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4" activeTab="9"/>
  </bookViews>
  <sheets>
    <sheet name="Дт Итого" sheetId="15" r:id="rId1"/>
    <sheet name="Pivot Дт Итого" sheetId="16" r:id="rId2"/>
    <sheet name="Расшифровка Дт" sheetId="17" r:id="rId3"/>
    <sheet name="Дт" sheetId="6" r:id="rId4"/>
    <sheet name="Pivot Дт" sheetId="8" r:id="rId5"/>
    <sheet name="OpenRepo" sheetId="3" r:id="rId6"/>
    <sheet name="Pivot OpenRepo" sheetId="5" r:id="rId7"/>
    <sheet name="Кт Итого" sheetId="11" r:id="rId8"/>
    <sheet name="Pivot Кт Итого" sheetId="12" r:id="rId9"/>
    <sheet name="Расшифровка Кт " sheetId="14" r:id="rId10"/>
    <sheet name="Кт" sheetId="7" r:id="rId11"/>
    <sheet name="Pivot Кт" sheetId="9" r:id="rId12"/>
    <sheet name="Короткая позиция" sheetId="2" r:id="rId13"/>
    <sheet name="Pivot Короткая позиция" sheetId="10" r:id="rId14"/>
  </sheets>
  <externalReferences>
    <externalReference r:id="rId15"/>
    <externalReference r:id="rId16"/>
  </externalReferences>
  <definedNames>
    <definedName name="_xlnm._FilterDatabase" localSheetId="5" hidden="1">OpenRepo!$A$4:$AZ$428</definedName>
    <definedName name="_xlnm._FilterDatabase" localSheetId="3" hidden="1">Дт!$A$2:$BL$216</definedName>
    <definedName name="_xlnm._FilterDatabase" localSheetId="0" hidden="1">'Дт Итого'!$A$1:$C$126</definedName>
    <definedName name="_xlnm._FilterDatabase" localSheetId="12" hidden="1">'Короткая позиция'!$B$4:$R$31</definedName>
    <definedName name="_xlnm._FilterDatabase" localSheetId="10" hidden="1">Кт!$A$2:$BL$156</definedName>
    <definedName name="_xlnm._FilterDatabase" localSheetId="7" hidden="1">'Кт Итого'!$A$1:$C$136</definedName>
    <definedName name="_xlnm._FilterDatabase" localSheetId="2" hidden="1">'Расшифровка Дт'!$A$128:$H$128</definedName>
    <definedName name="_xlnm._FilterDatabase" localSheetId="9" hidden="1">'Расшифровка Кт '!$A$319:$G$319</definedName>
    <definedName name="Z_009FDB7E_1961_41DB_A12D_78C520ECA7B9_.wvu.FilterData" localSheetId="3" hidden="1">Дт!$A$2:$BM$216</definedName>
    <definedName name="Z_009FDB7E_1961_41DB_A12D_78C520ECA7B9_.wvu.FilterData" localSheetId="10" hidden="1">Кт!$A$2:$BM$156</definedName>
    <definedName name="Z_01AEF5DA_732F_4021_A379_1D904A8A33EE_.wvu.FilterData" localSheetId="3" hidden="1">Дт!$A$2:$BL$216</definedName>
    <definedName name="Z_01AEF5DA_732F_4021_A379_1D904A8A33EE_.wvu.FilterData" localSheetId="10" hidden="1">Кт!$A$2:$BL$156</definedName>
    <definedName name="Z_08F3E656_720D_4831_9E0C_BB00BB7F33BC_.wvu.FilterData" localSheetId="3" hidden="1">Дт!$A$2:$BM$216</definedName>
    <definedName name="Z_08F3E656_720D_4831_9E0C_BB00BB7F33BC_.wvu.FilterData" localSheetId="10" hidden="1">Кт!$A$2:$BM$156</definedName>
    <definedName name="Z_12452F47_02F8_43DC_A30F_2F36EAF61C34_.wvu.FilterData" localSheetId="3" hidden="1">Дт!$A$2:$BL$216</definedName>
    <definedName name="Z_12452F47_02F8_43DC_A30F_2F36EAF61C34_.wvu.FilterData" localSheetId="10" hidden="1">Кт!$A$2:$BL$156</definedName>
    <definedName name="Z_17E92F8B_447A_49E7_9436_41AB56165A9D_.wvu.FilterData" localSheetId="3" hidden="1">Дт!$A$2:$BL$216</definedName>
    <definedName name="Z_17E92F8B_447A_49E7_9436_41AB56165A9D_.wvu.FilterData" localSheetId="10" hidden="1">Кт!$A$2:$BL$156</definedName>
    <definedName name="Z_23B8C23E_D41C_44EC_8C61_3FF4DD1BE12A_.wvu.FilterData" localSheetId="3" hidden="1">Дт!$A$2:$BM$216</definedName>
    <definedName name="Z_23B8C23E_D41C_44EC_8C61_3FF4DD1BE12A_.wvu.FilterData" localSheetId="10" hidden="1">Кт!$A$2:$BM$156</definedName>
    <definedName name="Z_25C590AD_0E93_4813_81A3_08219F677989_.wvu.FilterData" localSheetId="3" hidden="1">Дт!$A$2:$BL$216</definedName>
    <definedName name="Z_25C590AD_0E93_4813_81A3_08219F677989_.wvu.FilterData" localSheetId="10" hidden="1">Кт!$A$2:$BL$156</definedName>
    <definedName name="Z_2A923FB2_2AC7_4833_8985_220657559D59_.wvu.FilterData" localSheetId="3" hidden="1">Дт!$A$1:$BL$217</definedName>
    <definedName name="Z_2A923FB2_2AC7_4833_8985_220657559D59_.wvu.FilterData" localSheetId="10" hidden="1">Кт!$A$1:$BL$157</definedName>
    <definedName name="Z_2D6D9803_98B5_4B7A_9E8E_5D9DA8239839_.wvu.FilterData" localSheetId="3" hidden="1">Дт!$A$2:$BM$216</definedName>
    <definedName name="Z_2D6D9803_98B5_4B7A_9E8E_5D9DA8239839_.wvu.FilterData" localSheetId="10" hidden="1">Кт!$A$2:$BM$156</definedName>
    <definedName name="Z_3958166B_66E1_4F49_883B_7BC1D98929F6_.wvu.FilterData" localSheetId="3" hidden="1">Дт!$A$2:$BM$216</definedName>
    <definedName name="Z_3958166B_66E1_4F49_883B_7BC1D98929F6_.wvu.FilterData" localSheetId="10" hidden="1">Кт!$A$2:$BM$156</definedName>
    <definedName name="Z_C637B1F2_71DA_4F46_BC5F_1A135D051D3E_.wvu.FilterData" localSheetId="3" hidden="1">Дт!$A$2:$BM$216</definedName>
    <definedName name="Z_C637B1F2_71DA_4F46_BC5F_1A135D051D3E_.wvu.FilterData" localSheetId="10" hidden="1">Кт!$A$2:$BM$156</definedName>
    <definedName name="Z_F15F57EB_2AF4_43DD_BE49_9920D2B2BD0B_.wvu.FilterData" localSheetId="3" hidden="1">Дт!$A$2:$BM$216</definedName>
    <definedName name="Z_F15F57EB_2AF4_43DD_BE49_9920D2B2BD0B_.wvu.FilterData" localSheetId="10" hidden="1">Кт!$A$2:$BM$156</definedName>
    <definedName name="Z_F99EE819_4BBA_4D7E_BDFA_469D07515F07_.wvu.FilterData" localSheetId="3" hidden="1">Дт!$A$2:$BM$216</definedName>
    <definedName name="Z_F99EE819_4BBA_4D7E_BDFA_469D07515F07_.wvu.FilterData" localSheetId="10" hidden="1">Кт!$A$2:$BM$156</definedName>
  </definedNames>
  <calcPr calcId="162913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11" i="14"/>
  <c r="H312" i="14"/>
  <c r="H313" i="14"/>
  <c r="H314" i="14"/>
  <c r="H315" i="14"/>
  <c r="H316" i="14"/>
  <c r="H317" i="14"/>
  <c r="H320" i="14"/>
  <c r="H321" i="14"/>
  <c r="H322" i="14"/>
  <c r="H323" i="14"/>
  <c r="H324" i="14"/>
  <c r="H325" i="14"/>
  <c r="H326" i="14"/>
  <c r="H327" i="14"/>
  <c r="H328" i="14"/>
  <c r="H329" i="14"/>
  <c r="H330" i="14"/>
  <c r="M136" i="17"/>
  <c r="M133" i="17"/>
  <c r="M80" i="17"/>
  <c r="J83" i="17"/>
  <c r="J84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9" i="17"/>
  <c r="J130" i="17"/>
  <c r="J131" i="17"/>
  <c r="J132" i="17"/>
  <c r="J135" i="17"/>
  <c r="J138" i="17"/>
  <c r="J139" i="17"/>
  <c r="J140" i="17"/>
  <c r="J141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2" i="17"/>
  <c r="B309" i="14" l="1"/>
  <c r="J309" i="14" s="1"/>
  <c r="H142" i="17" l="1"/>
  <c r="B142" i="17"/>
  <c r="G10" i="16" s="1"/>
  <c r="D141" i="17"/>
  <c r="D140" i="17"/>
  <c r="D139" i="17"/>
  <c r="D138" i="17"/>
  <c r="H136" i="17"/>
  <c r="B136" i="17"/>
  <c r="G9" i="16" s="1"/>
  <c r="D135" i="17"/>
  <c r="D136" i="17" s="1"/>
  <c r="H133" i="17"/>
  <c r="B133" i="17"/>
  <c r="G8" i="16" s="1"/>
  <c r="D132" i="17"/>
  <c r="D131" i="17"/>
  <c r="D130" i="17"/>
  <c r="D129" i="17"/>
  <c r="H127" i="17"/>
  <c r="B127" i="17"/>
  <c r="G7" i="16" s="1"/>
  <c r="D120" i="17"/>
  <c r="D121" i="17"/>
  <c r="D122" i="17"/>
  <c r="D123" i="17"/>
  <c r="D124" i="17"/>
  <c r="D125" i="17"/>
  <c r="D126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H106" i="17"/>
  <c r="B106" i="17"/>
  <c r="D99" i="17"/>
  <c r="D103" i="17"/>
  <c r="D105" i="17"/>
  <c r="D104" i="17"/>
  <c r="D102" i="17"/>
  <c r="D101" i="17"/>
  <c r="D100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H85" i="17"/>
  <c r="B85" i="17"/>
  <c r="G5" i="16" s="1"/>
  <c r="D84" i="17"/>
  <c r="D83" i="17"/>
  <c r="D82" i="17"/>
  <c r="H80" i="17"/>
  <c r="B80" i="17"/>
  <c r="J3" i="17"/>
  <c r="D27" i="17"/>
  <c r="D26" i="17"/>
  <c r="D25" i="17"/>
  <c r="D24" i="17"/>
  <c r="D23" i="17"/>
  <c r="D22" i="17"/>
  <c r="D21" i="17"/>
  <c r="D17" i="17"/>
  <c r="D16" i="17"/>
  <c r="D13" i="17"/>
  <c r="D8" i="17"/>
  <c r="D76" i="17"/>
  <c r="D75" i="17"/>
  <c r="D74" i="17"/>
  <c r="D73" i="17"/>
  <c r="D72" i="17"/>
  <c r="D71" i="17"/>
  <c r="D70" i="17"/>
  <c r="D48" i="17"/>
  <c r="D47" i="17"/>
  <c r="D46" i="17"/>
  <c r="D39" i="17"/>
  <c r="D79" i="17"/>
  <c r="D78" i="17"/>
  <c r="D77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5" i="17"/>
  <c r="D44" i="17"/>
  <c r="D43" i="17"/>
  <c r="D42" i="17"/>
  <c r="D41" i="17"/>
  <c r="D40" i="17"/>
  <c r="D38" i="17"/>
  <c r="D37" i="17"/>
  <c r="D36" i="17"/>
  <c r="D35" i="17"/>
  <c r="D34" i="17"/>
  <c r="D33" i="17"/>
  <c r="D32" i="17"/>
  <c r="D31" i="17"/>
  <c r="D30" i="17"/>
  <c r="D29" i="17"/>
  <c r="D28" i="17"/>
  <c r="D20" i="17"/>
  <c r="D19" i="17"/>
  <c r="D18" i="17"/>
  <c r="D15" i="17"/>
  <c r="D14" i="17"/>
  <c r="D12" i="17"/>
  <c r="D11" i="17"/>
  <c r="D10" i="17"/>
  <c r="D9" i="17"/>
  <c r="D7" i="17"/>
  <c r="D6" i="17"/>
  <c r="D5" i="17"/>
  <c r="D4" i="17"/>
  <c r="D3" i="17"/>
  <c r="F3" i="16"/>
  <c r="G6" i="16" l="1"/>
  <c r="M106" i="17"/>
  <c r="N80" i="17"/>
  <c r="G4" i="16"/>
  <c r="D142" i="17"/>
  <c r="D133" i="17"/>
  <c r="D106" i="17"/>
  <c r="D127" i="17"/>
  <c r="D80" i="17"/>
  <c r="D85" i="17"/>
  <c r="B331" i="14" l="1"/>
  <c r="G6" i="12" s="1"/>
  <c r="D330" i="14"/>
  <c r="D329" i="14"/>
  <c r="D328" i="14"/>
  <c r="D327" i="14"/>
  <c r="D326" i="14"/>
  <c r="D325" i="14"/>
  <c r="D324" i="14"/>
  <c r="D323" i="14"/>
  <c r="D322" i="14"/>
  <c r="D321" i="14"/>
  <c r="D320" i="14"/>
  <c r="D331" i="14" s="1"/>
  <c r="B318" i="14"/>
  <c r="G5" i="12" s="1"/>
  <c r="D312" i="14"/>
  <c r="D313" i="14"/>
  <c r="D314" i="14"/>
  <c r="D315" i="14"/>
  <c r="D316" i="14"/>
  <c r="D317" i="14"/>
  <c r="D311" i="14"/>
  <c r="D304" i="14"/>
  <c r="D72" i="14"/>
  <c r="D73" i="14"/>
  <c r="D285" i="14"/>
  <c r="D281" i="14"/>
  <c r="D279" i="14"/>
  <c r="D234" i="14"/>
  <c r="D220" i="14"/>
  <c r="D219" i="14"/>
  <c r="D199" i="14"/>
  <c r="D198" i="14"/>
  <c r="D170" i="14"/>
  <c r="D169" i="14"/>
  <c r="D168" i="14"/>
  <c r="D156" i="14"/>
  <c r="D155" i="14"/>
  <c r="D154" i="14"/>
  <c r="D153" i="14"/>
  <c r="D151" i="14"/>
  <c r="D147" i="14"/>
  <c r="D146" i="14"/>
  <c r="D145" i="14"/>
  <c r="D144" i="14"/>
  <c r="D143" i="14"/>
  <c r="D142" i="14"/>
  <c r="D135" i="14"/>
  <c r="D134" i="14"/>
  <c r="D133" i="14"/>
  <c r="D127" i="14"/>
  <c r="D126" i="14"/>
  <c r="D125" i="14"/>
  <c r="D122" i="14"/>
  <c r="D98" i="14"/>
  <c r="D95" i="14"/>
  <c r="D94" i="14"/>
  <c r="D93" i="14"/>
  <c r="D92" i="14"/>
  <c r="D91" i="14"/>
  <c r="D90" i="14"/>
  <c r="D89" i="14"/>
  <c r="D87" i="14"/>
  <c r="D86" i="14"/>
  <c r="D85" i="14"/>
  <c r="D84" i="14"/>
  <c r="D83" i="14"/>
  <c r="D82" i="14"/>
  <c r="D81" i="14"/>
  <c r="D80" i="14"/>
  <c r="D75" i="14"/>
  <c r="D74" i="14"/>
  <c r="D71" i="14"/>
  <c r="D55" i="14"/>
  <c r="D308" i="14"/>
  <c r="D307" i="14"/>
  <c r="D306" i="14"/>
  <c r="D305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4" i="14"/>
  <c r="D283" i="14"/>
  <c r="D282" i="14"/>
  <c r="D280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67" i="14"/>
  <c r="D166" i="14"/>
  <c r="D165" i="14"/>
  <c r="D164" i="14"/>
  <c r="D163" i="14"/>
  <c r="D162" i="14"/>
  <c r="D161" i="14"/>
  <c r="D160" i="14"/>
  <c r="D159" i="14"/>
  <c r="D158" i="14"/>
  <c r="D157" i="14"/>
  <c r="D152" i="14"/>
  <c r="D150" i="14"/>
  <c r="D149" i="14"/>
  <c r="D148" i="14"/>
  <c r="D141" i="14"/>
  <c r="D140" i="14"/>
  <c r="D139" i="14"/>
  <c r="D138" i="14"/>
  <c r="D137" i="14"/>
  <c r="D136" i="14"/>
  <c r="D132" i="14"/>
  <c r="D131" i="14"/>
  <c r="D130" i="14"/>
  <c r="D129" i="14"/>
  <c r="D128" i="14"/>
  <c r="D124" i="14"/>
  <c r="D123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7" i="14"/>
  <c r="D96" i="14"/>
  <c r="D88" i="14"/>
  <c r="D79" i="14"/>
  <c r="D78" i="14"/>
  <c r="D77" i="14"/>
  <c r="D76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H3" i="14"/>
  <c r="G4" i="12"/>
  <c r="D309" i="14" l="1"/>
  <c r="D318" i="14"/>
  <c r="F3" i="12"/>
  <c r="R158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R218" i="6"/>
  <c r="D216" i="6"/>
  <c r="D215" i="6"/>
  <c r="D214" i="6"/>
  <c r="D144" i="6"/>
  <c r="D129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5" i="2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AX428" i="3" l="1"/>
  <c r="AW428" i="3"/>
  <c r="AX427" i="3"/>
  <c r="AW427" i="3"/>
  <c r="AX426" i="3"/>
  <c r="AW426" i="3"/>
  <c r="AX425" i="3"/>
  <c r="AW425" i="3"/>
  <c r="AX424" i="3"/>
  <c r="AW424" i="3"/>
  <c r="C424" i="3"/>
  <c r="B424" i="3"/>
  <c r="AX423" i="3"/>
  <c r="AW423" i="3"/>
  <c r="AX422" i="3"/>
  <c r="AW422" i="3"/>
  <c r="AX421" i="3"/>
  <c r="AW421" i="3"/>
  <c r="AX420" i="3"/>
  <c r="AW420" i="3"/>
  <c r="AX419" i="3"/>
  <c r="AW419" i="3"/>
  <c r="AX418" i="3"/>
  <c r="AW418" i="3"/>
  <c r="AX417" i="3"/>
  <c r="AW417" i="3"/>
  <c r="AX416" i="3"/>
  <c r="AW416" i="3"/>
  <c r="AX415" i="3"/>
  <c r="AW415" i="3"/>
  <c r="AX414" i="3"/>
  <c r="AW414" i="3"/>
  <c r="AX413" i="3"/>
  <c r="AW413" i="3"/>
  <c r="AX412" i="3"/>
  <c r="AW412" i="3"/>
  <c r="AX411" i="3"/>
  <c r="AW411" i="3"/>
  <c r="AX410" i="3"/>
  <c r="AW410" i="3"/>
  <c r="AX409" i="3"/>
  <c r="AW409" i="3"/>
  <c r="AX408" i="3"/>
  <c r="AW408" i="3"/>
  <c r="AX407" i="3"/>
  <c r="AW407" i="3"/>
  <c r="AX406" i="3"/>
  <c r="AW406" i="3"/>
  <c r="AX405" i="3"/>
  <c r="AW405" i="3"/>
  <c r="AX404" i="3"/>
  <c r="AW404" i="3"/>
  <c r="AX403" i="3"/>
  <c r="AW403" i="3"/>
  <c r="AX402" i="3"/>
  <c r="AW402" i="3"/>
  <c r="AX401" i="3"/>
  <c r="AW401" i="3"/>
  <c r="AX400" i="3"/>
  <c r="AW400" i="3"/>
  <c r="AX399" i="3"/>
  <c r="AW399" i="3"/>
  <c r="C399" i="3"/>
  <c r="B399" i="3"/>
  <c r="AX398" i="3"/>
  <c r="AW398" i="3"/>
  <c r="AX397" i="3"/>
  <c r="AW397" i="3"/>
  <c r="C397" i="3"/>
  <c r="B397" i="3"/>
  <c r="AX396" i="3"/>
  <c r="AW396" i="3"/>
  <c r="AX395" i="3"/>
  <c r="AW395" i="3"/>
  <c r="C395" i="3"/>
  <c r="B395" i="3"/>
  <c r="AX394" i="3"/>
  <c r="AW394" i="3"/>
  <c r="C394" i="3"/>
  <c r="B394" i="3"/>
  <c r="AX393" i="3"/>
  <c r="AW393" i="3"/>
  <c r="C393" i="3"/>
  <c r="B393" i="3"/>
  <c r="AX392" i="3"/>
  <c r="AW392" i="3"/>
  <c r="C392" i="3"/>
  <c r="B392" i="3"/>
  <c r="AX391" i="3"/>
  <c r="AW391" i="3"/>
  <c r="C391" i="3"/>
  <c r="B391" i="3"/>
  <c r="AX390" i="3"/>
  <c r="AW390" i="3"/>
  <c r="C390" i="3"/>
  <c r="B390" i="3"/>
  <c r="AX389" i="3"/>
  <c r="AW389" i="3"/>
  <c r="C389" i="3"/>
  <c r="B389" i="3"/>
  <c r="AX388" i="3"/>
  <c r="AW388" i="3"/>
  <c r="C388" i="3"/>
  <c r="B388" i="3"/>
  <c r="AX387" i="3"/>
  <c r="AW387" i="3"/>
  <c r="AX386" i="3"/>
  <c r="AW386" i="3"/>
  <c r="AX385" i="3"/>
  <c r="AW385" i="3"/>
  <c r="AX384" i="3"/>
  <c r="AW384" i="3"/>
  <c r="AX383" i="3"/>
  <c r="AW383" i="3"/>
  <c r="AX382" i="3"/>
  <c r="AW382" i="3"/>
  <c r="AX381" i="3"/>
  <c r="AW381" i="3"/>
  <c r="AX380" i="3"/>
  <c r="AW380" i="3"/>
  <c r="AX379" i="3"/>
  <c r="AW379" i="3"/>
  <c r="AX378" i="3"/>
  <c r="AW378" i="3"/>
  <c r="AX377" i="3"/>
  <c r="AW377" i="3"/>
  <c r="AX376" i="3"/>
  <c r="AW376" i="3"/>
  <c r="AX375" i="3"/>
  <c r="AW375" i="3"/>
  <c r="AX374" i="3"/>
  <c r="AW374" i="3"/>
  <c r="AX373" i="3"/>
  <c r="AW373" i="3"/>
  <c r="AX372" i="3"/>
  <c r="AW372" i="3"/>
  <c r="AX371" i="3"/>
  <c r="AW371" i="3"/>
  <c r="AX370" i="3"/>
  <c r="AW370" i="3"/>
  <c r="AX369" i="3"/>
  <c r="AW369" i="3"/>
  <c r="AX368" i="3"/>
  <c r="AW368" i="3"/>
  <c r="AX367" i="3"/>
  <c r="AW367" i="3"/>
  <c r="AX366" i="3"/>
  <c r="AW366" i="3"/>
  <c r="AX365" i="3"/>
  <c r="AW365" i="3"/>
  <c r="AX364" i="3"/>
  <c r="AW364" i="3"/>
  <c r="AX363" i="3"/>
  <c r="AW363" i="3"/>
  <c r="AX362" i="3"/>
  <c r="AW362" i="3"/>
  <c r="AX361" i="3"/>
  <c r="AW361" i="3"/>
  <c r="AX360" i="3"/>
  <c r="AW360" i="3"/>
  <c r="AX359" i="3"/>
  <c r="AW359" i="3"/>
  <c r="AX358" i="3"/>
  <c r="AW358" i="3"/>
  <c r="AX357" i="3"/>
  <c r="AW357" i="3"/>
  <c r="AX356" i="3"/>
  <c r="AW356" i="3"/>
  <c r="AX355" i="3"/>
  <c r="AW355" i="3"/>
  <c r="AX354" i="3"/>
  <c r="AW354" i="3"/>
  <c r="AX353" i="3"/>
  <c r="AW353" i="3"/>
  <c r="AX352" i="3"/>
  <c r="AW352" i="3"/>
  <c r="AX351" i="3"/>
  <c r="AW351" i="3"/>
  <c r="AX350" i="3"/>
  <c r="AW350" i="3"/>
  <c r="AX349" i="3"/>
  <c r="AW349" i="3"/>
  <c r="AX348" i="3"/>
  <c r="AW348" i="3"/>
  <c r="AX347" i="3"/>
  <c r="AW347" i="3"/>
  <c r="AX346" i="3"/>
  <c r="AW346" i="3"/>
  <c r="AX345" i="3"/>
  <c r="AW345" i="3"/>
  <c r="AX344" i="3"/>
  <c r="AW344" i="3"/>
  <c r="AX343" i="3"/>
  <c r="AW343" i="3"/>
  <c r="AX342" i="3"/>
  <c r="AW342" i="3"/>
  <c r="AX341" i="3"/>
  <c r="AW341" i="3"/>
  <c r="AX340" i="3"/>
  <c r="AW340" i="3"/>
  <c r="AX339" i="3"/>
  <c r="AW339" i="3"/>
  <c r="AX338" i="3"/>
  <c r="AW338" i="3"/>
  <c r="AX337" i="3"/>
  <c r="AW337" i="3"/>
  <c r="AX336" i="3"/>
  <c r="AW336" i="3"/>
  <c r="AX335" i="3"/>
  <c r="AW335" i="3"/>
  <c r="AX334" i="3"/>
  <c r="AW334" i="3"/>
  <c r="AX333" i="3"/>
  <c r="AW333" i="3"/>
  <c r="AX332" i="3"/>
  <c r="AW332" i="3"/>
  <c r="AX331" i="3"/>
  <c r="AW331" i="3"/>
  <c r="AX330" i="3"/>
  <c r="AW330" i="3"/>
  <c r="AX329" i="3"/>
  <c r="AW329" i="3"/>
  <c r="AX328" i="3"/>
  <c r="AW328" i="3"/>
  <c r="AX327" i="3"/>
  <c r="AW327" i="3"/>
  <c r="AX326" i="3"/>
  <c r="AW326" i="3"/>
  <c r="AX325" i="3"/>
  <c r="AW325" i="3"/>
  <c r="C325" i="3"/>
  <c r="B325" i="3"/>
  <c r="AX324" i="3"/>
  <c r="AW324" i="3"/>
  <c r="C324" i="3"/>
  <c r="B324" i="3"/>
  <c r="AX323" i="3"/>
  <c r="AW323" i="3"/>
  <c r="AX322" i="3"/>
  <c r="AW322" i="3"/>
  <c r="AX321" i="3"/>
  <c r="AW321" i="3"/>
  <c r="AX320" i="3"/>
  <c r="AW320" i="3"/>
  <c r="AX319" i="3"/>
  <c r="AW319" i="3"/>
  <c r="AX318" i="3"/>
  <c r="AW318" i="3"/>
  <c r="AX317" i="3"/>
  <c r="AW317" i="3"/>
  <c r="AX316" i="3"/>
  <c r="AW316" i="3"/>
  <c r="AX315" i="3"/>
  <c r="AW315" i="3"/>
  <c r="AX314" i="3"/>
  <c r="AW314" i="3"/>
  <c r="AX313" i="3"/>
  <c r="AW313" i="3"/>
  <c r="AX312" i="3"/>
  <c r="AW312" i="3"/>
  <c r="AX311" i="3"/>
  <c r="AW311" i="3"/>
  <c r="AX310" i="3"/>
  <c r="AW310" i="3"/>
  <c r="AX309" i="3"/>
  <c r="AW309" i="3"/>
  <c r="AX308" i="3"/>
  <c r="AW308" i="3"/>
  <c r="AX307" i="3"/>
  <c r="AW307" i="3"/>
  <c r="AX306" i="3"/>
  <c r="AW306" i="3"/>
  <c r="AX305" i="3"/>
  <c r="AW305" i="3"/>
  <c r="AX304" i="3"/>
  <c r="AW304" i="3"/>
  <c r="AX303" i="3"/>
  <c r="AW303" i="3"/>
  <c r="AX302" i="3"/>
  <c r="AW302" i="3"/>
  <c r="C302" i="3"/>
  <c r="B302" i="3"/>
  <c r="AX301" i="3"/>
  <c r="AW301" i="3"/>
  <c r="AX300" i="3"/>
  <c r="AW300" i="3"/>
  <c r="AX299" i="3"/>
  <c r="AW299" i="3"/>
  <c r="AX298" i="3"/>
  <c r="AW298" i="3"/>
  <c r="AX297" i="3"/>
  <c r="AW297" i="3"/>
  <c r="AX296" i="3"/>
  <c r="AW296" i="3"/>
  <c r="AX295" i="3"/>
  <c r="AW295" i="3"/>
  <c r="AX294" i="3"/>
  <c r="AW294" i="3"/>
  <c r="AX293" i="3"/>
  <c r="AW293" i="3"/>
  <c r="AX292" i="3"/>
  <c r="AW292" i="3"/>
  <c r="AX291" i="3"/>
  <c r="AW291" i="3"/>
  <c r="AX290" i="3"/>
  <c r="AW290" i="3"/>
  <c r="AX289" i="3"/>
  <c r="AW289" i="3"/>
  <c r="AX288" i="3"/>
  <c r="AW288" i="3"/>
  <c r="AX287" i="3"/>
  <c r="AW287" i="3"/>
  <c r="C287" i="3"/>
  <c r="B287" i="3"/>
  <c r="AX286" i="3"/>
  <c r="AW286" i="3"/>
  <c r="C286" i="3"/>
  <c r="B286" i="3"/>
  <c r="AX285" i="3"/>
  <c r="AW285" i="3"/>
  <c r="C285" i="3"/>
  <c r="B285" i="3"/>
  <c r="AX284" i="3"/>
  <c r="AW284" i="3"/>
  <c r="C284" i="3"/>
  <c r="B284" i="3"/>
  <c r="AX283" i="3"/>
  <c r="AW283" i="3"/>
  <c r="C283" i="3"/>
  <c r="B283" i="3"/>
  <c r="AX282" i="3"/>
  <c r="AW282" i="3"/>
  <c r="AX281" i="3"/>
  <c r="AW281" i="3"/>
  <c r="AX280" i="3"/>
  <c r="AW280" i="3"/>
  <c r="AX279" i="3"/>
  <c r="AW279" i="3"/>
  <c r="AX278" i="3"/>
  <c r="AW278" i="3"/>
  <c r="AX277" i="3"/>
  <c r="AW277" i="3"/>
  <c r="C277" i="3"/>
  <c r="B277" i="3"/>
  <c r="AX276" i="3"/>
  <c r="AW276" i="3"/>
  <c r="C276" i="3"/>
  <c r="B276" i="3"/>
  <c r="AX275" i="3"/>
  <c r="AW275" i="3"/>
  <c r="AX274" i="3"/>
  <c r="AW274" i="3"/>
  <c r="AX273" i="3"/>
  <c r="AW273" i="3"/>
  <c r="C273" i="3"/>
  <c r="B273" i="3"/>
  <c r="AX272" i="3"/>
  <c r="AW272" i="3"/>
  <c r="C272" i="3"/>
  <c r="B272" i="3"/>
  <c r="AX271" i="3"/>
  <c r="AW271" i="3"/>
  <c r="AX270" i="3"/>
  <c r="AW270" i="3"/>
  <c r="AX269" i="3"/>
  <c r="AW269" i="3"/>
  <c r="AX268" i="3"/>
  <c r="AW268" i="3"/>
  <c r="C268" i="3"/>
  <c r="B268" i="3"/>
  <c r="AX267" i="3"/>
  <c r="AW267" i="3"/>
  <c r="C267" i="3"/>
  <c r="B267" i="3"/>
  <c r="AX266" i="3"/>
  <c r="AW266" i="3"/>
  <c r="C266" i="3"/>
  <c r="B266" i="3"/>
  <c r="AX265" i="3"/>
  <c r="AW265" i="3"/>
  <c r="C265" i="3"/>
  <c r="B265" i="3"/>
  <c r="AX264" i="3"/>
  <c r="AW264" i="3"/>
  <c r="C264" i="3"/>
  <c r="B264" i="3"/>
  <c r="AX263" i="3"/>
  <c r="AW263" i="3"/>
  <c r="AX262" i="3"/>
  <c r="AW262" i="3"/>
  <c r="AX261" i="3"/>
  <c r="AW261" i="3"/>
  <c r="C261" i="3"/>
  <c r="B261" i="3"/>
  <c r="AX260" i="3"/>
  <c r="AW260" i="3"/>
  <c r="AX259" i="3"/>
  <c r="AW259" i="3"/>
  <c r="AX258" i="3"/>
  <c r="AW258" i="3"/>
  <c r="AX257" i="3"/>
  <c r="AW257" i="3"/>
  <c r="AX256" i="3"/>
  <c r="AW256" i="3"/>
  <c r="AX255" i="3"/>
  <c r="AW255" i="3"/>
  <c r="C255" i="3"/>
  <c r="B255" i="3"/>
  <c r="AX254" i="3"/>
  <c r="AW254" i="3"/>
  <c r="AX253" i="3"/>
  <c r="AW253" i="3"/>
  <c r="AX252" i="3"/>
  <c r="AW252" i="3"/>
  <c r="AX251" i="3"/>
  <c r="AW251" i="3"/>
  <c r="AX250" i="3"/>
  <c r="AW250" i="3"/>
  <c r="AX249" i="3"/>
  <c r="AW249" i="3"/>
  <c r="AX248" i="3"/>
  <c r="AW248" i="3"/>
  <c r="AX247" i="3"/>
  <c r="AW247" i="3"/>
  <c r="AX246" i="3"/>
  <c r="AW246" i="3"/>
  <c r="AX245" i="3"/>
  <c r="AW245" i="3"/>
  <c r="AX244" i="3"/>
  <c r="AW244" i="3"/>
  <c r="AX243" i="3"/>
  <c r="AW243" i="3"/>
  <c r="AX242" i="3"/>
  <c r="AW242" i="3"/>
  <c r="AX241" i="3"/>
  <c r="AW241" i="3"/>
  <c r="AX240" i="3"/>
  <c r="AW240" i="3"/>
  <c r="AX239" i="3"/>
  <c r="AW239" i="3"/>
  <c r="AX238" i="3"/>
  <c r="AW238" i="3"/>
  <c r="AX237" i="3"/>
  <c r="AW237" i="3"/>
  <c r="AX236" i="3"/>
  <c r="AW236" i="3"/>
  <c r="AX235" i="3"/>
  <c r="AW235" i="3"/>
  <c r="AX234" i="3"/>
  <c r="AW234" i="3"/>
  <c r="C234" i="3"/>
  <c r="B234" i="3"/>
  <c r="AX233" i="3"/>
  <c r="AW233" i="3"/>
  <c r="AX232" i="3"/>
  <c r="AW232" i="3"/>
  <c r="C232" i="3"/>
  <c r="B232" i="3"/>
  <c r="AX231" i="3"/>
  <c r="AW231" i="3"/>
  <c r="C231" i="3"/>
  <c r="B231" i="3"/>
  <c r="AX230" i="3"/>
  <c r="AW230" i="3"/>
  <c r="C230" i="3"/>
  <c r="B230" i="3"/>
  <c r="AX229" i="3"/>
  <c r="AW229" i="3"/>
  <c r="AX228" i="3"/>
  <c r="AW228" i="3"/>
  <c r="AX227" i="3"/>
  <c r="AW227" i="3"/>
  <c r="AX226" i="3"/>
  <c r="AW226" i="3"/>
  <c r="AX225" i="3"/>
  <c r="AW225" i="3"/>
  <c r="AX224" i="3"/>
  <c r="AW224" i="3"/>
  <c r="AX223" i="3"/>
  <c r="AW223" i="3"/>
  <c r="AX222" i="3"/>
  <c r="AW222" i="3"/>
  <c r="AX221" i="3"/>
  <c r="AW221" i="3"/>
  <c r="AX220" i="3"/>
  <c r="AW220" i="3"/>
  <c r="AX219" i="3"/>
  <c r="AW219" i="3"/>
  <c r="AX218" i="3"/>
  <c r="AW218" i="3"/>
  <c r="AX217" i="3"/>
  <c r="AW217" i="3"/>
  <c r="C217" i="3"/>
  <c r="B217" i="3"/>
  <c r="AX216" i="3"/>
  <c r="AW216" i="3"/>
  <c r="C216" i="3"/>
  <c r="B216" i="3"/>
  <c r="AX215" i="3"/>
  <c r="AW215" i="3"/>
  <c r="AX214" i="3"/>
  <c r="AW214" i="3"/>
  <c r="C214" i="3"/>
  <c r="B214" i="3"/>
  <c r="AX213" i="3"/>
  <c r="AW213" i="3"/>
  <c r="AX212" i="3"/>
  <c r="AW212" i="3"/>
  <c r="AX211" i="3"/>
  <c r="AW211" i="3"/>
  <c r="C211" i="3"/>
  <c r="B211" i="3"/>
  <c r="AX210" i="3"/>
  <c r="AW210" i="3"/>
  <c r="C210" i="3"/>
  <c r="B210" i="3"/>
  <c r="AX209" i="3"/>
  <c r="AW209" i="3"/>
  <c r="AX208" i="3"/>
  <c r="AW208" i="3"/>
  <c r="C208" i="3"/>
  <c r="B208" i="3"/>
  <c r="AX207" i="3"/>
  <c r="AW207" i="3"/>
  <c r="AX206" i="3"/>
  <c r="AW206" i="3"/>
  <c r="AX205" i="3"/>
  <c r="AW205" i="3"/>
  <c r="AX204" i="3"/>
  <c r="AW204" i="3"/>
  <c r="AX203" i="3"/>
  <c r="AW203" i="3"/>
  <c r="AX202" i="3"/>
  <c r="AW202" i="3"/>
  <c r="AX201" i="3"/>
  <c r="AW201" i="3"/>
  <c r="AX200" i="3"/>
  <c r="AW200" i="3"/>
  <c r="AX199" i="3"/>
  <c r="AW199" i="3"/>
  <c r="AX198" i="3"/>
  <c r="AW198" i="3"/>
  <c r="AX197" i="3"/>
  <c r="AW197" i="3"/>
  <c r="C197" i="3"/>
  <c r="B197" i="3"/>
  <c r="AX196" i="3"/>
  <c r="AW196" i="3"/>
  <c r="C196" i="3"/>
  <c r="B196" i="3"/>
  <c r="AX195" i="3"/>
  <c r="AW195" i="3"/>
  <c r="AX194" i="3"/>
  <c r="AW194" i="3"/>
  <c r="AX193" i="3"/>
  <c r="AW193" i="3"/>
  <c r="AX192" i="3"/>
  <c r="AW192" i="3"/>
  <c r="AX191" i="3"/>
  <c r="AW191" i="3"/>
  <c r="AX190" i="3"/>
  <c r="AW190" i="3"/>
  <c r="AX189" i="3"/>
  <c r="AW189" i="3"/>
  <c r="C189" i="3"/>
  <c r="B189" i="3"/>
  <c r="AX188" i="3"/>
  <c r="AW188" i="3"/>
  <c r="C188" i="3"/>
  <c r="B188" i="3"/>
  <c r="AX187" i="3"/>
  <c r="AW187" i="3"/>
  <c r="C187" i="3"/>
  <c r="B187" i="3"/>
  <c r="AX186" i="3"/>
  <c r="AW186" i="3"/>
  <c r="C186" i="3"/>
  <c r="B186" i="3"/>
  <c r="AX185" i="3"/>
  <c r="AW185" i="3"/>
  <c r="C185" i="3"/>
  <c r="B185" i="3"/>
  <c r="AX184" i="3"/>
  <c r="AW184" i="3"/>
  <c r="C184" i="3"/>
  <c r="B184" i="3"/>
  <c r="AX183" i="3"/>
  <c r="AW183" i="3"/>
  <c r="AX182" i="3"/>
  <c r="AW182" i="3"/>
  <c r="AX181" i="3"/>
  <c r="AW181" i="3"/>
  <c r="AX180" i="3"/>
  <c r="AW180" i="3"/>
  <c r="AX179" i="3"/>
  <c r="AW179" i="3"/>
  <c r="AX178" i="3"/>
  <c r="AW178" i="3"/>
  <c r="AX177" i="3"/>
  <c r="AW177" i="3"/>
  <c r="AX176" i="3"/>
  <c r="AW176" i="3"/>
  <c r="AX175" i="3"/>
  <c r="AW175" i="3"/>
  <c r="AX174" i="3"/>
  <c r="AW174" i="3"/>
  <c r="C174" i="3"/>
  <c r="B174" i="3"/>
  <c r="AX173" i="3"/>
  <c r="AW173" i="3"/>
  <c r="C173" i="3"/>
  <c r="B173" i="3"/>
  <c r="AX172" i="3"/>
  <c r="AW172" i="3"/>
  <c r="C172" i="3"/>
  <c r="B172" i="3"/>
  <c r="AX171" i="3"/>
  <c r="AW171" i="3"/>
  <c r="C171" i="3"/>
  <c r="B171" i="3"/>
  <c r="AX170" i="3"/>
  <c r="AW170" i="3"/>
  <c r="C170" i="3"/>
  <c r="B170" i="3"/>
  <c r="AX169" i="3"/>
  <c r="AW169" i="3"/>
  <c r="AX168" i="3"/>
  <c r="AW168" i="3"/>
  <c r="AX167" i="3"/>
  <c r="AW167" i="3"/>
  <c r="AX166" i="3"/>
  <c r="AW166" i="3"/>
  <c r="AX165" i="3"/>
  <c r="AW165" i="3"/>
  <c r="AX164" i="3"/>
  <c r="AW164" i="3"/>
  <c r="C164" i="3"/>
  <c r="B164" i="3"/>
  <c r="AX163" i="3"/>
  <c r="AW163" i="3"/>
  <c r="C163" i="3"/>
  <c r="B163" i="3"/>
  <c r="AX162" i="3"/>
  <c r="AW162" i="3"/>
  <c r="C162" i="3"/>
  <c r="B162" i="3"/>
  <c r="AX161" i="3"/>
  <c r="AW161" i="3"/>
  <c r="C161" i="3"/>
  <c r="B161" i="3"/>
  <c r="AX160" i="3"/>
  <c r="AW160" i="3"/>
  <c r="C160" i="3"/>
  <c r="B160" i="3"/>
  <c r="AX159" i="3"/>
  <c r="AW159" i="3"/>
  <c r="C159" i="3"/>
  <c r="B159" i="3"/>
  <c r="AX158" i="3"/>
  <c r="AW158" i="3"/>
  <c r="AX157" i="3"/>
  <c r="AW157" i="3"/>
  <c r="AX156" i="3"/>
  <c r="AW156" i="3"/>
  <c r="AX155" i="3"/>
  <c r="AW155" i="3"/>
  <c r="AX154" i="3"/>
  <c r="AW154" i="3"/>
  <c r="AX153" i="3"/>
  <c r="AW153" i="3"/>
  <c r="C153" i="3"/>
  <c r="B153" i="3"/>
  <c r="AX152" i="3"/>
  <c r="AW152" i="3"/>
  <c r="AX151" i="3"/>
  <c r="AW151" i="3"/>
  <c r="AX150" i="3"/>
  <c r="AW150" i="3"/>
  <c r="AX149" i="3"/>
  <c r="AW149" i="3"/>
  <c r="C149" i="3"/>
  <c r="B149" i="3"/>
  <c r="AX148" i="3"/>
  <c r="AW148" i="3"/>
  <c r="C148" i="3"/>
  <c r="B148" i="3"/>
  <c r="AX147" i="3"/>
  <c r="AW147" i="3"/>
  <c r="C147" i="3"/>
  <c r="B147" i="3"/>
  <c r="AX146" i="3"/>
  <c r="AW146" i="3"/>
  <c r="C146" i="3"/>
  <c r="B146" i="3"/>
  <c r="AX145" i="3"/>
  <c r="AW145" i="3"/>
  <c r="C145" i="3"/>
  <c r="B145" i="3"/>
  <c r="AX144" i="3"/>
  <c r="AW144" i="3"/>
  <c r="C144" i="3"/>
  <c r="B144" i="3"/>
  <c r="AX143" i="3"/>
  <c r="AW143" i="3"/>
  <c r="AX142" i="3"/>
  <c r="AW142" i="3"/>
  <c r="AX141" i="3"/>
  <c r="AW141" i="3"/>
  <c r="AX140" i="3"/>
  <c r="AW140" i="3"/>
  <c r="AX139" i="3"/>
  <c r="AW139" i="3"/>
  <c r="AX138" i="3"/>
  <c r="AW138" i="3"/>
  <c r="C138" i="3"/>
  <c r="B138" i="3"/>
  <c r="AX137" i="3"/>
  <c r="AW137" i="3"/>
  <c r="C137" i="3"/>
  <c r="B137" i="3"/>
  <c r="AX136" i="3"/>
  <c r="AW136" i="3"/>
  <c r="C136" i="3"/>
  <c r="B136" i="3"/>
  <c r="AX135" i="3"/>
  <c r="AW135" i="3"/>
  <c r="AX134" i="3"/>
  <c r="AW134" i="3"/>
  <c r="AX133" i="3"/>
  <c r="AW133" i="3"/>
  <c r="C133" i="3"/>
  <c r="B133" i="3"/>
  <c r="AX132" i="3"/>
  <c r="AW132" i="3"/>
  <c r="C132" i="3"/>
  <c r="B132" i="3"/>
  <c r="AX131" i="3"/>
  <c r="AW131" i="3"/>
  <c r="AX130" i="3"/>
  <c r="AW130" i="3"/>
  <c r="AX129" i="3"/>
  <c r="AW129" i="3"/>
  <c r="AX128" i="3"/>
  <c r="AW128" i="3"/>
  <c r="AX127" i="3"/>
  <c r="AW127" i="3"/>
  <c r="AX126" i="3"/>
  <c r="AW126" i="3"/>
  <c r="C126" i="3"/>
  <c r="B126" i="3"/>
  <c r="AX125" i="3"/>
  <c r="AW125" i="3"/>
  <c r="AX124" i="3"/>
  <c r="AW124" i="3"/>
  <c r="AX123" i="3"/>
  <c r="AW123" i="3"/>
  <c r="AX122" i="3"/>
  <c r="AW122" i="3"/>
  <c r="AX121" i="3"/>
  <c r="AW121" i="3"/>
  <c r="AX120" i="3"/>
  <c r="AW120" i="3"/>
  <c r="AX119" i="3"/>
  <c r="AW119" i="3"/>
  <c r="AX118" i="3"/>
  <c r="AW118" i="3"/>
  <c r="AX117" i="3"/>
  <c r="AW117" i="3"/>
  <c r="AX116" i="3"/>
  <c r="AW116" i="3"/>
  <c r="AX115" i="3"/>
  <c r="AW115" i="3"/>
  <c r="AX114" i="3"/>
  <c r="AW114" i="3"/>
  <c r="AX113" i="3"/>
  <c r="AW113" i="3"/>
  <c r="AX112" i="3"/>
  <c r="AW112" i="3"/>
  <c r="AX111" i="3"/>
  <c r="AW111" i="3"/>
  <c r="C111" i="3"/>
  <c r="B111" i="3"/>
  <c r="AX110" i="3"/>
  <c r="AW110" i="3"/>
  <c r="AX109" i="3"/>
  <c r="AW109" i="3"/>
  <c r="AX108" i="3"/>
  <c r="AW108" i="3"/>
  <c r="AX107" i="3"/>
  <c r="AW107" i="3"/>
  <c r="AX106" i="3"/>
  <c r="AW106" i="3"/>
  <c r="AX105" i="3"/>
  <c r="AW105" i="3"/>
  <c r="AX104" i="3"/>
  <c r="AW104" i="3"/>
  <c r="AX103" i="3"/>
  <c r="AW103" i="3"/>
  <c r="AX102" i="3"/>
  <c r="AW102" i="3"/>
  <c r="AX101" i="3"/>
  <c r="AW101" i="3"/>
  <c r="AX100" i="3"/>
  <c r="AW100" i="3"/>
  <c r="AX99" i="3"/>
  <c r="AW99" i="3"/>
  <c r="AX98" i="3"/>
  <c r="AW98" i="3"/>
  <c r="AX97" i="3"/>
  <c r="AW97" i="3"/>
  <c r="C97" i="3"/>
  <c r="B97" i="3"/>
  <c r="AX96" i="3"/>
  <c r="AW96" i="3"/>
  <c r="AX95" i="3"/>
  <c r="AW95" i="3"/>
  <c r="AX94" i="3"/>
  <c r="AW94" i="3"/>
  <c r="AX93" i="3"/>
  <c r="AW93" i="3"/>
  <c r="AX92" i="3"/>
  <c r="AW92" i="3"/>
  <c r="AX91" i="3"/>
  <c r="AW91" i="3"/>
  <c r="AX90" i="3"/>
  <c r="AW90" i="3"/>
  <c r="AX89" i="3"/>
  <c r="AW89" i="3"/>
  <c r="C89" i="3"/>
  <c r="B89" i="3"/>
  <c r="AX88" i="3"/>
  <c r="AW88" i="3"/>
  <c r="C88" i="3"/>
  <c r="B88" i="3"/>
  <c r="AX87" i="3"/>
  <c r="AW87" i="3"/>
  <c r="C87" i="3"/>
  <c r="B87" i="3"/>
  <c r="AX86" i="3"/>
  <c r="AW86" i="3"/>
  <c r="C86" i="3"/>
  <c r="B86" i="3"/>
  <c r="AX85" i="3"/>
  <c r="AW85" i="3"/>
  <c r="C85" i="3"/>
  <c r="B85" i="3"/>
  <c r="AX84" i="3"/>
  <c r="AW84" i="3"/>
  <c r="C84" i="3"/>
  <c r="B84" i="3"/>
  <c r="AX83" i="3"/>
  <c r="AW83" i="3"/>
  <c r="C83" i="3"/>
  <c r="B83" i="3"/>
  <c r="AX82" i="3"/>
  <c r="AW82" i="3"/>
  <c r="C82" i="3"/>
  <c r="B82" i="3"/>
  <c r="AX81" i="3"/>
  <c r="AW81" i="3"/>
  <c r="AX80" i="3"/>
  <c r="AW80" i="3"/>
  <c r="C80" i="3"/>
  <c r="B80" i="3"/>
  <c r="AX79" i="3"/>
  <c r="AW79" i="3"/>
  <c r="C79" i="3"/>
  <c r="B79" i="3"/>
  <c r="AX78" i="3"/>
  <c r="AW78" i="3"/>
  <c r="C78" i="3"/>
  <c r="B78" i="3"/>
  <c r="AX77" i="3"/>
  <c r="AW77" i="3"/>
  <c r="C77" i="3"/>
  <c r="B77" i="3"/>
  <c r="AX76" i="3"/>
  <c r="AW76" i="3"/>
  <c r="C76" i="3"/>
  <c r="B76" i="3"/>
  <c r="AX75" i="3"/>
  <c r="AW75" i="3"/>
  <c r="C75" i="3"/>
  <c r="B75" i="3"/>
  <c r="AX74" i="3"/>
  <c r="AW74" i="3"/>
  <c r="C74" i="3"/>
  <c r="B74" i="3"/>
  <c r="AX73" i="3"/>
  <c r="AW73" i="3"/>
  <c r="AX72" i="3"/>
  <c r="AW72" i="3"/>
  <c r="C72" i="3"/>
  <c r="B72" i="3"/>
  <c r="AX71" i="3"/>
  <c r="AW71" i="3"/>
  <c r="C71" i="3"/>
  <c r="B71" i="3"/>
  <c r="AX70" i="3"/>
  <c r="AW70" i="3"/>
  <c r="C70" i="3"/>
  <c r="B70" i="3"/>
  <c r="AX69" i="3"/>
  <c r="AW69" i="3"/>
  <c r="AX68" i="3"/>
  <c r="AW68" i="3"/>
  <c r="C68" i="3"/>
  <c r="B68" i="3"/>
  <c r="AX67" i="3"/>
  <c r="AW67" i="3"/>
  <c r="C67" i="3"/>
  <c r="B67" i="3"/>
  <c r="AX66" i="3"/>
  <c r="AW66" i="3"/>
  <c r="C66" i="3"/>
  <c r="B66" i="3"/>
  <c r="AX65" i="3"/>
  <c r="AW65" i="3"/>
  <c r="C65" i="3"/>
  <c r="B65" i="3"/>
  <c r="AX64" i="3"/>
  <c r="AW64" i="3"/>
  <c r="C64" i="3"/>
  <c r="B64" i="3"/>
  <c r="AX63" i="3"/>
  <c r="AW63" i="3"/>
  <c r="AX62" i="3"/>
  <c r="AW62" i="3"/>
  <c r="AX61" i="3"/>
  <c r="AW61" i="3"/>
  <c r="AX60" i="3"/>
  <c r="AW60" i="3"/>
  <c r="AX59" i="3"/>
  <c r="AW59" i="3"/>
  <c r="AX58" i="3"/>
  <c r="AW58" i="3"/>
  <c r="AX57" i="3"/>
  <c r="AW57" i="3"/>
  <c r="AX56" i="3"/>
  <c r="AW56" i="3"/>
  <c r="AX55" i="3"/>
  <c r="AW55" i="3"/>
  <c r="AX54" i="3"/>
  <c r="AW54" i="3"/>
  <c r="AX53" i="3"/>
  <c r="AW53" i="3"/>
  <c r="C53" i="3"/>
  <c r="B53" i="3"/>
  <c r="AX52" i="3"/>
  <c r="AW52" i="3"/>
  <c r="C52" i="3"/>
  <c r="B52" i="3"/>
  <c r="AX51" i="3"/>
  <c r="AW51" i="3"/>
  <c r="C51" i="3"/>
  <c r="B51" i="3"/>
  <c r="AX50" i="3"/>
  <c r="AW50" i="3"/>
  <c r="C50" i="3"/>
  <c r="B50" i="3"/>
  <c r="AX49" i="3"/>
  <c r="AW49" i="3"/>
  <c r="C49" i="3"/>
  <c r="B49" i="3"/>
  <c r="AX48" i="3"/>
  <c r="AW48" i="3"/>
  <c r="C48" i="3"/>
  <c r="B48" i="3"/>
  <c r="AX47" i="3"/>
  <c r="AW47" i="3"/>
  <c r="C47" i="3"/>
  <c r="B47" i="3"/>
  <c r="AX46" i="3"/>
  <c r="AW46" i="3"/>
  <c r="C46" i="3"/>
  <c r="B46" i="3"/>
  <c r="AX45" i="3"/>
  <c r="AW45" i="3"/>
  <c r="AX44" i="3"/>
  <c r="AW44" i="3"/>
  <c r="C44" i="3"/>
  <c r="B44" i="3"/>
  <c r="AX43" i="3"/>
  <c r="AW43" i="3"/>
  <c r="C43" i="3"/>
  <c r="B43" i="3"/>
  <c r="AX42" i="3"/>
  <c r="AW42" i="3"/>
  <c r="C42" i="3"/>
  <c r="B42" i="3"/>
  <c r="AX41" i="3"/>
  <c r="AW41" i="3"/>
  <c r="C41" i="3"/>
  <c r="B41" i="3"/>
  <c r="AX40" i="3"/>
  <c r="AW40" i="3"/>
  <c r="AX39" i="3"/>
  <c r="AW39" i="3"/>
  <c r="AX38" i="3"/>
  <c r="AW38" i="3"/>
  <c r="AX37" i="3"/>
  <c r="AW37" i="3"/>
  <c r="AX36" i="3"/>
  <c r="AW36" i="3"/>
  <c r="AX35" i="3"/>
  <c r="AW35" i="3"/>
  <c r="AX34" i="3"/>
  <c r="AW34" i="3"/>
  <c r="AX33" i="3"/>
  <c r="AW33" i="3"/>
  <c r="AX32" i="3"/>
  <c r="AW32" i="3"/>
  <c r="AX31" i="3"/>
  <c r="AW31" i="3"/>
  <c r="AX30" i="3"/>
  <c r="AW30" i="3"/>
  <c r="AX29" i="3"/>
  <c r="AW29" i="3"/>
  <c r="C29" i="3"/>
  <c r="B29" i="3"/>
  <c r="AX28" i="3"/>
  <c r="AW28" i="3"/>
  <c r="C28" i="3"/>
  <c r="B28" i="3"/>
  <c r="AX27" i="3"/>
  <c r="AW27" i="3"/>
  <c r="C27" i="3"/>
  <c r="B27" i="3"/>
  <c r="AX26" i="3"/>
  <c r="AW26" i="3"/>
  <c r="C26" i="3"/>
  <c r="B26" i="3"/>
  <c r="AX25" i="3"/>
  <c r="AW25" i="3"/>
  <c r="C25" i="3"/>
  <c r="B25" i="3"/>
  <c r="AX24" i="3"/>
  <c r="AW24" i="3"/>
  <c r="C24" i="3"/>
  <c r="B24" i="3"/>
  <c r="AX23" i="3"/>
  <c r="AW23" i="3"/>
  <c r="C23" i="3"/>
  <c r="B23" i="3"/>
  <c r="AX22" i="3"/>
  <c r="AW22" i="3"/>
  <c r="C22" i="3"/>
  <c r="B22" i="3"/>
  <c r="AX21" i="3"/>
  <c r="AW21" i="3"/>
  <c r="C21" i="3"/>
  <c r="B21" i="3"/>
  <c r="AX20" i="3"/>
  <c r="AW20" i="3"/>
  <c r="C20" i="3"/>
  <c r="B20" i="3"/>
  <c r="AX19" i="3"/>
  <c r="AW19" i="3"/>
  <c r="C19" i="3"/>
  <c r="B19" i="3"/>
  <c r="AX18" i="3"/>
  <c r="AW18" i="3"/>
  <c r="C18" i="3"/>
  <c r="B18" i="3"/>
  <c r="AX17" i="3"/>
  <c r="AW17" i="3"/>
  <c r="AX16" i="3"/>
  <c r="AW16" i="3"/>
  <c r="AX15" i="3"/>
  <c r="AW15" i="3"/>
  <c r="AX14" i="3"/>
  <c r="AW14" i="3"/>
  <c r="AX13" i="3"/>
  <c r="AW13" i="3"/>
  <c r="AX12" i="3"/>
  <c r="AW12" i="3"/>
  <c r="C12" i="3"/>
  <c r="B12" i="3"/>
  <c r="AX11" i="3"/>
  <c r="AW11" i="3"/>
  <c r="C11" i="3"/>
  <c r="B11" i="3"/>
  <c r="AX10" i="3"/>
  <c r="AW10" i="3"/>
  <c r="C10" i="3"/>
  <c r="B10" i="3"/>
  <c r="AX9" i="3"/>
  <c r="AW9" i="3"/>
  <c r="C9" i="3"/>
  <c r="B9" i="3"/>
  <c r="AX8" i="3"/>
  <c r="AW8" i="3"/>
  <c r="C8" i="3"/>
  <c r="B8" i="3"/>
  <c r="AX7" i="3"/>
  <c r="AW7" i="3"/>
  <c r="C7" i="3"/>
  <c r="B7" i="3"/>
  <c r="AX6" i="3"/>
  <c r="AW6" i="3"/>
  <c r="C6" i="3"/>
  <c r="B6" i="3"/>
  <c r="AX5" i="3"/>
  <c r="AW5" i="3"/>
  <c r="C5" i="3"/>
  <c r="B5" i="3"/>
  <c r="AY426" i="3" l="1"/>
  <c r="AY428" i="3"/>
  <c r="AY13" i="3"/>
  <c r="AY15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1" i="3"/>
  <c r="AY33" i="3"/>
  <c r="AY35" i="3"/>
  <c r="AY37" i="3"/>
  <c r="AY39" i="3"/>
  <c r="AY45" i="3"/>
  <c r="AY46" i="3"/>
  <c r="AY47" i="3"/>
  <c r="AY48" i="3"/>
  <c r="AY49" i="3"/>
  <c r="AY50" i="3"/>
  <c r="AY51" i="3"/>
  <c r="AY52" i="3"/>
  <c r="AY53" i="3"/>
  <c r="AY55" i="3"/>
  <c r="AY57" i="3"/>
  <c r="AY59" i="3"/>
  <c r="AY61" i="3"/>
  <c r="AY63" i="3"/>
  <c r="AY64" i="3"/>
  <c r="AY65" i="3"/>
  <c r="AY66" i="3"/>
  <c r="AY67" i="3"/>
  <c r="AY68" i="3"/>
  <c r="AY73" i="3"/>
  <c r="AY74" i="3"/>
  <c r="AY75" i="3"/>
  <c r="AY76" i="3"/>
  <c r="AY77" i="3"/>
  <c r="AY78" i="3"/>
  <c r="AY79" i="3"/>
  <c r="AY80" i="3"/>
  <c r="AY133" i="3"/>
  <c r="AY135" i="3"/>
  <c r="AY136" i="3"/>
  <c r="AY137" i="3"/>
  <c r="AY5" i="3"/>
  <c r="AY6" i="3"/>
  <c r="AY7" i="3"/>
  <c r="AY8" i="3"/>
  <c r="AY9" i="3"/>
  <c r="AY10" i="3"/>
  <c r="AY11" i="3"/>
  <c r="AY12" i="3"/>
  <c r="AY14" i="3"/>
  <c r="AY16" i="3"/>
  <c r="AY30" i="3"/>
  <c r="AY32" i="3"/>
  <c r="AY34" i="3"/>
  <c r="AY36" i="3"/>
  <c r="AY38" i="3"/>
  <c r="AY40" i="3"/>
  <c r="AY41" i="3"/>
  <c r="AY42" i="3"/>
  <c r="AY43" i="3"/>
  <c r="AY44" i="3"/>
  <c r="AY54" i="3"/>
  <c r="AY56" i="3"/>
  <c r="AY58" i="3"/>
  <c r="AY60" i="3"/>
  <c r="AY62" i="3"/>
  <c r="AY69" i="3"/>
  <c r="AY70" i="3"/>
  <c r="AY71" i="3"/>
  <c r="AY72" i="3"/>
  <c r="AY81" i="3"/>
  <c r="AY82" i="3"/>
  <c r="AY83" i="3"/>
  <c r="AY84" i="3"/>
  <c r="AY85" i="3"/>
  <c r="AY86" i="3"/>
  <c r="AY87" i="3"/>
  <c r="AY88" i="3"/>
  <c r="AY89" i="3"/>
  <c r="AY91" i="3"/>
  <c r="AY93" i="3"/>
  <c r="AY95" i="3"/>
  <c r="AY98" i="3"/>
  <c r="AY100" i="3"/>
  <c r="AY102" i="3"/>
  <c r="AY104" i="3"/>
  <c r="AY106" i="3"/>
  <c r="AY108" i="3"/>
  <c r="AY110" i="3"/>
  <c r="AY111" i="3"/>
  <c r="AY113" i="3"/>
  <c r="AY115" i="3"/>
  <c r="AY117" i="3"/>
  <c r="AY119" i="3"/>
  <c r="AY121" i="3"/>
  <c r="AY123" i="3"/>
  <c r="AY125" i="3"/>
  <c r="AY126" i="3"/>
  <c r="AY128" i="3"/>
  <c r="AY130" i="3"/>
  <c r="AY134" i="3"/>
  <c r="AY139" i="3"/>
  <c r="AY141" i="3"/>
  <c r="AY143" i="3"/>
  <c r="AY144" i="3"/>
  <c r="AY145" i="3"/>
  <c r="AY146" i="3"/>
  <c r="AY147" i="3"/>
  <c r="AY148" i="3"/>
  <c r="AY149" i="3"/>
  <c r="AY151" i="3"/>
  <c r="AY154" i="3"/>
  <c r="AY156" i="3"/>
  <c r="AY158" i="3"/>
  <c r="AY159" i="3"/>
  <c r="AY160" i="3"/>
  <c r="AY161" i="3"/>
  <c r="AY162" i="3"/>
  <c r="AY163" i="3"/>
  <c r="AY164" i="3"/>
  <c r="AY166" i="3"/>
  <c r="AY168" i="3"/>
  <c r="AY175" i="3"/>
  <c r="AY177" i="3"/>
  <c r="AY179" i="3"/>
  <c r="AY181" i="3"/>
  <c r="AY183" i="3"/>
  <c r="AY184" i="3"/>
  <c r="AY185" i="3"/>
  <c r="AY186" i="3"/>
  <c r="AY187" i="3"/>
  <c r="AY188" i="3"/>
  <c r="AY189" i="3"/>
  <c r="AY191" i="3"/>
  <c r="AY193" i="3"/>
  <c r="AY195" i="3"/>
  <c r="AY196" i="3"/>
  <c r="AY197" i="3"/>
  <c r="AY199" i="3"/>
  <c r="AY201" i="3"/>
  <c r="AY203" i="3"/>
  <c r="AY205" i="3"/>
  <c r="AY207" i="3"/>
  <c r="AY208" i="3"/>
  <c r="AY212" i="3"/>
  <c r="AY215" i="3"/>
  <c r="AY216" i="3"/>
  <c r="AY217" i="3"/>
  <c r="AY219" i="3"/>
  <c r="AY221" i="3"/>
  <c r="AY223" i="3"/>
  <c r="AY225" i="3"/>
  <c r="AY227" i="3"/>
  <c r="AY229" i="3"/>
  <c r="AY230" i="3"/>
  <c r="AY231" i="3"/>
  <c r="AY232" i="3"/>
  <c r="AY235" i="3"/>
  <c r="AY237" i="3"/>
  <c r="AY239" i="3"/>
  <c r="AY241" i="3"/>
  <c r="AY243" i="3"/>
  <c r="AY245" i="3"/>
  <c r="AY247" i="3"/>
  <c r="AY249" i="3"/>
  <c r="AY251" i="3"/>
  <c r="AY253" i="3"/>
  <c r="AY138" i="3"/>
  <c r="AY140" i="3"/>
  <c r="AY142" i="3"/>
  <c r="AY150" i="3"/>
  <c r="AY152" i="3"/>
  <c r="AY153" i="3"/>
  <c r="AY155" i="3"/>
  <c r="AY157" i="3"/>
  <c r="AY165" i="3"/>
  <c r="AY167" i="3"/>
  <c r="AY169" i="3"/>
  <c r="AY170" i="3"/>
  <c r="AY171" i="3"/>
  <c r="AY172" i="3"/>
  <c r="AY290" i="3"/>
  <c r="AY292" i="3"/>
  <c r="AY294" i="3"/>
  <c r="AY296" i="3"/>
  <c r="AY298" i="3"/>
  <c r="AY300" i="3"/>
  <c r="AY303" i="3"/>
  <c r="AY305" i="3"/>
  <c r="AY307" i="3"/>
  <c r="AY375" i="3"/>
  <c r="AY377" i="3"/>
  <c r="AY379" i="3"/>
  <c r="AY381" i="3"/>
  <c r="AY383" i="3"/>
  <c r="AY385" i="3"/>
  <c r="AY387" i="3"/>
  <c r="AY388" i="3"/>
  <c r="AY389" i="3"/>
  <c r="AY390" i="3"/>
  <c r="AY391" i="3"/>
  <c r="AY392" i="3"/>
  <c r="AY393" i="3"/>
  <c r="AY394" i="3"/>
  <c r="AY395" i="3"/>
  <c r="AY398" i="3"/>
  <c r="AY399" i="3"/>
  <c r="AY401" i="3"/>
  <c r="AY403" i="3"/>
  <c r="AY405" i="3"/>
  <c r="AY407" i="3"/>
  <c r="AY409" i="3"/>
  <c r="AY411" i="3"/>
  <c r="AY413" i="3"/>
  <c r="AY415" i="3"/>
  <c r="AY417" i="3"/>
  <c r="AY419" i="3"/>
  <c r="AY423" i="3"/>
  <c r="AY424" i="3"/>
  <c r="AY90" i="3"/>
  <c r="AY92" i="3"/>
  <c r="AY94" i="3"/>
  <c r="AY96" i="3"/>
  <c r="AY97" i="3"/>
  <c r="AY99" i="3"/>
  <c r="AY101" i="3"/>
  <c r="AY103" i="3"/>
  <c r="AY105" i="3"/>
  <c r="AY107" i="3"/>
  <c r="AY109" i="3"/>
  <c r="AY112" i="3"/>
  <c r="AY114" i="3"/>
  <c r="AY116" i="3"/>
  <c r="AY118" i="3"/>
  <c r="AY120" i="3"/>
  <c r="AY122" i="3"/>
  <c r="AY124" i="3"/>
  <c r="AY127" i="3"/>
  <c r="AY129" i="3"/>
  <c r="AY131" i="3"/>
  <c r="AY132" i="3"/>
  <c r="AY421" i="3"/>
  <c r="AY173" i="3"/>
  <c r="AY174" i="3"/>
  <c r="AY176" i="3"/>
  <c r="AY178" i="3"/>
  <c r="AY180" i="3"/>
  <c r="AY182" i="3"/>
  <c r="AY190" i="3"/>
  <c r="AY192" i="3"/>
  <c r="AY194" i="3"/>
  <c r="AY198" i="3"/>
  <c r="AY200" i="3"/>
  <c r="AY202" i="3"/>
  <c r="AY204" i="3"/>
  <c r="AY206" i="3"/>
  <c r="AY209" i="3"/>
  <c r="AY210" i="3"/>
  <c r="AY211" i="3"/>
  <c r="AY213" i="3"/>
  <c r="AY214" i="3"/>
  <c r="AY218" i="3"/>
  <c r="AY220" i="3"/>
  <c r="AY222" i="3"/>
  <c r="AY224" i="3"/>
  <c r="AY226" i="3"/>
  <c r="AY228" i="3"/>
  <c r="AY233" i="3"/>
  <c r="AY234" i="3"/>
  <c r="AY236" i="3"/>
  <c r="AY238" i="3"/>
  <c r="AY240" i="3"/>
  <c r="AY242" i="3"/>
  <c r="AY244" i="3"/>
  <c r="AY246" i="3"/>
  <c r="AY248" i="3"/>
  <c r="AY250" i="3"/>
  <c r="AY252" i="3"/>
  <c r="AY254" i="3"/>
  <c r="AY255" i="3"/>
  <c r="AY257" i="3"/>
  <c r="AY259" i="3"/>
  <c r="AY262" i="3"/>
  <c r="AY269" i="3"/>
  <c r="AY271" i="3"/>
  <c r="AY272" i="3"/>
  <c r="AY273" i="3"/>
  <c r="AY275" i="3"/>
  <c r="AY276" i="3"/>
  <c r="AY277" i="3"/>
  <c r="AY279" i="3"/>
  <c r="AY281" i="3"/>
  <c r="AY288" i="3"/>
  <c r="AY309" i="3"/>
  <c r="AY311" i="3"/>
  <c r="AY313" i="3"/>
  <c r="AY315" i="3"/>
  <c r="AY317" i="3"/>
  <c r="AY319" i="3"/>
  <c r="AY321" i="3"/>
  <c r="AY323" i="3"/>
  <c r="AY324" i="3"/>
  <c r="AY325" i="3"/>
  <c r="AY327" i="3"/>
  <c r="AY329" i="3"/>
  <c r="AY331" i="3"/>
  <c r="AY333" i="3"/>
  <c r="AY335" i="3"/>
  <c r="AY337" i="3"/>
  <c r="AY339" i="3"/>
  <c r="AY341" i="3"/>
  <c r="AY343" i="3"/>
  <c r="AY345" i="3"/>
  <c r="AY347" i="3"/>
  <c r="AY349" i="3"/>
  <c r="AY351" i="3"/>
  <c r="AY353" i="3"/>
  <c r="AY355" i="3"/>
  <c r="AY357" i="3"/>
  <c r="AY359" i="3"/>
  <c r="AY361" i="3"/>
  <c r="AY363" i="3"/>
  <c r="AY365" i="3"/>
  <c r="AY367" i="3"/>
  <c r="AY369" i="3"/>
  <c r="AY371" i="3"/>
  <c r="AY373" i="3"/>
  <c r="AY256" i="3"/>
  <c r="AY258" i="3"/>
  <c r="AY260" i="3"/>
  <c r="AY261" i="3"/>
  <c r="AY263" i="3"/>
  <c r="AY264" i="3"/>
  <c r="AY265" i="3"/>
  <c r="AY266" i="3"/>
  <c r="AY267" i="3"/>
  <c r="AY268" i="3"/>
  <c r="AY270" i="3"/>
  <c r="AY274" i="3"/>
  <c r="AY278" i="3"/>
  <c r="AY280" i="3"/>
  <c r="AY282" i="3"/>
  <c r="AY283" i="3"/>
  <c r="AY284" i="3"/>
  <c r="AY285" i="3"/>
  <c r="AY286" i="3"/>
  <c r="AY287" i="3"/>
  <c r="AY289" i="3"/>
  <c r="AY291" i="3"/>
  <c r="AY293" i="3"/>
  <c r="AY295" i="3"/>
  <c r="AY297" i="3"/>
  <c r="AY299" i="3"/>
  <c r="AY301" i="3"/>
  <c r="AY302" i="3"/>
  <c r="AY304" i="3"/>
  <c r="AY306" i="3"/>
  <c r="AY308" i="3"/>
  <c r="AY310" i="3"/>
  <c r="AY312" i="3"/>
  <c r="AY314" i="3"/>
  <c r="AY316" i="3"/>
  <c r="AY318" i="3"/>
  <c r="AY320" i="3"/>
  <c r="AY322" i="3"/>
  <c r="AY326" i="3"/>
  <c r="AY328" i="3"/>
  <c r="AY330" i="3"/>
  <c r="AY332" i="3"/>
  <c r="AY334" i="3"/>
  <c r="AY336" i="3"/>
  <c r="AY338" i="3"/>
  <c r="AY340" i="3"/>
  <c r="AY342" i="3"/>
  <c r="AY344" i="3"/>
  <c r="AY346" i="3"/>
  <c r="AY348" i="3"/>
  <c r="AY350" i="3"/>
  <c r="AY352" i="3"/>
  <c r="AY354" i="3"/>
  <c r="AY356" i="3"/>
  <c r="AY358" i="3"/>
  <c r="AY360" i="3"/>
  <c r="AY362" i="3"/>
  <c r="AY364" i="3"/>
  <c r="AY366" i="3"/>
  <c r="AY368" i="3"/>
  <c r="AY370" i="3"/>
  <c r="AY372" i="3"/>
  <c r="AY374" i="3"/>
  <c r="AY376" i="3"/>
  <c r="AY378" i="3"/>
  <c r="AY380" i="3"/>
  <c r="AY382" i="3"/>
  <c r="AY384" i="3"/>
  <c r="AY386" i="3"/>
  <c r="AY396" i="3"/>
  <c r="AY397" i="3"/>
  <c r="AY400" i="3"/>
  <c r="AY402" i="3"/>
  <c r="AY404" i="3"/>
  <c r="AY406" i="3"/>
  <c r="AY408" i="3"/>
  <c r="AY410" i="3"/>
  <c r="AY412" i="3"/>
  <c r="AY414" i="3"/>
  <c r="AY416" i="3"/>
  <c r="AY418" i="3"/>
  <c r="AY420" i="3"/>
  <c r="AY422" i="3"/>
  <c r="AY425" i="3"/>
  <c r="AY427" i="3"/>
</calcChain>
</file>

<file path=xl/sharedStrings.xml><?xml version="1.0" encoding="utf-8"?>
<sst xmlns="http://schemas.openxmlformats.org/spreadsheetml/2006/main" count="25604" uniqueCount="3887">
  <si>
    <t>Короткая позиция</t>
  </si>
  <si>
    <t>Аналитический счет.Номер</t>
  </si>
  <si>
    <t>Аналитический счет.Наименование</t>
  </si>
  <si>
    <t>Аналитический счет.Валюта</t>
  </si>
  <si>
    <t>Признак Актив/Пассив</t>
  </si>
  <si>
    <t>Тип счета.Наименование</t>
  </si>
  <si>
    <t>Номер сделки merged</t>
  </si>
  <si>
    <t>ISIN detail</t>
  </si>
  <si>
    <t>Аналитический счет.Владелец</t>
  </si>
  <si>
    <t>Клиент.Наименование</t>
  </si>
  <si>
    <t>ЦФО.Код</t>
  </si>
  <si>
    <t>Выпуск ЦБ. Наименование</t>
  </si>
  <si>
    <t>Портфель ЦБ. Наименование портфеля</t>
  </si>
  <si>
    <t>Исходящий остаток на конец периода, вал.</t>
  </si>
  <si>
    <t>Исходящий остаток на конец периода, руб.</t>
  </si>
  <si>
    <t>4370881000000124294519999</t>
  </si>
  <si>
    <t>Обязательство по обратной поставке ценных бумаг по договору  N 47155678 от Wed Jun 16 08:49:33 GMT 2021</t>
  </si>
  <si>
    <t>RUB</t>
  </si>
  <si>
    <t>П</t>
  </si>
  <si>
    <t>ППС_ЦБ</t>
  </si>
  <si>
    <t>MINFIN</t>
  </si>
  <si>
    <t>&lt;Не определено&gt;</t>
  </si>
  <si>
    <t>9999</t>
  </si>
  <si>
    <t>RFLB 6.1 07/18/35-6233</t>
  </si>
  <si>
    <t>4370881000000124448519999</t>
  </si>
  <si>
    <t>Обязательство по обратной поставке ценных бумаг по договору  N 47130234 от Tue Jun 15 08:42:57 GMT 2021</t>
  </si>
  <si>
    <t>4370881000000124564019999</t>
  </si>
  <si>
    <t>Обязательство по обратной поставке ценных бумаг по договору  N 47317742 от Thu Jun 24 07:55:37 GMT 2021</t>
  </si>
  <si>
    <t>RFLB 8 1/2 09/17/31-6218</t>
  </si>
  <si>
    <t>4370881000000124564119999</t>
  </si>
  <si>
    <t>Обязательство по обратной поставке ценных бумаг по договору  N 47469816 от Fri Jul 02 08:24:05 GMT 2021</t>
  </si>
  <si>
    <t>4370881000000124564219999</t>
  </si>
  <si>
    <t>Обязательство по обратной поставке ценных бумаг по договору  N 47576754 от Thu Jul 08 09:06:51 GMT 2021</t>
  </si>
  <si>
    <t>4370881000000124678119999</t>
  </si>
  <si>
    <t>Обязательство по обратной поставке ценных бумаг по договору  N 47129476 от Tue Jun 15 08:11:10 GMT 2021</t>
  </si>
  <si>
    <t>4370881000000124680319999</t>
  </si>
  <si>
    <t>Обязательство по обратной поставке ценных бумаг по договору  N 48069528 от Tue Aug 03 07:58:34 GMT 2021</t>
  </si>
  <si>
    <t>4370881000000124680419999</t>
  </si>
  <si>
    <t>Обязательство по обратной поставке ценных бумаг по договору  N 48069525 от Tue Aug 03 07:58:29 GMT 2021</t>
  </si>
  <si>
    <t>4370881000000124748119999</t>
  </si>
  <si>
    <t>Обязательство по обратной поставке ценных бумаг по договору  N 47603973 от Fri Jul 09 08:08:02 GMT 2021</t>
  </si>
  <si>
    <t>4370881000000124823219999</t>
  </si>
  <si>
    <t>Обязательство по обратной поставке ценных бумаг по договору  N 48458977 от Tue Aug 24 10:15:24 GMT 2021</t>
  </si>
  <si>
    <t>4370881000000124824019999</t>
  </si>
  <si>
    <t>Обязательство по обратной поставке ценных бумаг по договору  N 48573248 от Tue Aug 31 08:34:52 GMT 2021</t>
  </si>
  <si>
    <t>GMKN</t>
  </si>
  <si>
    <t>GMKN.MM</t>
  </si>
  <si>
    <t>4370881000000124824119999</t>
  </si>
  <si>
    <t>Обязательство по обратной поставке ценных бумаг по договору  N 48570543 от Tue Aug 31 07:11:30 GMT 2021</t>
  </si>
  <si>
    <t>RFLB 7 1/4 05/10/34-6225</t>
  </si>
  <si>
    <t>4370881000000124824219999</t>
  </si>
  <si>
    <t>Обязательство по обратной поставке ценных бумаг по договору  N 48571402 от Tue Aug 31 07:32:44 GMT 2021</t>
  </si>
  <si>
    <t>RFLB 6 1/2 02/28/24-6223</t>
  </si>
  <si>
    <t>4370881000000124824319999</t>
  </si>
  <si>
    <t>Обязательство по обратной поставке ценных бумаг по договору  N 48571401 от Tue Aug 31 07:32:38 GMT 2021</t>
  </si>
  <si>
    <t>RFLB 7 3/4 09/16/26-6219</t>
  </si>
  <si>
    <t>4370881000000124824419999</t>
  </si>
  <si>
    <t>Обязательство по обратной поставке ценных бумаг по договору  N 48571352 от Tue Aug 31 07:27:03 GMT 2021</t>
  </si>
  <si>
    <t>4370881000000124824519999</t>
  </si>
  <si>
    <t>Обязательство по обратной поставке ценных бумаг по договору  N 48571237 от Tue Aug 31 07:24:52 GMT 2021</t>
  </si>
  <si>
    <t>4370881000000124824619999</t>
  </si>
  <si>
    <t>Обязательство по обратной поставке ценных бумаг по договору  N 48571400 от Tue Aug 31 07:32:30 GMT 2021</t>
  </si>
  <si>
    <t>RFLB 7 01/25/23-6211</t>
  </si>
  <si>
    <t>4370881000000124824719999</t>
  </si>
  <si>
    <t>Обязательство по обратной поставке ценных бумаг по договору  N 48571399 от Tue Aug 31 07:32:25 GMT 2021</t>
  </si>
  <si>
    <t>RFLB 8.15 02/03/27-6207</t>
  </si>
  <si>
    <t>4370881000000124824819999</t>
  </si>
  <si>
    <t>Обязательство по обратной поставке ценных бумаг по договору  N 48571741 от Tue Aug 31 07:45:23 GMT 2021</t>
  </si>
  <si>
    <t>RFLB 7.15 11/12/25-6229</t>
  </si>
  <si>
    <t>4370881000000124824919999</t>
  </si>
  <si>
    <t>Обязательство по обратной поставке ценных бумаг по договору  N 48571074 от Tue Aug 31 07:14:21 GMT 2021</t>
  </si>
  <si>
    <t>RFLB 5.9 03/12/31-6235</t>
  </si>
  <si>
    <t>4370881000000124825019999</t>
  </si>
  <si>
    <t>Обязательство по обратной поставке ценных бумаг по договору  N 48575485 от Tue Aug 31 09:14:05 GMT 2021</t>
  </si>
  <si>
    <t>RFLB 6.9 05/23/29-6224</t>
  </si>
  <si>
    <t>4370881000000124825119999</t>
  </si>
  <si>
    <t>Обязательство по обратной поставке ценных бумаг по договору  N 48571600 от Tue Aug 31 07:39:09 GMT 2021</t>
  </si>
  <si>
    <t>4370881000000124825219999</t>
  </si>
  <si>
    <t>Обязательство по обратной поставке ценных бумаг по договору  N 48571363 от Tue Aug 31 07:30:20 GMT 2021</t>
  </si>
  <si>
    <t>4370881000000124825319999</t>
  </si>
  <si>
    <t>Обязательство по обратной поставке ценных бумаг по договору  N 48573732 от Tue Aug 31 09:10:09 GMT 2021</t>
  </si>
  <si>
    <t>4370881000000124825419999</t>
  </si>
  <si>
    <t>Обязательство по обратной поставке ценных бумаг по договору  N 48571211 от Tue Aug 31 07:22:42 GMT 2021</t>
  </si>
  <si>
    <t>RFLB 7.65 04/10/30-6228</t>
  </si>
  <si>
    <t>4370881000000124825519999</t>
  </si>
  <si>
    <t>Обязательство по обратной поставке ценных бумаг по договору  N 48572494 от Tue Aug 31 08:05:12 GMT 2021</t>
  </si>
  <si>
    <t>RFLB 6.9 07/23/31-6239</t>
  </si>
  <si>
    <t>4370881000000124825619999</t>
  </si>
  <si>
    <t>Обязательство по обратной поставке ценных бумаг по договору  N 48572493 от Tue Aug 31 08:05:12 GMT 2021</t>
  </si>
  <si>
    <t>31 Aug 2021</t>
  </si>
  <si>
    <t>номер строки баланса</t>
  </si>
  <si>
    <t>счет тела</t>
  </si>
  <si>
    <t>счет %%</t>
  </si>
  <si>
    <t>Trade date</t>
  </si>
  <si>
    <t>Trade №</t>
  </si>
  <si>
    <t>CalypsoID</t>
  </si>
  <si>
    <t>OurCompany</t>
  </si>
  <si>
    <t>Counterparty</t>
  </si>
  <si>
    <t>Real Client</t>
  </si>
  <si>
    <t>Bank - Yes/No</t>
  </si>
  <si>
    <t>Resident - Yes/No</t>
  </si>
  <si>
    <t xml:space="preserve">First leg </t>
  </si>
  <si>
    <t>Security</t>
  </si>
  <si>
    <t>ISIN</t>
  </si>
  <si>
    <t>Number of</t>
  </si>
  <si>
    <t>Price</t>
  </si>
  <si>
    <t>Amount</t>
  </si>
  <si>
    <t>Amount + Accr.coupon</t>
  </si>
  <si>
    <t>Haircut</t>
  </si>
  <si>
    <t>Amount with hc</t>
  </si>
  <si>
    <t>Amount with hc in RUB</t>
  </si>
  <si>
    <t>Amount with hc 2nd leg</t>
  </si>
  <si>
    <t>Trade</t>
  </si>
  <si>
    <t>Market</t>
  </si>
  <si>
    <t>FO</t>
  </si>
  <si>
    <t>SF</t>
  </si>
  <si>
    <t>Date Settl</t>
  </si>
  <si>
    <t>Date Paym</t>
  </si>
  <si>
    <t>CB rate on</t>
  </si>
  <si>
    <t>REPO EFFECT</t>
  </si>
  <si>
    <t>Initional Margin</t>
  </si>
  <si>
    <t>Initional Margin Rub</t>
  </si>
  <si>
    <t>Siebel code Real Client</t>
  </si>
  <si>
    <t>Country of Real Client registration</t>
  </si>
  <si>
    <t>Quoted List</t>
  </si>
  <si>
    <t>Accrued Interest</t>
  </si>
  <si>
    <t>Accrued Interest RUB</t>
  </si>
  <si>
    <t>Interest Rate</t>
  </si>
  <si>
    <t xml:space="preserve">Amount in RUB (Rate on report date) </t>
  </si>
  <si>
    <t xml:space="preserve">Notional </t>
  </si>
  <si>
    <t xml:space="preserve">Notional Currency </t>
  </si>
  <si>
    <t xml:space="preserve">Payment Currency </t>
  </si>
  <si>
    <t xml:space="preserve">IFRS Quote Bid </t>
  </si>
  <si>
    <t xml:space="preserve">IFRS Quote Offer </t>
  </si>
  <si>
    <t xml:space="preserve">Coupon on date </t>
  </si>
  <si>
    <t>securities</t>
  </si>
  <si>
    <t>%</t>
  </si>
  <si>
    <t>currency</t>
  </si>
  <si>
    <t>price</t>
  </si>
  <si>
    <t>1St Leg</t>
  </si>
  <si>
    <t>2Nd Leg</t>
  </si>
  <si>
    <t>Date Settl 1Leg</t>
  </si>
  <si>
    <t>Date Settl 2Leg</t>
  </si>
  <si>
    <t xml:space="preserve">флекстера тело </t>
  </si>
  <si>
    <t>флекстера %%</t>
  </si>
  <si>
    <t>резерв</t>
  </si>
  <si>
    <t>VTBCM</t>
  </si>
  <si>
    <t>NCC</t>
  </si>
  <si>
    <t>Yes</t>
  </si>
  <si>
    <t xml:space="preserve">Buy stock </t>
  </si>
  <si>
    <t>MTSS</t>
  </si>
  <si>
    <t>RU0007775219</t>
  </si>
  <si>
    <t>32,954,111.11</t>
  </si>
  <si>
    <t>29,658,700.00</t>
  </si>
  <si>
    <t>29,663,827.30</t>
  </si>
  <si>
    <t>Репо с ЦК</t>
  </si>
  <si>
    <t>-3,236,300.00</t>
  </si>
  <si>
    <t>1-2OCEB3</t>
  </si>
  <si>
    <t>RU</t>
  </si>
  <si>
    <t>VTBRM</t>
  </si>
  <si>
    <t>375,000,000.00</t>
  </si>
  <si>
    <t>300,000,000.00</t>
  </si>
  <si>
    <t>300,056,712.33</t>
  </si>
  <si>
    <t>ММВБ_РЕПО</t>
  </si>
  <si>
    <t>-74,544,772.65</t>
  </si>
  <si>
    <t>1-EL6O</t>
  </si>
  <si>
    <t>30 Aug 2021</t>
  </si>
  <si>
    <t>APTK</t>
  </si>
  <si>
    <t>RU0008081765</t>
  </si>
  <si>
    <t>1,010,306,077.52</t>
  </si>
  <si>
    <t>505,153,038.76</t>
  </si>
  <si>
    <t>505,869,940.88</t>
  </si>
  <si>
    <t>-521,583,208.56</t>
  </si>
  <si>
    <t>2,299,760,000.00</t>
  </si>
  <si>
    <t>1,149,880,000.00</t>
  </si>
  <si>
    <t>1,151,511,884.49</t>
  </si>
  <si>
    <t>-1,187,280,000.00</t>
  </si>
  <si>
    <t>541,120,000.00</t>
  </si>
  <si>
    <t>270,560,000.00</t>
  </si>
  <si>
    <t>270,943,972.82</t>
  </si>
  <si>
    <t>-279,360,000.00</t>
  </si>
  <si>
    <t>24 Aug 2021</t>
  </si>
  <si>
    <t>CENCB</t>
  </si>
  <si>
    <t>TATNP</t>
  </si>
  <si>
    <t>RU0006944147</t>
  </si>
  <si>
    <t>465,700,000.00</t>
  </si>
  <si>
    <t>316,676,000.00</t>
  </si>
  <si>
    <t>317,082,906.97</t>
  </si>
  <si>
    <t>-142,524,000.00</t>
  </si>
  <si>
    <t>1-7F57</t>
  </si>
  <si>
    <t>457,100,000.00</t>
  </si>
  <si>
    <t>310,828,000.00</t>
  </si>
  <si>
    <t>311,227,392.69</t>
  </si>
  <si>
    <t>-148,372,000.00</t>
  </si>
  <si>
    <t>Sell stock</t>
  </si>
  <si>
    <t>SNGS</t>
  </si>
  <si>
    <t>RU0008926258</t>
  </si>
  <si>
    <t>11,108,073.90</t>
  </si>
  <si>
    <t>9,997,266.51</t>
  </si>
  <si>
    <t>9,999,057.80</t>
  </si>
  <si>
    <t>1,195,568.99</t>
  </si>
  <si>
    <t>169,331,867.70</t>
  </si>
  <si>
    <t>152,398,680.93</t>
  </si>
  <si>
    <t>152,426,029.19</t>
  </si>
  <si>
    <t>18,225,295.57</t>
  </si>
  <si>
    <t>969,566.10</t>
  </si>
  <si>
    <t>872,609.49</t>
  </si>
  <si>
    <t>872,766.08</t>
  </si>
  <si>
    <t>104,355.01</t>
  </si>
  <si>
    <t>36,404,019.90</t>
  </si>
  <si>
    <t>32,763,617.91</t>
  </si>
  <si>
    <t>32,769,497.41</t>
  </si>
  <si>
    <t>3,918,187.59</t>
  </si>
  <si>
    <t>251,872,472.40</t>
  </si>
  <si>
    <t>226,685,225.16</t>
  </si>
  <si>
    <t>226,725,904.29</t>
  </si>
  <si>
    <t>27,109,192.84</t>
  </si>
  <si>
    <t>500,000,000.00</t>
  </si>
  <si>
    <t>400,000,000.00</t>
  </si>
  <si>
    <t>400,075,616.44</t>
  </si>
  <si>
    <t>-101,855,710.83</t>
  </si>
  <si>
    <t>TATN</t>
  </si>
  <si>
    <t>RU0009033591</t>
  </si>
  <si>
    <t>-96,428,108.80</t>
  </si>
  <si>
    <t>MAGN</t>
  </si>
  <si>
    <t>RU0009084396</t>
  </si>
  <si>
    <t>620,730,000.00</t>
  </si>
  <si>
    <t>521,413,200.00</t>
  </si>
  <si>
    <t>522,083,180.25</t>
  </si>
  <si>
    <t>-135,721,800.00</t>
  </si>
  <si>
    <t>NLMK</t>
  </si>
  <si>
    <t>RU0009046452</t>
  </si>
  <si>
    <t>712,920,000.00</t>
  </si>
  <si>
    <t>556,077,600.00</t>
  </si>
  <si>
    <t>556,792,121.63</t>
  </si>
  <si>
    <t>-189,902,400.00</t>
  </si>
  <si>
    <t>25 Aug 2021</t>
  </si>
  <si>
    <t>625,455,000.00</t>
  </si>
  <si>
    <t>525,382,200.00</t>
  </si>
  <si>
    <t>526,062,318.05</t>
  </si>
  <si>
    <t>-131,752,800.00</t>
  </si>
  <si>
    <t>26 Aug 2021</t>
  </si>
  <si>
    <t>710,650,000.00</t>
  </si>
  <si>
    <t>596,946,000.00</t>
  </si>
  <si>
    <t>597,718,758.86</t>
  </si>
  <si>
    <t>-133,204,000.00</t>
  </si>
  <si>
    <t>27 Aug 2021</t>
  </si>
  <si>
    <t>358,250,000.00</t>
  </si>
  <si>
    <t>297,347,500.00</t>
  </si>
  <si>
    <t>297,729,571.17</t>
  </si>
  <si>
    <t>-67,727,500.00</t>
  </si>
  <si>
    <t>728,040,000.00</t>
  </si>
  <si>
    <t>567,871,200.00</t>
  </si>
  <si>
    <t>568,600,875.60</t>
  </si>
  <si>
    <t>-178,108,800.00</t>
  </si>
  <si>
    <t>MSNG</t>
  </si>
  <si>
    <t>RU0008958863</t>
  </si>
  <si>
    <t>430,560,000.00</t>
  </si>
  <si>
    <t>340,142,400.00</t>
  </si>
  <si>
    <t>340,579,459.69</t>
  </si>
  <si>
    <t>-101,667,600.00</t>
  </si>
  <si>
    <t>639,765,000.00</t>
  </si>
  <si>
    <t>537,402,600.00</t>
  </si>
  <si>
    <t>538,093,125.53</t>
  </si>
  <si>
    <t>-119,732,400.00</t>
  </si>
  <si>
    <t>731,580,000.00</t>
  </si>
  <si>
    <t>563,316,600.00</t>
  </si>
  <si>
    <t>564,040,423.25</t>
  </si>
  <si>
    <t>-182,663,400.00</t>
  </si>
  <si>
    <t>SNGSP</t>
  </si>
  <si>
    <t>RU0009029524</t>
  </si>
  <si>
    <t>2,340,989.74</t>
  </si>
  <si>
    <t>203,222,255.73</t>
  </si>
  <si>
    <t>2,340,996.15</t>
  </si>
  <si>
    <t>EUR</t>
  </si>
  <si>
    <t>-660,210.27</t>
  </si>
  <si>
    <t>11,174,086.67</t>
  </si>
  <si>
    <t>10,056,678.00</t>
  </si>
  <si>
    <t>10,058,482.69</t>
  </si>
  <si>
    <t>1,175,022.00</t>
  </si>
  <si>
    <t>189,188,846.67</t>
  </si>
  <si>
    <t>170,269,962.00</t>
  </si>
  <si>
    <t>170,300,517.29</t>
  </si>
  <si>
    <t>19,894,338.00</t>
  </si>
  <si>
    <t>RU0007288411</t>
  </si>
  <si>
    <t>24,239.610000</t>
  </si>
  <si>
    <t>402,571,442.88</t>
  </si>
  <si>
    <t>362,314,298.59</t>
  </si>
  <si>
    <t>362,379,316.64</t>
  </si>
  <si>
    <t>24,238.</t>
  </si>
  <si>
    <t>40,230,405.41</t>
  </si>
  <si>
    <t>24,012.000000</t>
  </si>
  <si>
    <t>24,022.000000</t>
  </si>
  <si>
    <t>50,126.22</t>
  </si>
  <si>
    <t>45,113.60</t>
  </si>
  <si>
    <t>45,121.57</t>
  </si>
  <si>
    <t>4,618.40</t>
  </si>
  <si>
    <t>274,771,899.73</t>
  </si>
  <si>
    <t>247,294,709.76</t>
  </si>
  <si>
    <t>247,339,087.30</t>
  </si>
  <si>
    <t>25,316,221.44</t>
  </si>
  <si>
    <t>124,240,348.09</t>
  </si>
  <si>
    <t>111,816,313.28</t>
  </si>
  <si>
    <t>111,836,378.95</t>
  </si>
  <si>
    <t>11,446,935.32</t>
  </si>
  <si>
    <t>150,481,425.42</t>
  </si>
  <si>
    <t>135,433,282.88</t>
  </si>
  <si>
    <t>135,457,586.66</t>
  </si>
  <si>
    <t>13,864,667.72</t>
  </si>
  <si>
    <t>2,140,380,000.00</t>
  </si>
  <si>
    <t>2,140,758,231.53</t>
  </si>
  <si>
    <t>50,070,000.00</t>
  </si>
  <si>
    <t>713,135,375.70</t>
  </si>
  <si>
    <t>713,261,395.51</t>
  </si>
  <si>
    <t>16,682,406.05</t>
  </si>
  <si>
    <t>44,299,444.86</t>
  </si>
  <si>
    <t>44,307,273.12</t>
  </si>
  <si>
    <t>1,036,298.79</t>
  </si>
  <si>
    <t>13 Oct 2020</t>
  </si>
  <si>
    <t>PIKK</t>
  </si>
  <si>
    <t>RU000A0JP7J7</t>
  </si>
  <si>
    <t>58,168,522,519.53</t>
  </si>
  <si>
    <t>35,000,000,000.00</t>
  </si>
  <si>
    <t>39,911,445,883.57</t>
  </si>
  <si>
    <t>1,346.5</t>
  </si>
  <si>
    <t>Вн_РЕПО</t>
  </si>
  <si>
    <t>102,642,769,948.50</t>
  </si>
  <si>
    <t>1,343.300000</t>
  </si>
  <si>
    <t>1,344.500000</t>
  </si>
  <si>
    <t>18 Jun 2021</t>
  </si>
  <si>
    <t>LEBEDEVN</t>
  </si>
  <si>
    <t>No</t>
  </si>
  <si>
    <t>SBERRU_02.22</t>
  </si>
  <si>
    <t>XS0743596040</t>
  </si>
  <si>
    <t>260,180.14</t>
  </si>
  <si>
    <t>267,070.77</t>
  </si>
  <si>
    <t>14,420,476.56</t>
  </si>
  <si>
    <t>166,887.91</t>
  </si>
  <si>
    <t>76,144.574515</t>
  </si>
  <si>
    <t>ВнОб_РЕПО</t>
  </si>
  <si>
    <t>-8,436,802.77</t>
  </si>
  <si>
    <t>1-6OL5T8</t>
  </si>
  <si>
    <t>1,000.000000</t>
  </si>
  <si>
    <t>USD</t>
  </si>
  <si>
    <t>15 Jul 2021</t>
  </si>
  <si>
    <t>VTBIBH</t>
  </si>
  <si>
    <t>1,036.903000</t>
  </si>
  <si>
    <t>105,994,950,645.44</t>
  </si>
  <si>
    <t>34,946,535,227.80</t>
  </si>
  <si>
    <t>35,608,125,798.82</t>
  </si>
  <si>
    <t>-102,696,234,720.70</t>
  </si>
  <si>
    <t>1-2Y6WR</t>
  </si>
  <si>
    <t>26 Jul 2021</t>
  </si>
  <si>
    <t>STISKINMB</t>
  </si>
  <si>
    <t>GLEN</t>
  </si>
  <si>
    <t>JE00B4T3BW64</t>
  </si>
  <si>
    <t>6,645,889.13</t>
  </si>
  <si>
    <t>360,723,034.75</t>
  </si>
  <si>
    <t>4,912,205.11</t>
  </si>
  <si>
    <t>359,390,969.29</t>
  </si>
  <si>
    <t>1-6NRL40</t>
  </si>
  <si>
    <t>-</t>
  </si>
  <si>
    <t>19 Aug 2021</t>
  </si>
  <si>
    <t>BONUM</t>
  </si>
  <si>
    <t>IRAO</t>
  </si>
  <si>
    <t>RU000A0JPNM1</t>
  </si>
  <si>
    <t>1-2UHT36</t>
  </si>
  <si>
    <t>CY</t>
  </si>
  <si>
    <t>CHMF</t>
  </si>
  <si>
    <t>RU0009046510</t>
  </si>
  <si>
    <t>1,674.000000</t>
  </si>
  <si>
    <t>753,300,000.00</t>
  </si>
  <si>
    <t>587,574,000.00</t>
  </si>
  <si>
    <t>588,328,992.35</t>
  </si>
  <si>
    <t>1,729.</t>
  </si>
  <si>
    <t>-190,476,000.00</t>
  </si>
  <si>
    <t>1,718.800000</t>
  </si>
  <si>
    <t>1,720.000000</t>
  </si>
  <si>
    <t>VEB</t>
  </si>
  <si>
    <t>FEES22</t>
  </si>
  <si>
    <t>RU000A0JSQ58</t>
  </si>
  <si>
    <t>554,400,000.00</t>
  </si>
  <si>
    <t>557,997,000.00</t>
  </si>
  <si>
    <t>502,197,300.00</t>
  </si>
  <si>
    <t>502,832,957.95</t>
  </si>
  <si>
    <t>1,010.7</t>
  </si>
  <si>
    <t>ММВБОбРЕПО</t>
  </si>
  <si>
    <t>53,687,700.00</t>
  </si>
  <si>
    <t>1-3V2QD</t>
  </si>
  <si>
    <t>AGRO.</t>
  </si>
  <si>
    <t>US7496552057</t>
  </si>
  <si>
    <t>3,027,420.00</t>
  </si>
  <si>
    <t>151,810,290.75</t>
  </si>
  <si>
    <t>2,058,961.45</t>
  </si>
  <si>
    <t>1,169.6</t>
  </si>
  <si>
    <t>-82,456,385.17</t>
  </si>
  <si>
    <t>1,696.600000</t>
  </si>
  <si>
    <t>763,470,000.00</t>
  </si>
  <si>
    <t>595,506,600.00</t>
  </si>
  <si>
    <t>596,277,495.53</t>
  </si>
  <si>
    <t>-182,543,400.00</t>
  </si>
  <si>
    <t>1,704.000000</t>
  </si>
  <si>
    <t>783,840,000.00</t>
  </si>
  <si>
    <t>611,395,200.00</t>
  </si>
  <si>
    <t>612,180,800.96</t>
  </si>
  <si>
    <t>-183,944,800.00</t>
  </si>
  <si>
    <t>CBOM</t>
  </si>
  <si>
    <t>RU000A0JUG31</t>
  </si>
  <si>
    <t>520,980,000.00</t>
  </si>
  <si>
    <t>333,427,200.00</t>
  </si>
  <si>
    <t>333,900,392.57</t>
  </si>
  <si>
    <t>-190,896,800.00</t>
  </si>
  <si>
    <t>253,635,000.00</t>
  </si>
  <si>
    <t>162,326,400.00</t>
  </si>
  <si>
    <t>162,556,770.07</t>
  </si>
  <si>
    <t>-92,936,600.00</t>
  </si>
  <si>
    <t>SBERP</t>
  </si>
  <si>
    <t>RU0009029557</t>
  </si>
  <si>
    <t>609,560,000.00</t>
  </si>
  <si>
    <t>512,030,400.00</t>
  </si>
  <si>
    <t>512,688,323.99</t>
  </si>
  <si>
    <t>-106,909,600.00</t>
  </si>
  <si>
    <t>MINFIN_26207</t>
  </si>
  <si>
    <t>RU000A0JS3W6</t>
  </si>
  <si>
    <t>114,444,101.12</t>
  </si>
  <si>
    <t>114,925,859.84</t>
  </si>
  <si>
    <t>109,179,566.85</t>
  </si>
  <si>
    <t>109,198,441.45</t>
  </si>
  <si>
    <t>1,063.84</t>
  </si>
  <si>
    <t>РепоЦКОбл</t>
  </si>
  <si>
    <t>-5,476,852.99</t>
  </si>
  <si>
    <t>MINFIN_26211</t>
  </si>
  <si>
    <t>RU000A0JTJL3</t>
  </si>
  <si>
    <t>100,527,000.00</t>
  </si>
  <si>
    <t>101,179,000.00</t>
  </si>
  <si>
    <t>98,143,630.00</t>
  </si>
  <si>
    <t>98,160,838.75</t>
  </si>
  <si>
    <t>1,005.52</t>
  </si>
  <si>
    <t>-2,408,370.00</t>
  </si>
  <si>
    <t>1,740.029885</t>
  </si>
  <si>
    <t>261,004,482.76</t>
  </si>
  <si>
    <t>227,073,900.00</t>
  </si>
  <si>
    <t>227,111,227.22</t>
  </si>
  <si>
    <t>32,276,100.00</t>
  </si>
  <si>
    <t>174,002,988.51</t>
  </si>
  <si>
    <t>151,382,600.00</t>
  </si>
  <si>
    <t>151,407,484.81</t>
  </si>
  <si>
    <t>21,517,400.00</t>
  </si>
  <si>
    <t>309,736.00</t>
  </si>
  <si>
    <t>278,762.40</t>
  </si>
  <si>
    <t>278,811.58</t>
  </si>
  <si>
    <t>30,707.60</t>
  </si>
  <si>
    <t>204,181,068.56</t>
  </si>
  <si>
    <t>183,762,961.70</t>
  </si>
  <si>
    <t>183,795,938.34</t>
  </si>
  <si>
    <t>20,242,757.00</t>
  </si>
  <si>
    <t>24,239.610001</t>
  </si>
  <si>
    <t>82,220,757.12</t>
  </si>
  <si>
    <t>73,998,681.41</t>
  </si>
  <si>
    <t>74,011,960.63</t>
  </si>
  <si>
    <t>8,216,614.59</t>
  </si>
  <si>
    <t>64,734,824.00</t>
  </si>
  <si>
    <t>58,261,341.60</t>
  </si>
  <si>
    <t>58,271,796.72</t>
  </si>
  <si>
    <t>6,417,888.40</t>
  </si>
  <si>
    <t>215,247,935.84</t>
  </si>
  <si>
    <t>193,723,142.26</t>
  </si>
  <si>
    <t>193,757,906.28</t>
  </si>
  <si>
    <t>21,339,939.54</t>
  </si>
  <si>
    <t>9,310,664.16</t>
  </si>
  <si>
    <t>8,379,597.74</t>
  </si>
  <si>
    <t>8,381,101.48</t>
  </si>
  <si>
    <t>923,070.46</t>
  </si>
  <si>
    <t>94,714,171.44</t>
  </si>
  <si>
    <t>85,242,754.30</t>
  </si>
  <si>
    <t>85,258,051.29</t>
  </si>
  <si>
    <t>9,390,077.00</t>
  </si>
  <si>
    <t>-76,544,720.04</t>
  </si>
  <si>
    <t>FIVEDR</t>
  </si>
  <si>
    <t>US98387E2054</t>
  </si>
  <si>
    <t>2,446.310277</t>
  </si>
  <si>
    <t>125,001,562.52</t>
  </si>
  <si>
    <t>100,000,000.00</t>
  </si>
  <si>
    <t>100,018,904.11</t>
  </si>
  <si>
    <t>2,436.784128</t>
  </si>
  <si>
    <t>-24,514,795.37</t>
  </si>
  <si>
    <t>24,223.986532</t>
  </si>
  <si>
    <t>2,000,005,000.01</t>
  </si>
  <si>
    <t>1,600,000,000.00</t>
  </si>
  <si>
    <t>1,600,302,465.75</t>
  </si>
  <si>
    <t>-401,161,994.00</t>
  </si>
  <si>
    <t>MGNT</t>
  </si>
  <si>
    <t>RU000A0JKQU8</t>
  </si>
  <si>
    <t>5,588.500245</t>
  </si>
  <si>
    <t>1,125,004,218.77</t>
  </si>
  <si>
    <t>900,000,000.00</t>
  </si>
  <si>
    <t>900,170,136.99</t>
  </si>
  <si>
    <t>5,582.</t>
  </si>
  <si>
    <t>-223,695,674.00</t>
  </si>
  <si>
    <t>5,549.000000</t>
  </si>
  <si>
    <t>5,555.000000</t>
  </si>
  <si>
    <t>60,642,000.00</t>
  </si>
  <si>
    <t>61,118,400.00</t>
  </si>
  <si>
    <t>55,006,560.00</t>
  </si>
  <si>
    <t>55,016,355.69</t>
  </si>
  <si>
    <t>-5,635,440.00</t>
  </si>
  <si>
    <t>5,604.600000</t>
  </si>
  <si>
    <t>728,598,000.00</t>
  </si>
  <si>
    <t>655,738,200.00</t>
  </si>
  <si>
    <t>655,819,044.44</t>
  </si>
  <si>
    <t>69,921,800.00</t>
  </si>
  <si>
    <t>RENCM</t>
  </si>
  <si>
    <t>9,377,307.80</t>
  </si>
  <si>
    <t>586,440,325.75</t>
  </si>
  <si>
    <t>7,970,853.57</t>
  </si>
  <si>
    <t>-138,711,674.25</t>
  </si>
  <si>
    <t>1-EO2F</t>
  </si>
  <si>
    <t>SBRCYDR</t>
  </si>
  <si>
    <t>US80585Y3080</t>
  </si>
  <si>
    <t>7,493,253.45</t>
  </si>
  <si>
    <t>468,614,882.45</t>
  </si>
  <si>
    <t>6,369,378.86</t>
  </si>
  <si>
    <t>1,312.935168</t>
  </si>
  <si>
    <t>-102,511,915.63</t>
  </si>
  <si>
    <t>PHORDR</t>
  </si>
  <si>
    <t>US71922G2093</t>
  </si>
  <si>
    <t>15,043,792.00</t>
  </si>
  <si>
    <t>940,812,274.61</t>
  </si>
  <si>
    <t>12,787,450.92</t>
  </si>
  <si>
    <t>1,445.73696</t>
  </si>
  <si>
    <t>-215,777,293.39</t>
  </si>
  <si>
    <t>5,588.501522</t>
  </si>
  <si>
    <t>11,177,003,044.84</t>
  </si>
  <si>
    <t>507,525,354.26</t>
  </si>
  <si>
    <t>507,615,735.49</t>
  </si>
  <si>
    <t>10,656,474,645.74</t>
  </si>
  <si>
    <t>23 Apr 2021</t>
  </si>
  <si>
    <t>NAVALI</t>
  </si>
  <si>
    <t>RUSSIA2022</t>
  </si>
  <si>
    <t>XS0767472458</t>
  </si>
  <si>
    <t>11,208.06</t>
  </si>
  <si>
    <t>13,408.06</t>
  </si>
  <si>
    <t>52,006,002.88</t>
  </si>
  <si>
    <t>55,210,997.47</t>
  </si>
  <si>
    <t>15,180,664.81152</t>
  </si>
  <si>
    <t>-8,716,656.37</t>
  </si>
  <si>
    <t>1-6USSJ4</t>
  </si>
  <si>
    <t>200,000.000000</t>
  </si>
  <si>
    <t>3,650.000000</t>
  </si>
  <si>
    <t>22 Jun 2021</t>
  </si>
  <si>
    <t>KSUS</t>
  </si>
  <si>
    <t>RU000A0JWKG5</t>
  </si>
  <si>
    <t>49,998,913.02</t>
  </si>
  <si>
    <t>4,344,615,547.74</t>
  </si>
  <si>
    <t>50,000,145.87</t>
  </si>
  <si>
    <t>Репо с КСУ</t>
  </si>
  <si>
    <t>4,340,425,638.83</t>
  </si>
  <si>
    <t>23 Jun 2021</t>
  </si>
  <si>
    <t>MINFIN_26218</t>
  </si>
  <si>
    <t>RU000A0JVW48</t>
  </si>
  <si>
    <t>220,946,000.00</t>
  </si>
  <si>
    <t>224,858,000.00</t>
  </si>
  <si>
    <t>211,366,520.00</t>
  </si>
  <si>
    <t>214,597,821.87</t>
  </si>
  <si>
    <t>1,115.13</t>
  </si>
  <si>
    <t>-11,659,480.00</t>
  </si>
  <si>
    <t>24 Jun 2021</t>
  </si>
  <si>
    <t>221,370,000.00</t>
  </si>
  <si>
    <t>225,328,000.00</t>
  </si>
  <si>
    <t>211,808,320.00</t>
  </si>
  <si>
    <t>215,046,375.96</t>
  </si>
  <si>
    <t>-11,217,680.00</t>
  </si>
  <si>
    <t>28 Jun 2021</t>
  </si>
  <si>
    <t>14,999,705.10</t>
  </si>
  <si>
    <t>1,292,853,082.01</t>
  </si>
  <si>
    <t>15,000,066.74</t>
  </si>
  <si>
    <t>1,302,130,399.61</t>
  </si>
  <si>
    <t>30 Jun 2021</t>
  </si>
  <si>
    <t>29,999,334.57</t>
  </si>
  <si>
    <t>2,586,020,638.20</t>
  </si>
  <si>
    <t>30,000,074.28</t>
  </si>
  <si>
    <t>2,604,254,233.76</t>
  </si>
  <si>
    <t>02 Jul 2021</t>
  </si>
  <si>
    <t>220,588,000.00</t>
  </si>
  <si>
    <t>224,920,000.00</t>
  </si>
  <si>
    <t>211,424,800.00</t>
  </si>
  <si>
    <t>214,787,323.19</t>
  </si>
  <si>
    <t>-11,601,200.00</t>
  </si>
  <si>
    <t>08 Jul 2021</t>
  </si>
  <si>
    <t>49,999,271.77</t>
  </si>
  <si>
    <t>3,759,705,240.60</t>
  </si>
  <si>
    <t>50,064,613.28</t>
  </si>
  <si>
    <t>-3,678,666,420.91</t>
  </si>
  <si>
    <t>220,728,000.00</t>
  </si>
  <si>
    <t>225,338,000.00</t>
  </si>
  <si>
    <t>211,817,720.00</t>
  </si>
  <si>
    <t>215,264,835.77</t>
  </si>
  <si>
    <t>-11,208,280.00</t>
  </si>
  <si>
    <t>09 Jul 2021</t>
  </si>
  <si>
    <t>440,436,000.00</t>
  </si>
  <si>
    <t>449,752,000.00</t>
  </si>
  <si>
    <t>422,766,880.00</t>
  </si>
  <si>
    <t>429,667,825.40</t>
  </si>
  <si>
    <t>-23,285,120.00</t>
  </si>
  <si>
    <t>34,998,870.54</t>
  </si>
  <si>
    <t>3,107,042,231.62</t>
  </si>
  <si>
    <t>34,999,733.53</t>
  </si>
  <si>
    <t>3,038,265,951.13</t>
  </si>
  <si>
    <t>KSUGC</t>
  </si>
  <si>
    <t>RU000A0ZYP02</t>
  </si>
  <si>
    <t>19,999,516.02</t>
  </si>
  <si>
    <t>1,775,467,034.43</t>
  </si>
  <si>
    <t>20,000,009.16</t>
  </si>
  <si>
    <t>1,736,165,985.50</t>
  </si>
  <si>
    <t>12 Jul 2021</t>
  </si>
  <si>
    <t>49,999,511.58</t>
  </si>
  <si>
    <t>4,406,941,950.81</t>
  </si>
  <si>
    <t>50,000,717.05</t>
  </si>
  <si>
    <t>4,340,477,600.06</t>
  </si>
  <si>
    <t>14,999,739.96</t>
  </si>
  <si>
    <t>1,322,072,580.15</t>
  </si>
  <si>
    <t>15,000,101.60</t>
  </si>
  <si>
    <t>1,302,133,425.82</t>
  </si>
  <si>
    <t>29 Jul 2021</t>
  </si>
  <si>
    <t>19,999,632.56</t>
  </si>
  <si>
    <t>1,738,314,063.11</t>
  </si>
  <si>
    <t>20,000,125.70</t>
  </si>
  <si>
    <t>1,736,176,102.39</t>
  </si>
  <si>
    <t>24,999,540.70</t>
  </si>
  <si>
    <t>2,172,892,578.88</t>
  </si>
  <si>
    <t>25,000,157.13</t>
  </si>
  <si>
    <t>2,170,220,127.98</t>
  </si>
  <si>
    <t>02 Aug 2021</t>
  </si>
  <si>
    <t>1,000,000,000.00</t>
  </si>
  <si>
    <t>1,005,820,547.95</t>
  </si>
  <si>
    <t>-1,000,000,000.00</t>
  </si>
  <si>
    <t>1,005,801,369.86</t>
  </si>
  <si>
    <t>04 Aug 2021</t>
  </si>
  <si>
    <t>2,000,000,000.00</t>
  </si>
  <si>
    <t>2,011,295,890.41</t>
  </si>
  <si>
    <t>-2,000,000,000.00</t>
  </si>
  <si>
    <t>1,500,000,000.00</t>
  </si>
  <si>
    <t>1,508,457,534.25</t>
  </si>
  <si>
    <t>-1,500,000,000.00</t>
  </si>
  <si>
    <t>1,508,443,150.68</t>
  </si>
  <si>
    <t>11 Aug 2021</t>
  </si>
  <si>
    <t>2,011,698,630.14</t>
  </si>
  <si>
    <t>3,000,000,000.00</t>
  </si>
  <si>
    <t>3,017,001,369.86</t>
  </si>
  <si>
    <t>-3,000,000,000.00</t>
  </si>
  <si>
    <t>12 Aug 2021</t>
  </si>
  <si>
    <t>49,999,942.44</t>
  </si>
  <si>
    <t>4,331,280,013.82</t>
  </si>
  <si>
    <t>50,001,175.32</t>
  </si>
  <si>
    <t>4,340,515,003.19</t>
  </si>
  <si>
    <t>3,017,289,041.10</t>
  </si>
  <si>
    <t>2,011,794,520.55</t>
  </si>
  <si>
    <t>2,011,756,164.38</t>
  </si>
  <si>
    <t>1,005,849,315.07</t>
  </si>
  <si>
    <t>23 Aug 2021</t>
  </si>
  <si>
    <t>1,300,000,000.00</t>
  </si>
  <si>
    <t>1,307,728,767.12</t>
  </si>
  <si>
    <t>-1,300,000,000.00</t>
  </si>
  <si>
    <t>1,005,945,205.48</t>
  </si>
  <si>
    <t>1,002,355,068.49</t>
  </si>
  <si>
    <t>40,669,500.00</t>
  </si>
  <si>
    <t>3,007,367,181.75</t>
  </si>
  <si>
    <t>40,672,229.87</t>
  </si>
  <si>
    <t>-2,992,234,060.80</t>
  </si>
  <si>
    <t>20,334,750.00</t>
  </si>
  <si>
    <t>1,503,683,590.88</t>
  </si>
  <si>
    <t>20,336,114.94</t>
  </si>
  <si>
    <t>-1,496,117,030.40</t>
  </si>
  <si>
    <t>20,335,919.94</t>
  </si>
  <si>
    <t>RFLB 7.7 03/16/39-62</t>
  </si>
  <si>
    <t>RU000A100EF5</t>
  </si>
  <si>
    <t>534,521,417.82</t>
  </si>
  <si>
    <t>549,450,545.56</t>
  </si>
  <si>
    <t>499,999,996.46</t>
  </si>
  <si>
    <t>500,656,845.77</t>
  </si>
  <si>
    <t>1,057.12</t>
  </si>
  <si>
    <t>-34,435,476.50</t>
  </si>
  <si>
    <t>RUALRU 9 16/04/2029</t>
  </si>
  <si>
    <t>RU000A100BB0</t>
  </si>
  <si>
    <t>906,570,000.00</t>
  </si>
  <si>
    <t>933,426,000.00</t>
  </si>
  <si>
    <t>793,412,100.00</t>
  </si>
  <si>
    <t>794,416,364.08</t>
  </si>
  <si>
    <t>1,008.5</t>
  </si>
  <si>
    <t>114,237,900.00</t>
  </si>
  <si>
    <t>3,003,532,602.74</t>
  </si>
  <si>
    <t>3,500,000,000.00</t>
  </si>
  <si>
    <t>3,504,107,945.21</t>
  </si>
  <si>
    <t>-3,500,000,000.00</t>
  </si>
  <si>
    <t>5,000,000,000.00</t>
  </si>
  <si>
    <t>5,011,794,520.55</t>
  </si>
  <si>
    <t>-5,000,000,000.00</t>
  </si>
  <si>
    <t>5,403,640.00</t>
  </si>
  <si>
    <t>398,479,543.79</t>
  </si>
  <si>
    <t>5,404,002.71</t>
  </si>
  <si>
    <t>-397,569,570.82</t>
  </si>
  <si>
    <t>3,198,954.88</t>
  </si>
  <si>
    <t>235,899,889.92</t>
  </si>
  <si>
    <t>3,199,169.60</t>
  </si>
  <si>
    <t>-235,361,185.92</t>
  </si>
  <si>
    <t>699,771.38</t>
  </si>
  <si>
    <t>51,603,100.92</t>
  </si>
  <si>
    <t>699,818.35</t>
  </si>
  <si>
    <t>-51,485,259.42</t>
  </si>
  <si>
    <t>12,100,100.87</t>
  </si>
  <si>
    <t>892,295,318.44</t>
  </si>
  <si>
    <t>12,100,913.07</t>
  </si>
  <si>
    <t>-890,257,661.45</t>
  </si>
  <si>
    <t>VTBE</t>
  </si>
  <si>
    <t>2,848,037,390.00</t>
  </si>
  <si>
    <t>2,936,990,493.00</t>
  </si>
  <si>
    <t>2,497,616,715.25</t>
  </si>
  <si>
    <t>2,501,605,964.17</t>
  </si>
  <si>
    <t>361,007,888.45</t>
  </si>
  <si>
    <t>1-KURJ</t>
  </si>
  <si>
    <t>GB</t>
  </si>
  <si>
    <t>4,593,094.00</t>
  </si>
  <si>
    <t>338,707,612.22</t>
  </si>
  <si>
    <t>4,593,402.30</t>
  </si>
  <si>
    <t>-337,934,135.19</t>
  </si>
  <si>
    <t>1,350,910.00</t>
  </si>
  <si>
    <t>99,619,885.95</t>
  </si>
  <si>
    <t>1,351,000.68</t>
  </si>
  <si>
    <t>-99,392,392.70</t>
  </si>
  <si>
    <t>1,080,728.00</t>
  </si>
  <si>
    <t>79,695,908.76</t>
  </si>
  <si>
    <t>1,080,800.54</t>
  </si>
  <si>
    <t>-79,513,914.16</t>
  </si>
  <si>
    <t>MINFIN_26232</t>
  </si>
  <si>
    <t>RU000A1014N4</t>
  </si>
  <si>
    <t>25,887,353.59</t>
  </si>
  <si>
    <t>26,487,157.89</t>
  </si>
  <si>
    <t>1,861,815,702.24</t>
  </si>
  <si>
    <t>25,164,489.01</t>
  </si>
  <si>
    <t>75,142,087.68</t>
  </si>
  <si>
    <t>100,128,493.15</t>
  </si>
  <si>
    <t>100,760,000.00</t>
  </si>
  <si>
    <t>103,867,000.00</t>
  </si>
  <si>
    <t>88,286,950.00</t>
  </si>
  <si>
    <t>88,398,191.56</t>
  </si>
  <si>
    <t>12,563,050.00</t>
  </si>
  <si>
    <t>MBSF 9.5</t>
  </si>
  <si>
    <t>RU000A100DQ4</t>
  </si>
  <si>
    <t>434,401,785.72</t>
  </si>
  <si>
    <t>440,424,585.72</t>
  </si>
  <si>
    <t>374,360,897.86</t>
  </si>
  <si>
    <t>374,832,592.59</t>
  </si>
  <si>
    <t>60,040,887.86</t>
  </si>
  <si>
    <t>AIZK-002 9.95 28/05/</t>
  </si>
  <si>
    <t>RU000A0ZZV86</t>
  </si>
  <si>
    <t>326,249,287.00</t>
  </si>
  <si>
    <t>326,419,287.00</t>
  </si>
  <si>
    <t>277,456,393.95</t>
  </si>
  <si>
    <t>277,805,989.01</t>
  </si>
  <si>
    <t>49,451,096.05</t>
  </si>
  <si>
    <t>FABRIKAICB002P</t>
  </si>
  <si>
    <t>RU000A0ZYJT2</t>
  </si>
  <si>
    <t>276,168,556.80</t>
  </si>
  <si>
    <t>278,888,556.80</t>
  </si>
  <si>
    <t>237,055,273.28</t>
  </si>
  <si>
    <t>237,353,962.92</t>
  </si>
  <si>
    <t>39,270,704.32</t>
  </si>
  <si>
    <t>RUALRU 4.85 02/01/23</t>
  </si>
  <si>
    <t>XS1759468967</t>
  </si>
  <si>
    <t>7,554.964049</t>
  </si>
  <si>
    <t>2,417,588,495.76</t>
  </si>
  <si>
    <t>2,426,838,464.00</t>
  </si>
  <si>
    <t>1,698,786,924.80</t>
  </si>
  <si>
    <t>1,700,927,396.33</t>
  </si>
  <si>
    <t>-1,698,786,924.80</t>
  </si>
  <si>
    <t>BKREG</t>
  </si>
  <si>
    <t>532,428,471.74</t>
  </si>
  <si>
    <t>251,780,100.00</t>
  </si>
  <si>
    <t>252,137,420.80</t>
  </si>
  <si>
    <t>-286,341,900.00</t>
  </si>
  <si>
    <t>1-2E86C</t>
  </si>
  <si>
    <t>948,814,000.00</t>
  </si>
  <si>
    <t>521,847,700.00</t>
  </si>
  <si>
    <t>522,588,294.82</t>
  </si>
  <si>
    <t>-437,113,300.00</t>
  </si>
  <si>
    <t>40,833,600.00</t>
  </si>
  <si>
    <t>3,004,307,619.84</t>
  </si>
  <si>
    <t>40,836,105.95</t>
  </si>
  <si>
    <t>-3,004,307,619.84</t>
  </si>
  <si>
    <t>MINFIN_26225</t>
  </si>
  <si>
    <t>RU000A0ZYUB7</t>
  </si>
  <si>
    <t>301,741,153.75</t>
  </si>
  <si>
    <t>307,476,387.50</t>
  </si>
  <si>
    <t>282,878,276.50</t>
  </si>
  <si>
    <t>282,928,652.08</t>
  </si>
  <si>
    <t>1,015.37</t>
  </si>
  <si>
    <t>-19,321,219.75</t>
  </si>
  <si>
    <t>6,678,540.00</t>
  </si>
  <si>
    <t>6,892,320.00</t>
  </si>
  <si>
    <t>6,478,780.80</t>
  </si>
  <si>
    <t>6,479,934.56</t>
  </si>
  <si>
    <t>-211,999.20</t>
  </si>
  <si>
    <t>1,999,266,585.69</t>
  </si>
  <si>
    <t>2,063,263,089.52</t>
  </si>
  <si>
    <t>1,939,467,304.15</t>
  </si>
  <si>
    <t>1,939,812,688.74</t>
  </si>
  <si>
    <t>-63,463,409.18</t>
  </si>
  <si>
    <t>81,667,200.00</t>
  </si>
  <si>
    <t>6,008,615,239.68</t>
  </si>
  <si>
    <t>81,672,681.77</t>
  </si>
  <si>
    <t>-6,008,615,239.68</t>
  </si>
  <si>
    <t>54,444,800.00</t>
  </si>
  <si>
    <t>4,005,743,493.12</t>
  </si>
  <si>
    <t>54,448,454.51</t>
  </si>
  <si>
    <t>-4,005,743,493.12</t>
  </si>
  <si>
    <t>3,499,439.52</t>
  </si>
  <si>
    <t>257,469,163.02</t>
  </si>
  <si>
    <t>3,499,674.41</t>
  </si>
  <si>
    <t>-257,469,163.02</t>
  </si>
  <si>
    <t>999,062.08</t>
  </si>
  <si>
    <t>73,505,393.10</t>
  </si>
  <si>
    <t>999,129.14</t>
  </si>
  <si>
    <t>-73,505,393.10</t>
  </si>
  <si>
    <t>18,347,454.66</t>
  </si>
  <si>
    <t>18,782,252.63</t>
  </si>
  <si>
    <t>1,312,798,319.62</t>
  </si>
  <si>
    <t>17,843,271.99</t>
  </si>
  <si>
    <t>35,737,680.38</t>
  </si>
  <si>
    <t>RFLB 7.65 04/10/30-6</t>
  </si>
  <si>
    <t>RU000A100A82</t>
  </si>
  <si>
    <t>730,741,173.57</t>
  </si>
  <si>
    <t>749,943,627.84</t>
  </si>
  <si>
    <t>704,947,010.17</t>
  </si>
  <si>
    <t>705,072,548.68</t>
  </si>
  <si>
    <t>1,052.27</t>
  </si>
  <si>
    <t>-25,308,376.70</t>
  </si>
  <si>
    <t>MINFIN_26224</t>
  </si>
  <si>
    <t>RU000A0ZYUA9</t>
  </si>
  <si>
    <t>137,481,937.48</t>
  </si>
  <si>
    <t>139,817,302.74</t>
  </si>
  <si>
    <t>131,428,264.58</t>
  </si>
  <si>
    <t>131,451,309.54</t>
  </si>
  <si>
    <t>1,003.42</t>
  </si>
  <si>
    <t>-6,254,003.88</t>
  </si>
  <si>
    <t>MINFIN_26223</t>
  </si>
  <si>
    <t>RU000A0ZYU88</t>
  </si>
  <si>
    <t>116,674,865.89</t>
  </si>
  <si>
    <t>120,455,219.28</t>
  </si>
  <si>
    <t>115,637,010.51</t>
  </si>
  <si>
    <t>115,657,128.18</t>
  </si>
  <si>
    <t>-1,100,020.67</t>
  </si>
  <si>
    <t>200,390,998.04</t>
  </si>
  <si>
    <t>203,794,981.02</t>
  </si>
  <si>
    <t>191,567,282.16</t>
  </si>
  <si>
    <t>191,600,872.04</t>
  </si>
  <si>
    <t>-9,115,714.42</t>
  </si>
  <si>
    <t>3,456,762.00</t>
  </si>
  <si>
    <t>3,515,481.00</t>
  </si>
  <si>
    <t>3,304,552.14</t>
  </si>
  <si>
    <t>3,305,131.57</t>
  </si>
  <si>
    <t>-157,246.86</t>
  </si>
  <si>
    <t>469,567,552.04</t>
  </si>
  <si>
    <t>477,543,958.02</t>
  </si>
  <si>
    <t>448,891,320.54</t>
  </si>
  <si>
    <t>448,968,800.41</t>
  </si>
  <si>
    <t>-21,360,459.04</t>
  </si>
  <si>
    <t>254,412,189.66</t>
  </si>
  <si>
    <t>261,840,564.46</t>
  </si>
  <si>
    <t>238,274,913.66</t>
  </si>
  <si>
    <t>238,317,150.34</t>
  </si>
  <si>
    <t>16,682,345.06</t>
  </si>
  <si>
    <t>799,466,790.54</t>
  </si>
  <si>
    <t>822,809,771.74</t>
  </si>
  <si>
    <t>748,756,892.28</t>
  </si>
  <si>
    <t>748,889,617.13</t>
  </si>
  <si>
    <t>52,422,727.40</t>
  </si>
  <si>
    <t>1,956,507.04</t>
  </si>
  <si>
    <t>2,002,872.34</t>
  </si>
  <si>
    <t>139,992,123.94</t>
  </si>
  <si>
    <t>1,902,736.54</t>
  </si>
  <si>
    <t>3,810,938.90</t>
  </si>
  <si>
    <t>03 Jun 2021</t>
  </si>
  <si>
    <t>KSUB</t>
  </si>
  <si>
    <t>RU000A0JW4Z1</t>
  </si>
  <si>
    <t>74,999,825.79</t>
  </si>
  <si>
    <t>5,512,329,695.93</t>
  </si>
  <si>
    <t>75,147,770.65</t>
  </si>
  <si>
    <t>5,518,067,182.60</t>
  </si>
  <si>
    <t>09 Jun 2021</t>
  </si>
  <si>
    <t>149,000,000.00</t>
  </si>
  <si>
    <t>151,028,032.88</t>
  </si>
  <si>
    <t>-149,000,000.00</t>
  </si>
  <si>
    <t>50,000,000.00</t>
  </si>
  <si>
    <t>50,680,547.95</t>
  </si>
  <si>
    <t>-50,000,000.00</t>
  </si>
  <si>
    <t>12,000,000.00</t>
  </si>
  <si>
    <t>12,163,331.51</t>
  </si>
  <si>
    <t>-12,000,000.00</t>
  </si>
  <si>
    <t>101,361,095.89</t>
  </si>
  <si>
    <t>-100,000,000.00</t>
  </si>
  <si>
    <t>11 Jun 2021</t>
  </si>
  <si>
    <t>200,000,000.00</t>
  </si>
  <si>
    <t>202,776,438.36</t>
  </si>
  <si>
    <t>-200,000,000.00</t>
  </si>
  <si>
    <t>202,825,753.42</t>
  </si>
  <si>
    <t>202,845,479.45</t>
  </si>
  <si>
    <t>202,830,684.93</t>
  </si>
  <si>
    <t>15 Jun 2021</t>
  </si>
  <si>
    <t>MINFIN_26233</t>
  </si>
  <si>
    <t>RU000A101F94</t>
  </si>
  <si>
    <t>545,442,000.00</t>
  </si>
  <si>
    <t>558,678,000.00</t>
  </si>
  <si>
    <t>502,810,200.00</t>
  </si>
  <si>
    <t>510,435,006.73</t>
  </si>
  <si>
    <t>-44,725,800.00</t>
  </si>
  <si>
    <t>16 Jun 2021</t>
  </si>
  <si>
    <t>544,416,000.00</t>
  </si>
  <si>
    <t>557,754,000.00</t>
  </si>
  <si>
    <t>501,978,600.00</t>
  </si>
  <si>
    <t>509,900,234.89</t>
  </si>
  <si>
    <t>-45,557,400.00</t>
  </si>
  <si>
    <t>17 Jun 2021</t>
  </si>
  <si>
    <t>6,120,000.00</t>
  </si>
  <si>
    <t>6,207,373.48</t>
  </si>
  <si>
    <t>-6,120,000.00</t>
  </si>
  <si>
    <t>12,171,320.55</t>
  </si>
  <si>
    <t>50,713,835.62</t>
  </si>
  <si>
    <t>202,860,273.97</t>
  </si>
  <si>
    <t>131,880,000.00</t>
  </si>
  <si>
    <t>133,766,064.66</t>
  </si>
  <si>
    <t>-131,880,000.00</t>
  </si>
  <si>
    <t>BRFSBZ 5 7/8 06/06/2</t>
  </si>
  <si>
    <t>USP1905CAA82</t>
  </si>
  <si>
    <t>175,366.96</t>
  </si>
  <si>
    <t>175,888.96</t>
  </si>
  <si>
    <t>9,532,448.41</t>
  </si>
  <si>
    <t>110,318.85</t>
  </si>
  <si>
    <t>9,523,255.40</t>
  </si>
  <si>
    <t>FOSUNI 5 1/4 03/23/2</t>
  </si>
  <si>
    <t>XS1581103428</t>
  </si>
  <si>
    <t>169,646.45</t>
  </si>
  <si>
    <t>172,242.45</t>
  </si>
  <si>
    <t>9,316,470.27</t>
  </si>
  <si>
    <t>107,819.34</t>
  </si>
  <si>
    <t>9,307,485.55</t>
  </si>
  <si>
    <t>GPNCAP_09.22</t>
  </si>
  <si>
    <t>XS0830192711</t>
  </si>
  <si>
    <t>174,331.44</t>
  </si>
  <si>
    <t>176,591.44</t>
  </si>
  <si>
    <t>9,555,261.61</t>
  </si>
  <si>
    <t>110,582.87</t>
  </si>
  <si>
    <t>76,222.048358</t>
  </si>
  <si>
    <t>-5,698,363.07</t>
  </si>
  <si>
    <t>EQTCORP_01022025</t>
  </si>
  <si>
    <t>US26884LAH24</t>
  </si>
  <si>
    <t>98,007.70</t>
  </si>
  <si>
    <t>101,091.70</t>
  </si>
  <si>
    <t>5,454,280.29</t>
  </si>
  <si>
    <t>63,122.29</t>
  </si>
  <si>
    <t>5,449,020.23</t>
  </si>
  <si>
    <t>EFGIF_04/05/27</t>
  </si>
  <si>
    <t>XS1591573180</t>
  </si>
  <si>
    <t>171,918.56</t>
  </si>
  <si>
    <t>174,056.56</t>
  </si>
  <si>
    <t>9,418,910.71</t>
  </si>
  <si>
    <t>109,004.88</t>
  </si>
  <si>
    <t>9,409,827.20</t>
  </si>
  <si>
    <t>50,722,465.75</t>
  </si>
  <si>
    <t>12,173,391.78</t>
  </si>
  <si>
    <t>202,899,726.03</t>
  </si>
  <si>
    <t>150,000,000.00</t>
  </si>
  <si>
    <t>152,174,794.52</t>
  </si>
  <si>
    <t>-150,000,000.00</t>
  </si>
  <si>
    <t>202,909,589.04</t>
  </si>
  <si>
    <t>12,174,575.34</t>
  </si>
  <si>
    <t>202,914,520.55</t>
  </si>
  <si>
    <t>202,934,246.58</t>
  </si>
  <si>
    <t>202,939,178.08</t>
  </si>
  <si>
    <t>49,998,845.55</t>
  </si>
  <si>
    <t>3,658,220,533.40</t>
  </si>
  <si>
    <t>50,109,801.89</t>
  </si>
  <si>
    <t>3,678,635,062.03</t>
  </si>
  <si>
    <t>20 Jul 2021</t>
  </si>
  <si>
    <t>GEMCDRRPMO.</t>
  </si>
  <si>
    <t>US91085A2033</t>
  </si>
  <si>
    <t>35,000,000.00</t>
  </si>
  <si>
    <t>2,602,120,500.00</t>
  </si>
  <si>
    <t>35,211,458.33</t>
  </si>
  <si>
    <t>1,013.</t>
  </si>
  <si>
    <t>-1,071,696,000.00</t>
  </si>
  <si>
    <t>1,013.000000</t>
  </si>
  <si>
    <t>1,014.000000</t>
  </si>
  <si>
    <t>03 Aug 2021</t>
  </si>
  <si>
    <t>333,698,400.00</t>
  </si>
  <si>
    <t>300,328,560.00</t>
  </si>
  <si>
    <t>305,660,420.46</t>
  </si>
  <si>
    <t>-28,193,040.00</t>
  </si>
  <si>
    <t>323,502,060.00</t>
  </si>
  <si>
    <t>334,059,310.00</t>
  </si>
  <si>
    <t>300,653,379.00</t>
  </si>
  <si>
    <t>305,991,006.11</t>
  </si>
  <si>
    <t>-17,830,061.00</t>
  </si>
  <si>
    <t>13 Aug 2021</t>
  </si>
  <si>
    <t>MINFIN_52003RMFS</t>
  </si>
  <si>
    <t>RU000A102069</t>
  </si>
  <si>
    <t>2,714,358,953.60</t>
  </si>
  <si>
    <t>2,717,390,822.40</t>
  </si>
  <si>
    <t>2,499,999,556.61</t>
  </si>
  <si>
    <t>2,542,965,302.41</t>
  </si>
  <si>
    <t>1,041.85361</t>
  </si>
  <si>
    <t>223,072,386.25</t>
  </si>
  <si>
    <t>1,061.740000</t>
  </si>
  <si>
    <t>200,502,465.75</t>
  </si>
  <si>
    <t>200,501,698.63</t>
  </si>
  <si>
    <t>201,083,287.67</t>
  </si>
  <si>
    <t>2,500,341.48</t>
  </si>
  <si>
    <t>185,191,792.26</t>
  </si>
  <si>
    <t>2,503,424.09</t>
  </si>
  <si>
    <t>-183,961,124.19</t>
  </si>
  <si>
    <t>200,504,000.00</t>
  </si>
  <si>
    <t>ALFCAP</t>
  </si>
  <si>
    <t>GAZP</t>
  </si>
  <si>
    <t>RU0007661625</t>
  </si>
  <si>
    <t>3,129,494.84</t>
  </si>
  <si>
    <t>93,248,167.80</t>
  </si>
  <si>
    <t>1,076,969.02</t>
  </si>
  <si>
    <t>-186,627,435.23</t>
  </si>
  <si>
    <t>1-43X1</t>
  </si>
  <si>
    <t>332,095,400.00</t>
  </si>
  <si>
    <t>333,373,040.00</t>
  </si>
  <si>
    <t>300,035,736.00</t>
  </si>
  <si>
    <t>305,436,379.25</t>
  </si>
  <si>
    <t>-32,136,104.00</t>
  </si>
  <si>
    <t>101,726,027.40</t>
  </si>
  <si>
    <t>202,293.00</t>
  </si>
  <si>
    <t>14,983,154.71</t>
  </si>
  <si>
    <t>202,542.40</t>
  </si>
  <si>
    <t>-14,883,586.10</t>
  </si>
  <si>
    <t>MINFIN_29020</t>
  </si>
  <si>
    <t>RU000A102BV4</t>
  </si>
  <si>
    <t>5,002,233,000.00</t>
  </si>
  <si>
    <t>5,047,980,000.00</t>
  </si>
  <si>
    <t>4,745,101,200.00</t>
  </si>
  <si>
    <t>4,751,043,626.74</t>
  </si>
  <si>
    <t>270,085,800.00</t>
  </si>
  <si>
    <t>MINFIN_26236</t>
  </si>
  <si>
    <t>RU000A102BT8</t>
  </si>
  <si>
    <t>1,881,440,000.00</t>
  </si>
  <si>
    <t>1,909,860,000.00</t>
  </si>
  <si>
    <t>1,814,367,000.00</t>
  </si>
  <si>
    <t>1,816,639,183.99</t>
  </si>
  <si>
    <t>69,633,000.00</t>
  </si>
  <si>
    <t>2,501,116,500.00</t>
  </si>
  <si>
    <t>2,523,990,000.00</t>
  </si>
  <si>
    <t>2,372,550,600.00</t>
  </si>
  <si>
    <t>2,375,521,813.37</t>
  </si>
  <si>
    <t>135,042,900.00</t>
  </si>
  <si>
    <t>1,133,011,400.00</t>
  </si>
  <si>
    <t>1,135,224,100.00</t>
  </si>
  <si>
    <t>1,044,406,172.00</t>
  </si>
  <si>
    <t>1,045,714,111.89</t>
  </si>
  <si>
    <t>91,214,262.68</t>
  </si>
  <si>
    <t>MINFIN_52002</t>
  </si>
  <si>
    <t>RU000A0ZYZ26</t>
  </si>
  <si>
    <t>629,062,500.00</t>
  </si>
  <si>
    <t>629,678,500.00</t>
  </si>
  <si>
    <t>573,007,435.00</t>
  </si>
  <si>
    <t>573,725,028.69</t>
  </si>
  <si>
    <t>1,143.523324</t>
  </si>
  <si>
    <t>55,930,393.09</t>
  </si>
  <si>
    <t>1,167.790000</t>
  </si>
  <si>
    <t>27,113,000.00</t>
  </si>
  <si>
    <t>2,004,911,454.50</t>
  </si>
  <si>
    <t>27,146,426.99</t>
  </si>
  <si>
    <t>-1,994,822,707.20</t>
  </si>
  <si>
    <t>200,507,068.49</t>
  </si>
  <si>
    <t>RUALRU 8.6 28/06/202</t>
  </si>
  <si>
    <t>RU000A100KL0</t>
  </si>
  <si>
    <t>3,200,115,000.00</t>
  </si>
  <si>
    <t>3,222,526,900.00</t>
  </si>
  <si>
    <t>2,739,147,865.00</t>
  </si>
  <si>
    <t>2,742,614,950.79</t>
  </si>
  <si>
    <t>1,005.5</t>
  </si>
  <si>
    <t>448,287,135.00</t>
  </si>
  <si>
    <t>MTSSDR</t>
  </si>
  <si>
    <t>US6074091090</t>
  </si>
  <si>
    <t>1,308,126.00</t>
  </si>
  <si>
    <t>80,065,845.41</t>
  </si>
  <si>
    <t>1,085,911.16</t>
  </si>
  <si>
    <t>-21,428,942.77</t>
  </si>
  <si>
    <t>200,490,958.90</t>
  </si>
  <si>
    <t>29,167,002.92</t>
  </si>
  <si>
    <t>29,439,978.72</t>
  </si>
  <si>
    <t>2,040,727,275.22</t>
  </si>
  <si>
    <t>27,675,437.54</t>
  </si>
  <si>
    <t>127,346,955.65</t>
  </si>
  <si>
    <t>20,069,118.96</t>
  </si>
  <si>
    <t>1,479,953,025.64</t>
  </si>
  <si>
    <t>20,070,273.62</t>
  </si>
  <si>
    <t>-1,476,573,386.01</t>
  </si>
  <si>
    <t>200,506,301.37</t>
  </si>
  <si>
    <t>OWHBDEFFNO</t>
  </si>
  <si>
    <t>AER</t>
  </si>
  <si>
    <t>NL0000687663</t>
  </si>
  <si>
    <t>12,946,150.00</t>
  </si>
  <si>
    <t>718,421,996.56</t>
  </si>
  <si>
    <t>9,710,839.69</t>
  </si>
  <si>
    <t>3,995.08992</t>
  </si>
  <si>
    <t>224,467,217.28</t>
  </si>
  <si>
    <t>1-1M4APU</t>
  </si>
  <si>
    <t>DE</t>
  </si>
  <si>
    <t>203,481,643.84</t>
  </si>
  <si>
    <t>200,508,602.74</t>
  </si>
  <si>
    <t>2,002,339,726.03</t>
  </si>
  <si>
    <t>2,002,332,054.79</t>
  </si>
  <si>
    <t>1,501,743,287.67</t>
  </si>
  <si>
    <t>2,004,679,452.05</t>
  </si>
  <si>
    <t>2,004,664,109.59</t>
  </si>
  <si>
    <t>5,029,678,082.19</t>
  </si>
  <si>
    <t>10,499,128.30</t>
  </si>
  <si>
    <t>776,838,902.22</t>
  </si>
  <si>
    <t>10,499,792.77</t>
  </si>
  <si>
    <t>-772,467,065.20</t>
  </si>
  <si>
    <t>12,645,233.07</t>
  </si>
  <si>
    <t>12,841,473.68</t>
  </si>
  <si>
    <t>902,643,365.52</t>
  </si>
  <si>
    <t>12,200,218.86</t>
  </si>
  <si>
    <t>44,436,464.64</t>
  </si>
  <si>
    <t>56,323,308.30</t>
  </si>
  <si>
    <t>4,167,406,639.76</t>
  </si>
  <si>
    <t>56,326,548.82</t>
  </si>
  <si>
    <t>-4,143,953,614.19</t>
  </si>
  <si>
    <t>WHSD03</t>
  </si>
  <si>
    <t>RU000A0JS4J1</t>
  </si>
  <si>
    <t>16,245,938.05</t>
  </si>
  <si>
    <t>16,274,036.14</t>
  </si>
  <si>
    <t>999,427,031.46</t>
  </si>
  <si>
    <t>13,508,356.66</t>
  </si>
  <si>
    <t>-993,802,529.28</t>
  </si>
  <si>
    <t>WHSD05</t>
  </si>
  <si>
    <t>RU000A0JS4L7</t>
  </si>
  <si>
    <t>20,193,915.98</t>
  </si>
  <si>
    <t>20,228,400.00</t>
  </si>
  <si>
    <t>1,047,700,849.10</t>
  </si>
  <si>
    <t>14,160,830.46</t>
  </si>
  <si>
    <t>-1,041,804,675.07</t>
  </si>
  <si>
    <t>FABRIKAI002P1</t>
  </si>
  <si>
    <t>RU000A100ZB9</t>
  </si>
  <si>
    <t>16,758,171.43</t>
  </si>
  <si>
    <t>867,965,357.38</t>
  </si>
  <si>
    <t>11,731,507.40</t>
  </si>
  <si>
    <t>338,913,954.43</t>
  </si>
  <si>
    <t>203,511,232.88</t>
  </si>
  <si>
    <t>166,700,000.00</t>
  </si>
  <si>
    <t>169,630,723.01</t>
  </si>
  <si>
    <t>203,526,027.40</t>
  </si>
  <si>
    <t>90,000,000.00</t>
  </si>
  <si>
    <t>90,227,145.21</t>
  </si>
  <si>
    <t>-90,000,000.00</t>
  </si>
  <si>
    <t>TRNFP</t>
  </si>
  <si>
    <t>RU0009091573</t>
  </si>
  <si>
    <t>158,700.000000</t>
  </si>
  <si>
    <t>238,050,000.00</t>
  </si>
  <si>
    <t>178,537,500.00</t>
  </si>
  <si>
    <t>178,766,908.46</t>
  </si>
  <si>
    <t>158,400.</t>
  </si>
  <si>
    <t>-59,062,500.00</t>
  </si>
  <si>
    <t>158,450.000000</t>
  </si>
  <si>
    <t>200,503,232.88</t>
  </si>
  <si>
    <t>10,500,000.00</t>
  </si>
  <si>
    <t>10,526,379.45</t>
  </si>
  <si>
    <t>-10,500,000.00</t>
  </si>
  <si>
    <t>18,959,559.82</t>
  </si>
  <si>
    <t>19,148,923.49</t>
  </si>
  <si>
    <t>1,331,757,918.08</t>
  </si>
  <si>
    <t>18,001,368.90</t>
  </si>
  <si>
    <t>74,380,614.02</t>
  </si>
  <si>
    <t>27,174,200.00</t>
  </si>
  <si>
    <t>2,010,526,665.72</t>
  </si>
  <si>
    <t>27,175,986.80</t>
  </si>
  <si>
    <t>-1,999,325,460.48</t>
  </si>
  <si>
    <t>26,659,054.72</t>
  </si>
  <si>
    <t>26,925,319.15</t>
  </si>
  <si>
    <t>1,872,586,048.68</t>
  </si>
  <si>
    <t>25,311,741.57</t>
  </si>
  <si>
    <t>104,586,650.88</t>
  </si>
  <si>
    <t>12,773,079.95</t>
  </si>
  <si>
    <t>12,975,684.21</t>
  </si>
  <si>
    <t>912,025,419.54</t>
  </si>
  <si>
    <t>12,327,845.63</t>
  </si>
  <si>
    <t>35,055,728.64</t>
  </si>
  <si>
    <t>13,329,527.35</t>
  </si>
  <si>
    <t>13,462,659.57</t>
  </si>
  <si>
    <t>936,293,024.34</t>
  </si>
  <si>
    <t>12,655,870.79</t>
  </si>
  <si>
    <t>52,293,325.44</t>
  </si>
  <si>
    <t>1,088,294,610.16</t>
  </si>
  <si>
    <t>1,099,222,042.56</t>
  </si>
  <si>
    <t>1,033,268,720.01</t>
  </si>
  <si>
    <t>1,034,552,804.10</t>
  </si>
  <si>
    <t>57,666,224.07</t>
  </si>
  <si>
    <t>3,816,655,389.84</t>
  </si>
  <si>
    <t>3,854,977,957.44</t>
  </si>
  <si>
    <t>3,623,679,279.99</t>
  </si>
  <si>
    <t>3,628,182,570.19</t>
  </si>
  <si>
    <t>202,235,775.93</t>
  </si>
  <si>
    <t>341,438,474.45</t>
  </si>
  <si>
    <t>344,866,816.20</t>
  </si>
  <si>
    <t>324,174,807.23</t>
  </si>
  <si>
    <t>324,577,672.14</t>
  </si>
  <si>
    <t>18,092,038.12</t>
  </si>
  <si>
    <t>4,315,023,815.58</t>
  </si>
  <si>
    <t>4,358,350,439.28</t>
  </si>
  <si>
    <t>4,096,849,412.92</t>
  </si>
  <si>
    <t>4,101,940,730.44</t>
  </si>
  <si>
    <t>228,643,170.62</t>
  </si>
  <si>
    <t>248,487,709.97</t>
  </si>
  <si>
    <t>250,982,744.52</t>
  </si>
  <si>
    <t>235,923,779.85</t>
  </si>
  <si>
    <t>236,216,971.70</t>
  </si>
  <si>
    <t>13,166,791.26</t>
  </si>
  <si>
    <t>4,904,950,000.00</t>
  </si>
  <si>
    <t>4,954,200,000.00</t>
  </si>
  <si>
    <t>4,656,948,000.00</t>
  </si>
  <si>
    <t>4,662,735,374.28</t>
  </si>
  <si>
    <t>259,902,000.00</t>
  </si>
  <si>
    <t>112,832,488.81</t>
  </si>
  <si>
    <t>113,965,425.96</t>
  </si>
  <si>
    <t>107,127,500.40</t>
  </si>
  <si>
    <t>107,260,632.00</t>
  </si>
  <si>
    <t>5,978,733.63</t>
  </si>
  <si>
    <t>4,792,117,511.19</t>
  </si>
  <si>
    <t>4,840,234,574.04</t>
  </si>
  <si>
    <t>4,549,820,499.60</t>
  </si>
  <si>
    <t>4,555,474,742.28</t>
  </si>
  <si>
    <t>253,923,266.37</t>
  </si>
  <si>
    <t>474,152,687.59</t>
  </si>
  <si>
    <t>478,913,596.44</t>
  </si>
  <si>
    <t>450,178,780.65</t>
  </si>
  <si>
    <t>450,738,235.70</t>
  </si>
  <si>
    <t>25,124,258.52</t>
  </si>
  <si>
    <t>2,370,718,312.41</t>
  </si>
  <si>
    <t>2,394,522,403.56</t>
  </si>
  <si>
    <t>2,250,851,059.35</t>
  </si>
  <si>
    <t>2,253,648,281.38</t>
  </si>
  <si>
    <t>125,618,901.48</t>
  </si>
  <si>
    <t>1,055,775,000.00</t>
  </si>
  <si>
    <t>1,064,437,500.00</t>
  </si>
  <si>
    <t>904,771,875.00</t>
  </si>
  <si>
    <t>905,911,887.56</t>
  </si>
  <si>
    <t>151,003,125.00</t>
  </si>
  <si>
    <t>FABRIKAI002P</t>
  </si>
  <si>
    <t>RU000A0ZZNW5</t>
  </si>
  <si>
    <t>316,500,570.00</t>
  </si>
  <si>
    <t>320,960,570.00</t>
  </si>
  <si>
    <t>272,816,484.50</t>
  </si>
  <si>
    <t>273,160,233.27</t>
  </si>
  <si>
    <t>43,652,964.50</t>
  </si>
  <si>
    <t>159,150.000000</t>
  </si>
  <si>
    <t>397,875,000.00</t>
  </si>
  <si>
    <t>310,342,500.00</t>
  </si>
  <si>
    <t>310,741,268.86</t>
  </si>
  <si>
    <t>-85,657,500.00</t>
  </si>
  <si>
    <t>GTLK1520</t>
  </si>
  <si>
    <t>RU000A101D54</t>
  </si>
  <si>
    <t>1,001,300,340.00</t>
  </si>
  <si>
    <t>1,007,192,340.00</t>
  </si>
  <si>
    <t>856,113,489.00</t>
  </si>
  <si>
    <t>857,192,192.00</t>
  </si>
  <si>
    <t>-856,113,489.00</t>
  </si>
  <si>
    <t>201,096,438.36</t>
  </si>
  <si>
    <t>46,822,012.87</t>
  </si>
  <si>
    <t>47,299,148.94</t>
  </si>
  <si>
    <t>3,271,206,113.28</t>
  </si>
  <si>
    <t>44,463,928.58</t>
  </si>
  <si>
    <t>170,588,886.72</t>
  </si>
  <si>
    <t>38,399,626.38</t>
  </si>
  <si>
    <t>39,017,368.42</t>
  </si>
  <si>
    <t>2,727,145,497.60</t>
  </si>
  <si>
    <t>37,068,774.77</t>
  </si>
  <si>
    <t>98,854,502.40</t>
  </si>
  <si>
    <t>MINFIN_26237</t>
  </si>
  <si>
    <t>RU000A1038Z7</t>
  </si>
  <si>
    <t>26,811,739.38</t>
  </si>
  <si>
    <t>27,190,947.37</t>
  </si>
  <si>
    <t>1,900,529,756.16</t>
  </si>
  <si>
    <t>25,831,591.08</t>
  </si>
  <si>
    <t>71,850,243.84</t>
  </si>
  <si>
    <t>RFLB 5.9 03/12/31-62</t>
  </si>
  <si>
    <t>RU000A1028E3</t>
  </si>
  <si>
    <t>17,183,026.20</t>
  </si>
  <si>
    <t>17,659,626.00</t>
  </si>
  <si>
    <t>16,423,452.18</t>
  </si>
  <si>
    <t>16,426,291.41</t>
  </si>
  <si>
    <t>-757,178.12</t>
  </si>
  <si>
    <t>39,953,600.00</t>
  </si>
  <si>
    <t>40,511,600.00</t>
  </si>
  <si>
    <t>39,960,616.51</t>
  </si>
  <si>
    <t>-506,000.00</t>
  </si>
  <si>
    <t>MINFIN_26221</t>
  </si>
  <si>
    <t>RU000A0JXFM1</t>
  </si>
  <si>
    <t>260,226,850.00</t>
  </si>
  <si>
    <t>267,834,450.00</t>
  </si>
  <si>
    <t>249,086,038.50</t>
  </si>
  <si>
    <t>249,129,031.43</t>
  </si>
  <si>
    <t>1,053.75</t>
  </si>
  <si>
    <t>11,190,211.50</t>
  </si>
  <si>
    <t>508,486,290.30</t>
  </si>
  <si>
    <t>511,002,085.56</t>
  </si>
  <si>
    <t>459,901,877.00</t>
  </si>
  <si>
    <t>459,984,155.34</t>
  </si>
  <si>
    <t>-49,147,817.56</t>
  </si>
  <si>
    <t>MINFIN_26219</t>
  </si>
  <si>
    <t>RU000A0JWM07</t>
  </si>
  <si>
    <t>186,553,368.32</t>
  </si>
  <si>
    <t>192,627,747.84</t>
  </si>
  <si>
    <t>182,996,360.45</t>
  </si>
  <si>
    <t>183,028,447.48</t>
  </si>
  <si>
    <t>1,043.13</t>
  </si>
  <si>
    <t>-3,531,973.63</t>
  </si>
  <si>
    <t>201,099,726.03</t>
  </si>
  <si>
    <t>54,287,597.72</t>
  </si>
  <si>
    <t>56,055,260.64</t>
  </si>
  <si>
    <t>53,252,497.61</t>
  </si>
  <si>
    <t>53,261,732.91</t>
  </si>
  <si>
    <t>-1,027,815.07</t>
  </si>
  <si>
    <t>RFLB 7.15</t>
  </si>
  <si>
    <t>RU000A100EG3</t>
  </si>
  <si>
    <t>382,186,979.10</t>
  </si>
  <si>
    <t>389,865,776.52</t>
  </si>
  <si>
    <t>370,372,487.69</t>
  </si>
  <si>
    <t>370,437,937.07</t>
  </si>
  <si>
    <t>1,014.95</t>
  </si>
  <si>
    <t>-12,229,154.01</t>
  </si>
  <si>
    <t>10,000,000.00</t>
  </si>
  <si>
    <t>10,055,150.68</t>
  </si>
  <si>
    <t>-10,000,000.00</t>
  </si>
  <si>
    <t>158,047.950588</t>
  </si>
  <si>
    <t>158,047,950.59</t>
  </si>
  <si>
    <t>134,340,758.00</t>
  </si>
  <si>
    <t>134,364,865.73</t>
  </si>
  <si>
    <t>24,059,242.00</t>
  </si>
  <si>
    <t>11,853,596.29</t>
  </si>
  <si>
    <t>10,075,556.85</t>
  </si>
  <si>
    <t>10,077,364.93</t>
  </si>
  <si>
    <t>1,804,443.15</t>
  </si>
  <si>
    <t>RFLB-26239</t>
  </si>
  <si>
    <t>RU000A103901</t>
  </si>
  <si>
    <t>19,014,597.88</t>
  </si>
  <si>
    <t>19,290,099.52</t>
  </si>
  <si>
    <t>18,132,693.55</t>
  </si>
  <si>
    <t>18,135,897.82</t>
  </si>
  <si>
    <t>-897,625.37</t>
  </si>
  <si>
    <t>154,802,550.36</t>
  </si>
  <si>
    <t>157,045,477.44</t>
  </si>
  <si>
    <t>147,622,748.79</t>
  </si>
  <si>
    <t>147,648,835.55</t>
  </si>
  <si>
    <t>-7,307,790.45</t>
  </si>
  <si>
    <t>304,242,304.88</t>
  </si>
  <si>
    <t>258,605,959.15</t>
  </si>
  <si>
    <t>258,652,366.52</t>
  </si>
  <si>
    <t>46,314,040.85</t>
  </si>
  <si>
    <t>63,000,000.00</t>
  </si>
  <si>
    <t>63,159,001.64</t>
  </si>
  <si>
    <t>-63,000,000.00</t>
  </si>
  <si>
    <t>-418,213,762.88</t>
  </si>
  <si>
    <t>AFLT</t>
  </si>
  <si>
    <t>RU0009062285</t>
  </si>
  <si>
    <t>-100,576,548.48</t>
  </si>
  <si>
    <t>52,756,750.27</t>
  </si>
  <si>
    <t>47,481,075.24</t>
  </si>
  <si>
    <t>47,489,543.78</t>
  </si>
  <si>
    <t>5,629,362.56</t>
  </si>
  <si>
    <t>693,623,976.60</t>
  </si>
  <si>
    <t>624,261,578.94</t>
  </si>
  <si>
    <t>624,373,603.96</t>
  </si>
  <si>
    <t>74,012,535.36</t>
  </si>
  <si>
    <t>126,888,399.47</t>
  </si>
  <si>
    <t>114,199,559.52</t>
  </si>
  <si>
    <t>114,220,052.87</t>
  </si>
  <si>
    <t>13,539,514.88</t>
  </si>
  <si>
    <t>17,553,178.80</t>
  </si>
  <si>
    <t>15,797,860.92</t>
  </si>
  <si>
    <t>15,800,695.88</t>
  </si>
  <si>
    <t>1,872,996.48</t>
  </si>
  <si>
    <t>MINFIN_29019</t>
  </si>
  <si>
    <t>RU000A102A49</t>
  </si>
  <si>
    <t>60,756,935.87</t>
  </si>
  <si>
    <t>61,118,875.37</t>
  </si>
  <si>
    <t>55,016,506.39</t>
  </si>
  <si>
    <t>5,755,348.30</t>
  </si>
  <si>
    <t>VEONUS</t>
  </si>
  <si>
    <t>US91822M1062</t>
  </si>
  <si>
    <t>5,071,356.72</t>
  </si>
  <si>
    <t>317,153,723.53</t>
  </si>
  <si>
    <t>4,310,729.98</t>
  </si>
  <si>
    <t>-98,556,351.35</t>
  </si>
  <si>
    <t>203,550,684.93</t>
  </si>
  <si>
    <t>5,799,281,035.58</t>
  </si>
  <si>
    <t>5,834,517,535.58</t>
  </si>
  <si>
    <t>152,088,368.60</t>
  </si>
  <si>
    <t>152,115,452.83</t>
  </si>
  <si>
    <t>1,172,019,100.00</t>
  </si>
  <si>
    <t>1,188,619,600.00</t>
  </si>
  <si>
    <t>1,129,188,620.00</t>
  </si>
  <si>
    <t>1,129,388,780.28</t>
  </si>
  <si>
    <t>44,377,480.00</t>
  </si>
  <si>
    <t>372,288,420.00</t>
  </si>
  <si>
    <t>377,561,520.00</t>
  </si>
  <si>
    <t>358,683,444.00</t>
  </si>
  <si>
    <t>358,747,024.33</t>
  </si>
  <si>
    <t>14,096,376.00</t>
  </si>
  <si>
    <t>627,079,463.00</t>
  </si>
  <si>
    <t>635,961,428.00</t>
  </si>
  <si>
    <t>604,163,356.60</t>
  </si>
  <si>
    <t>604,270,450.76</t>
  </si>
  <si>
    <t>23,743,816.40</t>
  </si>
  <si>
    <t>814,504,030.00</t>
  </si>
  <si>
    <t>826,040,680.00</t>
  </si>
  <si>
    <t>784,738,646.00</t>
  </si>
  <si>
    <t>784,877,748.99</t>
  </si>
  <si>
    <t>30,840,484.00</t>
  </si>
  <si>
    <t>18,712,910.00</t>
  </si>
  <si>
    <t>18,977,960.00</t>
  </si>
  <si>
    <t>18,029,062.00</t>
  </si>
  <si>
    <t>18,032,257.84</t>
  </si>
  <si>
    <t>708,548.00</t>
  </si>
  <si>
    <t>36,933,375.00</t>
  </si>
  <si>
    <t>37,456,500.00</t>
  </si>
  <si>
    <t>35,583,675.00</t>
  </si>
  <si>
    <t>35,589,982.57</t>
  </si>
  <si>
    <t>1,398,450.00</t>
  </si>
  <si>
    <t>20,190,245.00</t>
  </si>
  <si>
    <t>20,476,220.00</t>
  </si>
  <si>
    <t>19,452,409.00</t>
  </si>
  <si>
    <t>19,455,857.14</t>
  </si>
  <si>
    <t>764,486.00</t>
  </si>
  <si>
    <t>12,705,081.00</t>
  </si>
  <si>
    <t>12,885,036.00</t>
  </si>
  <si>
    <t>12,240,784.20</t>
  </si>
  <si>
    <t>12,242,954.00</t>
  </si>
  <si>
    <t>481,066.80</t>
  </si>
  <si>
    <t>4,825,961.00</t>
  </si>
  <si>
    <t>4,894,316.00</t>
  </si>
  <si>
    <t>4,649,600.20</t>
  </si>
  <si>
    <t>4,650,424.39</t>
  </si>
  <si>
    <t>182,730.80</t>
  </si>
  <si>
    <t>5,909,340.00</t>
  </si>
  <si>
    <t>5,993,040.00</t>
  </si>
  <si>
    <t>5,693,388.00</t>
  </si>
  <si>
    <t>5,694,397.21</t>
  </si>
  <si>
    <t>223,752.00</t>
  </si>
  <si>
    <t>100,552,328.77</t>
  </si>
  <si>
    <t>49,146,011.00</t>
  </si>
  <si>
    <t>49,842,116.00</t>
  </si>
  <si>
    <t>47,350,010.20</t>
  </si>
  <si>
    <t>47,358,403.48</t>
  </si>
  <si>
    <t>1,860,870.80</t>
  </si>
  <si>
    <t>9,553,433.00</t>
  </si>
  <si>
    <t>9,688,748.00</t>
  </si>
  <si>
    <t>9,204,310.60</t>
  </si>
  <si>
    <t>9,205,942.16</t>
  </si>
  <si>
    <t>361,732.40</t>
  </si>
  <si>
    <t>7,977,609.00</t>
  </si>
  <si>
    <t>8,090,604.00</t>
  </si>
  <si>
    <t>7,686,073.80</t>
  </si>
  <si>
    <t>7,687,436.24</t>
  </si>
  <si>
    <t>302,065.20</t>
  </si>
  <si>
    <t>138,660,000.00</t>
  </si>
  <si>
    <t>141,121,689.86</t>
  </si>
  <si>
    <t>201,103,013.70</t>
  </si>
  <si>
    <t>11,739,042.22</t>
  </si>
  <si>
    <t>12,017,234.04</t>
  </si>
  <si>
    <t>839,952,745.09</t>
  </si>
  <si>
    <t>11,416,419.26</t>
  </si>
  <si>
    <t>22,865,631.95</t>
  </si>
  <si>
    <t>1,863,826.19</t>
  </si>
  <si>
    <t>1,907,995.14</t>
  </si>
  <si>
    <t>133,360,617.53</t>
  </si>
  <si>
    <t>1,812,602.83</t>
  </si>
  <si>
    <t>3,630,412.03</t>
  </si>
  <si>
    <t>902,189,261.75</t>
  </si>
  <si>
    <t>902,348,689.72</t>
  </si>
  <si>
    <t>6,049,380.75</t>
  </si>
  <si>
    <t>188,000,000.00</t>
  </si>
  <si>
    <t>190,735,013.70</t>
  </si>
  <si>
    <t>-188,000,000.00</t>
  </si>
  <si>
    <t>190,739,649.32</t>
  </si>
  <si>
    <t>151,000,000.00</t>
  </si>
  <si>
    <t>153,215,356.16</t>
  </si>
  <si>
    <t>-151,000,000.00</t>
  </si>
  <si>
    <t>199,000,000.00</t>
  </si>
  <si>
    <t>201,929,389.04</t>
  </si>
  <si>
    <t>-199,000,000.00</t>
  </si>
  <si>
    <t>25 Jun 2021</t>
  </si>
  <si>
    <t>101,464,657.53</t>
  </si>
  <si>
    <t>997,344.00</t>
  </si>
  <si>
    <t>71,977,718.07</t>
  </si>
  <si>
    <t>998,786.73</t>
  </si>
  <si>
    <t>-73,378,986.39</t>
  </si>
  <si>
    <t>29 Jun 2021</t>
  </si>
  <si>
    <t>4,999,777.80</t>
  </si>
  <si>
    <t>360,872,462.12</t>
  </si>
  <si>
    <t>5,007,174.73</t>
  </si>
  <si>
    <t>-367,855,651.77</t>
  </si>
  <si>
    <t>202,968,767.12</t>
  </si>
  <si>
    <t>202,973,698.63</t>
  </si>
  <si>
    <t>202,978,630.14</t>
  </si>
  <si>
    <t>202,983,561.64</t>
  </si>
  <si>
    <t>203,003,287.67</t>
  </si>
  <si>
    <t>203,008,219.18</t>
  </si>
  <si>
    <t>101,506,575.34</t>
  </si>
  <si>
    <t>4,999,394.40</t>
  </si>
  <si>
    <t>361,817,671.34</t>
  </si>
  <si>
    <t>5,006,790.76</t>
  </si>
  <si>
    <t>-367,827,443.34</t>
  </si>
  <si>
    <t>51,000,000.00</t>
  </si>
  <si>
    <t>51,769,610.96</t>
  </si>
  <si>
    <t>-51,000,000.00</t>
  </si>
  <si>
    <t>101,509,041.10</t>
  </si>
  <si>
    <t>12,181,084.93</t>
  </si>
  <si>
    <t>48,000,000.00</t>
  </si>
  <si>
    <t>48,724,339.73</t>
  </si>
  <si>
    <t>-48,000,000.00</t>
  </si>
  <si>
    <t>51,779,671.23</t>
  </si>
  <si>
    <t>101,528,767.12</t>
  </si>
  <si>
    <t>49,000,000.00</t>
  </si>
  <si>
    <t>49,749,095.89</t>
  </si>
  <si>
    <t>-49,000,000.00</t>
  </si>
  <si>
    <t>10,152,876.71</t>
  </si>
  <si>
    <t>51,782,186.30</t>
  </si>
  <si>
    <t>20,000,000.00</t>
  </si>
  <si>
    <t>20,306,739.73</t>
  </si>
  <si>
    <t>-20,000,000.00</t>
  </si>
  <si>
    <t>12,184,043.84</t>
  </si>
  <si>
    <t>51,769,722.74</t>
  </si>
  <si>
    <t>20,301,852.05</t>
  </si>
  <si>
    <t>12,181,111.23</t>
  </si>
  <si>
    <t>203,037,808.22</t>
  </si>
  <si>
    <t>203,081,205.48</t>
  </si>
  <si>
    <t>203,086,027.40</t>
  </si>
  <si>
    <t>203,090,849.32</t>
  </si>
  <si>
    <t>203,114,958.90</t>
  </si>
  <si>
    <t>203,119,780.82</t>
  </si>
  <si>
    <t>203,134,246.58</t>
  </si>
  <si>
    <t>203,139,068.49</t>
  </si>
  <si>
    <t>203,163,178.08</t>
  </si>
  <si>
    <t>203,172,821.92</t>
  </si>
  <si>
    <t>54,000,000.00</t>
  </si>
  <si>
    <t>54,856,661.92</t>
  </si>
  <si>
    <t>-54,000,000.00</t>
  </si>
  <si>
    <t>38,652,293.68</t>
  </si>
  <si>
    <t>1,982,352,878.69</t>
  </si>
  <si>
    <t>27,011,793.07</t>
  </si>
  <si>
    <t>-1,055,175,272.80</t>
  </si>
  <si>
    <t>AAUS</t>
  </si>
  <si>
    <t>US0138721065</t>
  </si>
  <si>
    <t>19,893,589.32</t>
  </si>
  <si>
    <t>1,123,849,168.12</t>
  </si>
  <si>
    <t>15,313,712.05</t>
  </si>
  <si>
    <t>3,214.465536</t>
  </si>
  <si>
    <t>-731,698,084.15</t>
  </si>
  <si>
    <t>SPR US</t>
  </si>
  <si>
    <t>US8485741099</t>
  </si>
  <si>
    <t>32,996,262.00</t>
  </si>
  <si>
    <t>1,632,574,433.89</t>
  </si>
  <si>
    <t>22,245,667.39</t>
  </si>
  <si>
    <t>3,454.31808</t>
  </si>
  <si>
    <t>-1,054,695,973.84</t>
  </si>
  <si>
    <t>79,998,879.35</t>
  </si>
  <si>
    <t>5,927,756,962.08</t>
  </si>
  <si>
    <t>80,176,411.11</t>
  </si>
  <si>
    <t>5,885,869,548.85</t>
  </si>
  <si>
    <t>28 Jul 2021</t>
  </si>
  <si>
    <t>501,705.20</t>
  </si>
  <si>
    <t>37,049,474.07</t>
  </si>
  <si>
    <t>502,385.59</t>
  </si>
  <si>
    <t>-36,912,659.07</t>
  </si>
  <si>
    <t>203,422,465.75</t>
  </si>
  <si>
    <t>203,456,986.30</t>
  </si>
  <si>
    <t>203,412,602.74</t>
  </si>
  <si>
    <t>479,367.00</t>
  </si>
  <si>
    <t>34,932,623.77</t>
  </si>
  <si>
    <t>480,017.10</t>
  </si>
  <si>
    <t>-35,269,139.40</t>
  </si>
  <si>
    <t>10 Aug 2021</t>
  </si>
  <si>
    <t>201,071,780.82</t>
  </si>
  <si>
    <t>201,070,136.99</t>
  </si>
  <si>
    <t>199,593.66</t>
  </si>
  <si>
    <t>14,671,690.84</t>
  </si>
  <si>
    <t>199,888.95</t>
  </si>
  <si>
    <t>-14,684,983.78</t>
  </si>
  <si>
    <t>31,000,000.00</t>
  </si>
  <si>
    <t>31,532,010.96</t>
  </si>
  <si>
    <t>-31,000,000.00</t>
  </si>
  <si>
    <t>50,858,082.19</t>
  </si>
  <si>
    <t>12,205,939.73</t>
  </si>
  <si>
    <t>152,577,945.21</t>
  </si>
  <si>
    <t>203,442,191.78</t>
  </si>
  <si>
    <t>203,447,123.29</t>
  </si>
  <si>
    <t>57,000,000.00</t>
  </si>
  <si>
    <t>57,982,430.14</t>
  </si>
  <si>
    <t>-57,000,000.00</t>
  </si>
  <si>
    <t>31,535,068.49</t>
  </si>
  <si>
    <t>50,863,013.70</t>
  </si>
  <si>
    <t>12,207,123.29</t>
  </si>
  <si>
    <t>152,592,739.73</t>
  </si>
  <si>
    <t>203,461,917.81</t>
  </si>
  <si>
    <t>157,000,000.00</t>
  </si>
  <si>
    <t>159,721,476.71</t>
  </si>
  <si>
    <t>-157,000,000.00</t>
  </si>
  <si>
    <t>16 Aug 2021</t>
  </si>
  <si>
    <t>43,033,371.43</t>
  </si>
  <si>
    <t>2,213,226,518.26</t>
  </si>
  <si>
    <t>30,132,603.33</t>
  </si>
  <si>
    <t>1,430,491,862.02</t>
  </si>
  <si>
    <t>203,394,630.14</t>
  </si>
  <si>
    <t>18 Aug 2021</t>
  </si>
  <si>
    <t>200,504,767.12</t>
  </si>
  <si>
    <t>3,006,996,164.38</t>
  </si>
  <si>
    <t>200,514,739.73</t>
  </si>
  <si>
    <t>Row Labels</t>
  </si>
  <si>
    <t>(blank)</t>
  </si>
  <si>
    <t>Grand Total</t>
  </si>
  <si>
    <t>итого</t>
  </si>
  <si>
    <t>Sum of итого</t>
  </si>
  <si>
    <t>контрагент</t>
  </si>
  <si>
    <t>полное наименование</t>
  </si>
  <si>
    <t>дата</t>
  </si>
  <si>
    <t>строка баланса</t>
  </si>
  <si>
    <t>наименование строки баланса</t>
  </si>
  <si>
    <t>счет резерва</t>
  </si>
  <si>
    <t>Балансовый счет.Номер</t>
  </si>
  <si>
    <t>Клиент ЮЛ.Наименование</t>
  </si>
  <si>
    <t>Тип клиента</t>
  </si>
  <si>
    <t>Клиент.Страна резидентности.Код</t>
  </si>
  <si>
    <t>Клиент.Страна резидентности.Наименование</t>
  </si>
  <si>
    <t>Клиент.Признак резидента</t>
  </si>
  <si>
    <t>Исходящий остаток, вал.</t>
  </si>
  <si>
    <t>Исходящий остаток, руб.</t>
  </si>
  <si>
    <t>Хозяйственный договор. График платежей. Сумма платежа</t>
  </si>
  <si>
    <t>Просроченная задолженность (да/нет)</t>
  </si>
  <si>
    <t>Кол-во дней просроченной задолженности</t>
  </si>
  <si>
    <t>Пролонгированная задолженность</t>
  </si>
  <si>
    <t>Хозяйственный договор. График платежей. Дата погашения плановая</t>
  </si>
  <si>
    <t>Дата погашения согласно договору</t>
  </si>
  <si>
    <t>Дата погашения  (анализ на срок 30 дней)</t>
  </si>
  <si>
    <t>Пользователь</t>
  </si>
  <si>
    <t>CLIENT_SIEBEL</t>
  </si>
  <si>
    <t>CLIENT_NAVISION</t>
  </si>
  <si>
    <t>CLIENT_NULL</t>
  </si>
  <si>
    <t>CLIENT_ДУ</t>
  </si>
  <si>
    <t>CLIENT_ПИФ</t>
  </si>
  <si>
    <t>CLIENT_VTBCB</t>
  </si>
  <si>
    <t>Хозяйственный договор. Контрагент</t>
  </si>
  <si>
    <t>Хозяйственный договор.Группа.Наименование полное</t>
  </si>
  <si>
    <t>Хозяйственный договор.Группа. Код</t>
  </si>
  <si>
    <t>Хозяйственный договор. Идентификатор первичный</t>
  </si>
  <si>
    <t>Хозяйственный договор. Дата заключения договора</t>
  </si>
  <si>
    <t>Хозяйственный договор. График платежей. Период</t>
  </si>
  <si>
    <t>Хозяйственный договор. График платежей. Валюта</t>
  </si>
  <si>
    <t>Системное наименование</t>
  </si>
  <si>
    <t>Тип счета.Системное наименование</t>
  </si>
  <si>
    <t>Выпуск ЦБ. Эмитент</t>
  </si>
  <si>
    <t>Выпуск ЦБ. Код ISIN</t>
  </si>
  <si>
    <t>Выпуск ЦБ. Идентификатор внешний</t>
  </si>
  <si>
    <t>Тип ОС/НМА/ДАПП. Код</t>
  </si>
  <si>
    <t>Тип ОС/НМА/ДАПП. Наименование</t>
  </si>
  <si>
    <t>Наименование фонда СоцСтраха</t>
  </si>
  <si>
    <t>Наименование вида налога</t>
  </si>
  <si>
    <t>Наименование вида вознаграждения/годы</t>
  </si>
  <si>
    <t>Код фонда СоцСтраха</t>
  </si>
  <si>
    <t>Код вида вознаграждения/годы</t>
  </si>
  <si>
    <t>Инвентарный объект</t>
  </si>
  <si>
    <t>Клиент.ИНН</t>
  </si>
  <si>
    <t>Клиент.ExternalID</t>
  </si>
  <si>
    <t>Клиент.ClientType</t>
  </si>
  <si>
    <t>Дебитор/Кредитор</t>
  </si>
  <si>
    <t>Проверка</t>
  </si>
  <si>
    <t>А</t>
  </si>
  <si>
    <t>Сити Сентер</t>
  </si>
  <si>
    <t>Сити Сентер Инвестмент Б.В.</t>
  </si>
  <si>
    <t>Юр. лицо</t>
  </si>
  <si>
    <t>NLD</t>
  </si>
  <si>
    <t>КОРОЛЕВСТВО НИДЕРЛАНДОВ</t>
  </si>
  <si>
    <t>Нет</t>
  </si>
  <si>
    <t>нет</t>
  </si>
  <si>
    <t>свыше 1 года</t>
  </si>
  <si>
    <t>asuleimanova</t>
  </si>
  <si>
    <t>1-1N5GDV</t>
  </si>
  <si>
    <t xml:space="preserve">Услуги по обслуживанию помещений </t>
  </si>
  <si>
    <t>43</t>
  </si>
  <si>
    <t>15.12.2010</t>
  </si>
  <si>
    <t>9909123302</t>
  </si>
  <si>
    <t>21003_FX</t>
  </si>
  <si>
    <t>Дебитор</t>
  </si>
  <si>
    <t>OK</t>
  </si>
  <si>
    <t>ADALSA</t>
  </si>
  <si>
    <t>Филиал Компании с ограниченной ответственностью "АДАЛСА ИНВЕСТМЕНТС ЛИМИТЕД"</t>
  </si>
  <si>
    <t>CYP</t>
  </si>
  <si>
    <t>РЕСПУБЛИКА КИПР</t>
  </si>
  <si>
    <t>1-57R1DD</t>
  </si>
  <si>
    <t xml:space="preserve">Парковка </t>
  </si>
  <si>
    <t>71</t>
  </si>
  <si>
    <t>CM00000152</t>
  </si>
  <si>
    <t>05.04.2016</t>
  </si>
  <si>
    <t>9909452554</t>
  </si>
  <si>
    <t>21022_FX</t>
  </si>
  <si>
    <t>кредиторская задолженность</t>
  </si>
  <si>
    <t>47422</t>
  </si>
  <si>
    <t>4742281000000104354017014</t>
  </si>
  <si>
    <t>Банк ВТБ (публичное акционерное общество)</t>
  </si>
  <si>
    <t>RUS</t>
  </si>
  <si>
    <t>РОССИЙСКАЯ ФЕДЕРАЦИЯ</t>
  </si>
  <si>
    <t>Расчеты с контрагентом  по выплатам дивидендов в валюте</t>
  </si>
  <si>
    <t>Да</t>
  </si>
  <si>
    <t>бессрочно</t>
  </si>
  <si>
    <t>73fc232b-45e3-11e2-b4e9-005056b100ec</t>
  </si>
  <si>
    <t>3ddb0bb3-b0cb-48d0-91ae-21b0d9bccfad</t>
  </si>
  <si>
    <t>1ea6f7cd-b57d-11dd-8504-0022640971e8</t>
  </si>
  <si>
    <t>CORPACTDIVIDEND</t>
  </si>
  <si>
    <t>47422/23КД_Див</t>
  </si>
  <si>
    <t>7702070139</t>
  </si>
  <si>
    <t>2004_FX</t>
  </si>
  <si>
    <t>Кредитор</t>
  </si>
  <si>
    <t>распределение по дивидендам/купонам</t>
  </si>
  <si>
    <t>Дебиторская задолженность</t>
  </si>
  <si>
    <t>47423</t>
  </si>
  <si>
    <t>4742381000000000031217147</t>
  </si>
  <si>
    <t>Транзитный счет для контрагента  в валюте</t>
  </si>
  <si>
    <t>01.09.2021</t>
  </si>
  <si>
    <t>47422TRANS</t>
  </si>
  <si>
    <t>47422/23</t>
  </si>
  <si>
    <t>%% по банку</t>
  </si>
  <si>
    <t>4742381000000104298419999</t>
  </si>
  <si>
    <t>OMSOMF</t>
  </si>
  <si>
    <t>Министерство финансов Омской области</t>
  </si>
  <si>
    <t>Гарантийное обеспечение по сделке 19710575 от Thu May 26 00:00:00 GMT 2016</t>
  </si>
  <si>
    <t>1-2VMIQ4</t>
  </si>
  <si>
    <t>47422/23CASHSEC</t>
  </si>
  <si>
    <t>47422/23CashSec</t>
  </si>
  <si>
    <t>5503078620</t>
  </si>
  <si>
    <t>4280_FX</t>
  </si>
  <si>
    <t>4742381000000104298719999</t>
  </si>
  <si>
    <t>TAMBF</t>
  </si>
  <si>
    <t>Финансовое управление Тамбовской области</t>
  </si>
  <si>
    <t>Гарантийное обеспечение по сделке 19711249 от Thu Jan 26 00:00:00 GMT 2017</t>
  </si>
  <si>
    <t>1-573BJ1</t>
  </si>
  <si>
    <t>6831001090</t>
  </si>
  <si>
    <t>5586_FX</t>
  </si>
  <si>
    <t>4742381000000104298819999</t>
  </si>
  <si>
    <t>DFTO</t>
  </si>
  <si>
    <t>Департамент финансов Томской области</t>
  </si>
  <si>
    <t>Гарантийное обеспечение по сделке 19710969 от Tue Jan 17 00:00:00 GMT 2017</t>
  </si>
  <si>
    <t>1-521UAX</t>
  </si>
  <si>
    <t>7000000885</t>
  </si>
  <si>
    <t>6176_FX</t>
  </si>
  <si>
    <t>4742381000000104299019999</t>
  </si>
  <si>
    <t>MNKCHR</t>
  </si>
  <si>
    <t>Министерство финансов Карачаево-Черкесской Республики</t>
  </si>
  <si>
    <t>Гарантийное обеспечение по сделке 20781029 от Tue Oct 24 00:00:00 GMT 2017</t>
  </si>
  <si>
    <t>1-5FZEZH</t>
  </si>
  <si>
    <t>0917012790</t>
  </si>
  <si>
    <t>5994_FX</t>
  </si>
  <si>
    <t>4742381000000104299119999</t>
  </si>
  <si>
    <t>DFYO</t>
  </si>
  <si>
    <t>Департамент финансов Ярославской области</t>
  </si>
  <si>
    <t>Гарантийное обеспечение по сделке 19711196 от Tue Jan 17 00:00:00 GMT 2017</t>
  </si>
  <si>
    <t>1-52UR6Y</t>
  </si>
  <si>
    <t>7604002902</t>
  </si>
  <si>
    <t>6194_FX</t>
  </si>
  <si>
    <t>4742381000000104299319999</t>
  </si>
  <si>
    <t>VOLGOG</t>
  </si>
  <si>
    <t>Комитет финансов Волгоградской области</t>
  </si>
  <si>
    <t>Гарантийное обеспечение по сделке 19711396 от Tue Apr 11 00:00:00 GMT 2017</t>
  </si>
  <si>
    <t>1-1K0HRK</t>
  </si>
  <si>
    <t>3444130624</t>
  </si>
  <si>
    <t>3230_FX</t>
  </si>
  <si>
    <t>4742381000000104311819999</t>
  </si>
  <si>
    <t>MFKK</t>
  </si>
  <si>
    <t>Министерство финансов Краснодарского края</t>
  </si>
  <si>
    <t>Гарантийное обеспечение по сделке 22935210 от Mon Mar 26 00:00:00 GMT 2018</t>
  </si>
  <si>
    <t>1-4ZRQ8V</t>
  </si>
  <si>
    <t>2308040000</t>
  </si>
  <si>
    <t>29026_FX</t>
  </si>
  <si>
    <t>4742381000000104313719999</t>
  </si>
  <si>
    <t>MFKHAB</t>
  </si>
  <si>
    <t>Министерство финансов Хабаровского края</t>
  </si>
  <si>
    <t>Гарантийное обеспечение по сделке 25371263 от Wed Aug 29 00:00:00 GMT 2018</t>
  </si>
  <si>
    <t>1-64OEAD</t>
  </si>
  <si>
    <t>2700000176</t>
  </si>
  <si>
    <t>1847012_FX</t>
  </si>
  <si>
    <t>4742381000000104335717113</t>
  </si>
  <si>
    <t>VTB Capital plc</t>
  </si>
  <si>
    <t>GBR</t>
  </si>
  <si>
    <t>СОЕДИНЕННОЕ КОРОЛЕВСТВО ВЕЛИКОБРИТАНИИ И СЕВЕРНОЙ ИРЛАНДИИ</t>
  </si>
  <si>
    <t>Расчеты с контрагентом  по выплате купона по ценным бумагам в валюте</t>
  </si>
  <si>
    <t>99dc8eea-ac1e-11e3-8284-0050569d0019</t>
  </si>
  <si>
    <t>LIABILREDEMCOUP</t>
  </si>
  <si>
    <t>47422/23КД_Куп</t>
  </si>
  <si>
    <t>2006_FX</t>
  </si>
  <si>
    <t>4742381000000104371619999</t>
  </si>
  <si>
    <t>BELOBL</t>
  </si>
  <si>
    <t>Департамент финансов и бюджетной политики Белгородской области</t>
  </si>
  <si>
    <t>Гарантийное обеспечение по сделке 36336016_mod от Wed Apr 01 00:00:00 GMT 2020</t>
  </si>
  <si>
    <t>1-63JWMS</t>
  </si>
  <si>
    <t>3124016778</t>
  </si>
  <si>
    <t>2647028_FX</t>
  </si>
  <si>
    <t>4742381000000104378319999</t>
  </si>
  <si>
    <t>Гарантийное обеспечение по сделке 39837079 от Tue Jul 21 00:00:00 GMT 2020</t>
  </si>
  <si>
    <t>4742381000000104381719999</t>
  </si>
  <si>
    <t>MFCHEL</t>
  </si>
  <si>
    <t>Министерство финансов Челябинской области</t>
  </si>
  <si>
    <t>Гарантийное обеспечение по сделке 40961840 от Thu Sep 03 00:00:00 GMT 2020</t>
  </si>
  <si>
    <t>1-6PHFUN</t>
  </si>
  <si>
    <t>7453136570</t>
  </si>
  <si>
    <t>11647055_FX</t>
  </si>
  <si>
    <t>4742381000000104383819999</t>
  </si>
  <si>
    <t>Гарантийное обеспечение по сделке 42530997 от Tue Oct 20 00:00:00 GMT 2020</t>
  </si>
  <si>
    <t>4742381000000104384919999</t>
  </si>
  <si>
    <t>Гарантийное обеспечение по сделке 43500590 от Tue Nov 24 00:00:00 GMT 2020</t>
  </si>
  <si>
    <t>4742381000000104392519999</t>
  </si>
  <si>
    <t>Гарантийное обеспечение по сделке 46362137 от Fri Apr 30 00:00:00 GMT 2021</t>
  </si>
  <si>
    <t>4742381000000104392619999</t>
  </si>
  <si>
    <t>Гарантийное обеспечение по сделке 46096107 от Mon Apr 19 00:00:00 GMT 2021</t>
  </si>
  <si>
    <t>4742381000000104394719999</t>
  </si>
  <si>
    <t>SAMR</t>
  </si>
  <si>
    <t>Министерство управления финансами Самарской области</t>
  </si>
  <si>
    <t>Гарантийное обеспечение по сделке 46643537 от Tue May 18 00:00:00 GMT 2021</t>
  </si>
  <si>
    <t>1-4C20X</t>
  </si>
  <si>
    <t>6315802231</t>
  </si>
  <si>
    <t>6469_FX</t>
  </si>
  <si>
    <t>4742381000000104394919999</t>
  </si>
  <si>
    <t>MFNSO</t>
  </si>
  <si>
    <t>Новосибирская область в лице министерства финансов и налоговой политики Новосибирской области</t>
  </si>
  <si>
    <t>Гарантийное обеспечение по сделке 46659070 от Tue May 18 00:00:00 GMT 2021</t>
  </si>
  <si>
    <t>1-2V2CLH</t>
  </si>
  <si>
    <t>5406634649</t>
  </si>
  <si>
    <t>4228_FX</t>
  </si>
  <si>
    <t>4742384000000104323217019</t>
  </si>
  <si>
    <t>02.09.2021</t>
  </si>
  <si>
    <t>47701</t>
  </si>
  <si>
    <t>4770181000000000000210140</t>
  </si>
  <si>
    <t>SHUH</t>
  </si>
  <si>
    <t>Общество с ограниченной ответственностью «Шушары Холдинг»</t>
  </si>
  <si>
    <t>Аренда по договору № АД-С013-13</t>
  </si>
  <si>
    <t>31.12.2021</t>
  </si>
  <si>
    <t>от 3 до 6 месяцев</t>
  </si>
  <si>
    <t>YChugunova</t>
  </si>
  <si>
    <t>1-2VXJWT</t>
  </si>
  <si>
    <t xml:space="preserve">Субаренда нежилых помещений </t>
  </si>
  <si>
    <t>46</t>
  </si>
  <si>
    <t>CM00000325</t>
  </si>
  <si>
    <t>26.12.2013</t>
  </si>
  <si>
    <t>VlozhenOperatsFinArenda</t>
  </si>
  <si>
    <t>Вложения в операции финансовой аренды</t>
  </si>
  <si>
    <t>20</t>
  </si>
  <si>
    <t>ОС_СУБАРЕНДА ОФИСА</t>
  </si>
  <si>
    <t>7703800437</t>
  </si>
  <si>
    <t>11014_FX</t>
  </si>
  <si>
    <t>4770181000000000000310140</t>
  </si>
  <si>
    <t>IIHLLC</t>
  </si>
  <si>
    <t>Общество с ограниченной ответственностью ВТБ Инфраструктурный Холдинг</t>
  </si>
  <si>
    <t>Аренда по договору № АД-С022-14</t>
  </si>
  <si>
    <t>1-3RM437</t>
  </si>
  <si>
    <t>CM00000341</t>
  </si>
  <si>
    <t>29.09.2014</t>
  </si>
  <si>
    <t>7703817046</t>
  </si>
  <si>
    <t>10061_FX</t>
  </si>
  <si>
    <t>4770181000000000000410140</t>
  </si>
  <si>
    <t>SHUL</t>
  </si>
  <si>
    <t>Общество с ограниченной ответственностью «Шушары Лэнд»</t>
  </si>
  <si>
    <t>Аренда по договору № АД-С012-13</t>
  </si>
  <si>
    <t>1-2VXJZ5</t>
  </si>
  <si>
    <t>CM00000327</t>
  </si>
  <si>
    <t>7703800444</t>
  </si>
  <si>
    <t>11017_FX</t>
  </si>
  <si>
    <t>4770181000000000000610140</t>
  </si>
  <si>
    <t>NCTCYY</t>
  </si>
  <si>
    <t>Общество с ограниченной ответственностью "Трамвайная Компания Северной Столицы"</t>
  </si>
  <si>
    <t>Аренда по договору № АД-18/036</t>
  </si>
  <si>
    <t>1-63CZHJ</t>
  </si>
  <si>
    <t>CM00000741</t>
  </si>
  <si>
    <t>29.05.2018</t>
  </si>
  <si>
    <t>7703457989</t>
  </si>
  <si>
    <t>147003_FX</t>
  </si>
  <si>
    <t>4770181000000000000710140</t>
  </si>
  <si>
    <t>ELUGLI</t>
  </si>
  <si>
    <t>Общество с ограниченной ответственностью «Электроугли Лэнд»</t>
  </si>
  <si>
    <t>Аренда по договору № АД-С014-13</t>
  </si>
  <si>
    <t>1-2VXJXP</t>
  </si>
  <si>
    <t>CM00000329</t>
  </si>
  <si>
    <t>7703800420</t>
  </si>
  <si>
    <t>11015_FX</t>
  </si>
  <si>
    <t>4770181000000000000910140</t>
  </si>
  <si>
    <t>ARTPR</t>
  </si>
  <si>
    <t>ООО "Арт-проект"</t>
  </si>
  <si>
    <t>Аренда по договору № АД-С020-14</t>
  </si>
  <si>
    <t>1-3TE3BU</t>
  </si>
  <si>
    <t>CM00000335</t>
  </si>
  <si>
    <t>7710947600</t>
  </si>
  <si>
    <t>11020_FX</t>
  </si>
  <si>
    <t>4770181000000000001010140</t>
  </si>
  <si>
    <t>HVTBC</t>
  </si>
  <si>
    <t>Акционерное общество Холдинг ВТБ Капитал</t>
  </si>
  <si>
    <t>Аренда по договору № АД-БФ001-11</t>
  </si>
  <si>
    <t>1-3JVY9</t>
  </si>
  <si>
    <t>2058e55b-c171-425a-97a3-d457ce1c536f</t>
  </si>
  <si>
    <t>111b4ed8-1746-11e6-81dd-0050569d0019</t>
  </si>
  <si>
    <t>CM00000314</t>
  </si>
  <si>
    <t>29.06.2011</t>
  </si>
  <si>
    <t>7703701010</t>
  </si>
  <si>
    <t>1015_FX</t>
  </si>
  <si>
    <t>4770181000000000001110140</t>
  </si>
  <si>
    <t>PCINVEST</t>
  </si>
  <si>
    <t>Общество с ограниченной ответственностью РС Инвестментс</t>
  </si>
  <si>
    <t>Аренда по договору № АД-С026-18</t>
  </si>
  <si>
    <t>1-63ZJ4E</t>
  </si>
  <si>
    <t>CM00000775</t>
  </si>
  <si>
    <t>09.07.2018</t>
  </si>
  <si>
    <t>7703461181</t>
  </si>
  <si>
    <t>1147006_FX</t>
  </si>
  <si>
    <t>4770181000000000001210140</t>
  </si>
  <si>
    <t>KSR</t>
  </si>
  <si>
    <t>Общество с ограниченной ответственностью КьюЭсАР Холдингс</t>
  </si>
  <si>
    <t>Аренда по договору № АД-С027-18</t>
  </si>
  <si>
    <t>1-63ZJ5H</t>
  </si>
  <si>
    <t>CM00000777</t>
  </si>
  <si>
    <t>7703461199</t>
  </si>
  <si>
    <t>1147009_FX</t>
  </si>
  <si>
    <t>4770181000000000001310140</t>
  </si>
  <si>
    <t>SMVOL</t>
  </si>
  <si>
    <t>Общество с ограниченной ответственностью ВТБ Капитал Жилая недвижимость</t>
  </si>
  <si>
    <t>Аренда по договору № АД-С016-14</t>
  </si>
  <si>
    <t>1-3QBRY3</t>
  </si>
  <si>
    <t>CM00000333</t>
  </si>
  <si>
    <t>31.03.2014</t>
  </si>
  <si>
    <t>7703807111</t>
  </si>
  <si>
    <t>11018_FX</t>
  </si>
  <si>
    <t>4770181000000000001410140</t>
  </si>
  <si>
    <t>NOVCC</t>
  </si>
  <si>
    <t>ООО «Трамвайные Пути Северной Столицы»</t>
  </si>
  <si>
    <t>Аренда по договору № АД-В5-007-16</t>
  </si>
  <si>
    <t>04.04.2024</t>
  </si>
  <si>
    <t>1-57RE5Q</t>
  </si>
  <si>
    <t>CM00000350</t>
  </si>
  <si>
    <t>16.11.2016</t>
  </si>
  <si>
    <t>7722371825</t>
  </si>
  <si>
    <t>21716_FX</t>
  </si>
  <si>
    <t>4770181000000000001610140</t>
  </si>
  <si>
    <t>BMAM</t>
  </si>
  <si>
    <t>Акционерное общество Клиенты Стратегия Результат</t>
  </si>
  <si>
    <t>Аренда по договору № АД-С004-11</t>
  </si>
  <si>
    <t>1-2WV1P</t>
  </si>
  <si>
    <t>CM00000318</t>
  </si>
  <si>
    <t>22.12.2011</t>
  </si>
  <si>
    <t>7710211626</t>
  </si>
  <si>
    <t>10056_FX</t>
  </si>
  <si>
    <t>4770181000000000001710140</t>
  </si>
  <si>
    <t>ООО Холдинг ВТБ Капитал Ай Би</t>
  </si>
  <si>
    <t>Аренда по договору № АД-БФ002-11</t>
  </si>
  <si>
    <t>ef120abe-f8a1-11e4-9f08-005056b100fc</t>
  </si>
  <si>
    <t>11c5fbfc-3ab3-11e2-9c15-0050569d0019</t>
  </si>
  <si>
    <t>CM00000315</t>
  </si>
  <si>
    <t>7703683145</t>
  </si>
  <si>
    <t>1014_FX</t>
  </si>
  <si>
    <t>4770181000000000001810140</t>
  </si>
  <si>
    <t>VTBAM</t>
  </si>
  <si>
    <t>Акционерное общество ВТБ Капитал Управление активами</t>
  </si>
  <si>
    <t>Аренда по договору № АД-В5-001-16</t>
  </si>
  <si>
    <t>1-15R2Z</t>
  </si>
  <si>
    <t>84971cfd-45e3-11e2-b4e9-005056b100ec</t>
  </si>
  <si>
    <t>9a18ffff-3f79-41ed-b51c-88c482895618</t>
  </si>
  <si>
    <t>00177ff4-cd23-11df-b291-0022640971e8</t>
  </si>
  <si>
    <t>CM00000313</t>
  </si>
  <si>
    <t>7701140866</t>
  </si>
  <si>
    <t>2001_FX</t>
  </si>
  <si>
    <t>4770181000000000001910140</t>
  </si>
  <si>
    <t>TCS</t>
  </si>
  <si>
    <t>ООО "Транспортные Концессии (Саха)"</t>
  </si>
  <si>
    <t>Аренда по договору № АД-БФ007-13</t>
  </si>
  <si>
    <t>1-3Q4VON</t>
  </si>
  <si>
    <t>CM00000321</t>
  </si>
  <si>
    <t>10.06.2013</t>
  </si>
  <si>
    <t>7703789649</t>
  </si>
  <si>
    <t>10057_FX</t>
  </si>
  <si>
    <t>4770181000000000002110140</t>
  </si>
  <si>
    <t>UNIV</t>
  </si>
  <si>
    <t>ООО "Универсал-инвест"</t>
  </si>
  <si>
    <t>Аренда по договору № АД-С021-14</t>
  </si>
  <si>
    <t>1-3TE64M</t>
  </si>
  <si>
    <t>CM00000337</t>
  </si>
  <si>
    <t>7710947617</t>
  </si>
  <si>
    <t>11021_FX</t>
  </si>
  <si>
    <t>4770181000000000002210140</t>
  </si>
  <si>
    <t>VTBSTH</t>
  </si>
  <si>
    <t>Общество с ограниченной ответственностью ВТБ Сырьевые Товары Холдинг</t>
  </si>
  <si>
    <t>Аренда по договору № АД-БФ014-16</t>
  </si>
  <si>
    <t>1-54SYT6</t>
  </si>
  <si>
    <t>CM00000345</t>
  </si>
  <si>
    <t>25.05.2016</t>
  </si>
  <si>
    <t>7703408237</t>
  </si>
  <si>
    <t>10065_FX</t>
  </si>
  <si>
    <t>4770181000000000002310140</t>
  </si>
  <si>
    <t>VTBCBR</t>
  </si>
  <si>
    <t>Общество с ограниченной ответственностью ВТБ Капитал Брокер</t>
  </si>
  <si>
    <t>Аренда по договору № АД-В5-002-16</t>
  </si>
  <si>
    <t>1-1JOR4L</t>
  </si>
  <si>
    <t>9fd0ff6b-9b8b-11e6-908f-005056b100fc</t>
  </si>
  <si>
    <t>77ee1030-40ee-4a36-92e4-a5837067abd1</t>
  </si>
  <si>
    <t>42ca7b63-0f08-11de-bcd6-0022640971e8</t>
  </si>
  <si>
    <t>CM00000483</t>
  </si>
  <si>
    <t>17.11.2016</t>
  </si>
  <si>
    <t>7702668793</t>
  </si>
  <si>
    <t>1010_FX</t>
  </si>
  <si>
    <t>4770181000000000002410140</t>
  </si>
  <si>
    <t>Аренда по договору № б/н от 08.12.2016</t>
  </si>
  <si>
    <t>CM00000353</t>
  </si>
  <si>
    <t>08.12.2016</t>
  </si>
  <si>
    <t>4770181000000000002510140</t>
  </si>
  <si>
    <t>VTBII</t>
  </si>
  <si>
    <t>ООО "ВТБ Инфраструктурные инвестиции"</t>
  </si>
  <si>
    <t>Аренда по договору № АД-БФ005-12</t>
  </si>
  <si>
    <t>1-2QU8F5</t>
  </si>
  <si>
    <t>CM00000319</t>
  </si>
  <si>
    <t>07.08.2012</t>
  </si>
  <si>
    <t>7703768889</t>
  </si>
  <si>
    <t>11011_FX</t>
  </si>
  <si>
    <t>4770181000000000002610140</t>
  </si>
  <si>
    <t>VTBCF</t>
  </si>
  <si>
    <t>Общество с ограниченной ответственностью "ВТБ Капитал Финанс"</t>
  </si>
  <si>
    <t>Аренда по договору № АД-БФ004-11</t>
  </si>
  <si>
    <t>1-1MDAYS</t>
  </si>
  <si>
    <t>99904468-45e3-11e2-b4e9-005056b100ec</t>
  </si>
  <si>
    <t>3bb26c86-bc51-4103-b153-ddb50f2ad06d</t>
  </si>
  <si>
    <t>66e5606d-c1ae-11e1-b6d2-0050569d0019</t>
  </si>
  <si>
    <t>CM00000316</t>
  </si>
  <si>
    <t>11.07.2011</t>
  </si>
  <si>
    <t>7710890150</t>
  </si>
  <si>
    <t>1011_FX</t>
  </si>
  <si>
    <t>4770181000000000002710140</t>
  </si>
  <si>
    <t>VTBIM</t>
  </si>
  <si>
    <t>Общество с ограниченной ответственностью ВТБ Капитал Трейдинг</t>
  </si>
  <si>
    <t>Аренда по договору № АД-БФ013-16</t>
  </si>
  <si>
    <t>1-R7MSS</t>
  </si>
  <si>
    <t>f0f9d2c8-7e88-4a8c-a6ae-8a45c46ae2f0</t>
  </si>
  <si>
    <t>CM00000347</t>
  </si>
  <si>
    <t>28.04.2016</t>
  </si>
  <si>
    <t>7710872947</t>
  </si>
  <si>
    <t>10075_FX</t>
  </si>
  <si>
    <t>4770181000000000002810140</t>
  </si>
  <si>
    <t>TLNG</t>
  </si>
  <si>
    <t>Акционерное общество ТЕОЛОНГ</t>
  </si>
  <si>
    <t>Аренда по договору № АД-С023-15</t>
  </si>
  <si>
    <t>1-3X5QW2</t>
  </si>
  <si>
    <t>CM00000343</t>
  </si>
  <si>
    <t>30.03.2015</t>
  </si>
  <si>
    <t>7714813861</t>
  </si>
  <si>
    <t>10063_FX</t>
  </si>
  <si>
    <t>4770181000000000003010140</t>
  </si>
  <si>
    <t>VERES</t>
  </si>
  <si>
    <t>Общество с ограниченной ответственностью "Вересаева 6"</t>
  </si>
  <si>
    <t>Аренда по договору № АД-С015-13</t>
  </si>
  <si>
    <t>1-2VXJYK</t>
  </si>
  <si>
    <t>CM00000331</t>
  </si>
  <si>
    <t>7703800451</t>
  </si>
  <si>
    <t>11016_FX</t>
  </si>
  <si>
    <t>4770181000000000003110140</t>
  </si>
  <si>
    <t>VTBCT</t>
  </si>
  <si>
    <t>Общество с ограниченной ответственностью ВТБ Сырьевые товары Трейдинг</t>
  </si>
  <si>
    <t>Аренда по договору № АД-БФ010-13</t>
  </si>
  <si>
    <t>1-2VK1ZH</t>
  </si>
  <si>
    <t>CM00000323</t>
  </si>
  <si>
    <t>28.11.2013</t>
  </si>
  <si>
    <t>7703798594</t>
  </si>
  <si>
    <t>10055_FX</t>
  </si>
  <si>
    <t>4770181000000000003210140</t>
  </si>
  <si>
    <t>VTBSTT</t>
  </si>
  <si>
    <t>Общество с ограниченной ответственностью ВТБ Сырьевые товары Финанс</t>
  </si>
  <si>
    <t>Аренда по договору № АД-БФ015-16</t>
  </si>
  <si>
    <t>1-54SYU9</t>
  </si>
  <si>
    <t>CM00000346</t>
  </si>
  <si>
    <t>7703408597</t>
  </si>
  <si>
    <t>10066_FX</t>
  </si>
  <si>
    <t>4770181000000000005010140</t>
  </si>
  <si>
    <t>DEMTRATE</t>
  </si>
  <si>
    <t>ООО "Деметра Трейдинг".</t>
  </si>
  <si>
    <t>Аренда по договору № АД-В5-009-19 ОСН</t>
  </si>
  <si>
    <t>1-6IIIKB</t>
  </si>
  <si>
    <t>CM00001561</t>
  </si>
  <si>
    <t>18.10.2019</t>
  </si>
  <si>
    <t>7722477532</t>
  </si>
  <si>
    <t>5347215_FX</t>
  </si>
  <si>
    <t>4770181000000000005210140</t>
  </si>
  <si>
    <t>Аренда по договору № ВТБК-УА/01П</t>
  </si>
  <si>
    <t>CM00000850</t>
  </si>
  <si>
    <t>17.09.2018</t>
  </si>
  <si>
    <t>4770181000000000005310140</t>
  </si>
  <si>
    <t>Аренда по договору № ВТБК-БР/01П</t>
  </si>
  <si>
    <t>CM00000849</t>
  </si>
  <si>
    <t>4770181000000000005410140</t>
  </si>
  <si>
    <t>VTBCPR</t>
  </si>
  <si>
    <t>ООО ВТБ Капитал Пенсионный резерв</t>
  </si>
  <si>
    <t>Аренда по договору № ВТБК-ПР/01П</t>
  </si>
  <si>
    <t>1-2OD1UB</t>
  </si>
  <si>
    <t>c9aeb4e4-e0f6-11e3-b066-005056b100fc</t>
  </si>
  <si>
    <t>1cdd16e8-f04f-11e2-8084-005056b100fc</t>
  </si>
  <si>
    <t>2242ca93-26e3-11e1-a939-0050569d0019</t>
  </si>
  <si>
    <t>CM00000851</t>
  </si>
  <si>
    <t>7722270922</t>
  </si>
  <si>
    <t>2002_FX</t>
  </si>
  <si>
    <t>4770181000000000005510140</t>
  </si>
  <si>
    <t>BUZFIN</t>
  </si>
  <si>
    <t>Общество с ограниченной ответственностью "Бизнес-Финанс"</t>
  </si>
  <si>
    <t>Аренда по договору № ВТБК-БФ/01П</t>
  </si>
  <si>
    <t>1-63ZM4N</t>
  </si>
  <si>
    <t>CM00001431</t>
  </si>
  <si>
    <t>01.10.2019</t>
  </si>
  <si>
    <t>7707572492</t>
  </si>
  <si>
    <t>1147012_FX</t>
  </si>
  <si>
    <t>4770181000000000006010140</t>
  </si>
  <si>
    <t>30.09.2021</t>
  </si>
  <si>
    <t>до 1 месяца</t>
  </si>
  <si>
    <t>VlozhenOperatsFinArendaInterest</t>
  </si>
  <si>
    <t>Вложения в операции финансовой аренды процент</t>
  </si>
  <si>
    <t>4770181000000000006110140</t>
  </si>
  <si>
    <t>4770181000000000006210140</t>
  </si>
  <si>
    <t>4770181000000000006310140</t>
  </si>
  <si>
    <t>4770181000000000006410140</t>
  </si>
  <si>
    <t>4770181000000000006510140</t>
  </si>
  <si>
    <t>4770181000000000006610140</t>
  </si>
  <si>
    <t>4770181000000000006710140</t>
  </si>
  <si>
    <t>4770181000000000006810140</t>
  </si>
  <si>
    <t>4770181000000000006910140</t>
  </si>
  <si>
    <t>4770181000000000007010140</t>
  </si>
  <si>
    <t>4770181000000000007110140</t>
  </si>
  <si>
    <t>4770181000000000007210140</t>
  </si>
  <si>
    <t>4770181000000000007310140</t>
  </si>
  <si>
    <t>4770181000000000007410140</t>
  </si>
  <si>
    <t>4770181000000000007510140</t>
  </si>
  <si>
    <t>4770181000000000007610140</t>
  </si>
  <si>
    <t>4770181000000000007810140</t>
  </si>
  <si>
    <t>4770181000000000007910140</t>
  </si>
  <si>
    <t>4770181000000000008010140</t>
  </si>
  <si>
    <t>4770181000000000008110140</t>
  </si>
  <si>
    <t>4770181000000000008210140</t>
  </si>
  <si>
    <t>4770181000000000008310140</t>
  </si>
  <si>
    <t>4770181000000000008410140</t>
  </si>
  <si>
    <t>4770181000000000008510140</t>
  </si>
  <si>
    <t>4770181000000000008610140</t>
  </si>
  <si>
    <t>4770181000000000008710140</t>
  </si>
  <si>
    <t>4770181000000000009110140</t>
  </si>
  <si>
    <t>MBP</t>
  </si>
  <si>
    <t>Общество с ограниченной ответственностью “Инвестиции в облачные технологии”</t>
  </si>
  <si>
    <t>Аренда по договору № 27,40</t>
  </si>
  <si>
    <t>1-60Q7BV</t>
  </si>
  <si>
    <t>CM00001932</t>
  </si>
  <si>
    <t>01.11.2020</t>
  </si>
  <si>
    <t>7703438030</t>
  </si>
  <si>
    <t>11747026_FX</t>
  </si>
  <si>
    <t>4770181000000000009210140</t>
  </si>
  <si>
    <t>4770181000000000009310140</t>
  </si>
  <si>
    <t>Аренда по договору № ВТБК - ИХ/01П</t>
  </si>
  <si>
    <t>CM00001944</t>
  </si>
  <si>
    <t>01.12.2020</t>
  </si>
  <si>
    <t>4770181000000000009510140</t>
  </si>
  <si>
    <t>Аренда по договору № АД-БФ017-21 ОСН</t>
  </si>
  <si>
    <t>CM00002049</t>
  </si>
  <si>
    <t>26.01.2021</t>
  </si>
  <si>
    <t>4770181000000000009610140</t>
  </si>
  <si>
    <t>4770181000000000009910140</t>
  </si>
  <si>
    <t>BFPRINV</t>
  </si>
  <si>
    <t>Общество с ограниченной ответственностью БФ Прямые инвестиции</t>
  </si>
  <si>
    <t>Аренда по договору № АД-БФ019-21 ОСН</t>
  </si>
  <si>
    <t>30.04.2022</t>
  </si>
  <si>
    <t>от 6 месяцев до 1 года</t>
  </si>
  <si>
    <t>1-6FB2VN</t>
  </si>
  <si>
    <t>CM00002192</t>
  </si>
  <si>
    <t>04.06.2021</t>
  </si>
  <si>
    <t>7704464555</t>
  </si>
  <si>
    <t>3447005_FX</t>
  </si>
  <si>
    <t>4770181000000000010010140</t>
  </si>
  <si>
    <t>BFCOM</t>
  </si>
  <si>
    <t>Общество с ограниченной ответственностью БФ Сырьевые товары</t>
  </si>
  <si>
    <t>Аренда по договору № АД-БФ018-21 ОСН</t>
  </si>
  <si>
    <t>1-6FB2ZH</t>
  </si>
  <si>
    <t>CM00002191</t>
  </si>
  <si>
    <t>7704464851</t>
  </si>
  <si>
    <t>3447017_FX</t>
  </si>
  <si>
    <t>4770181000000000010110140</t>
  </si>
  <si>
    <t>4770181000000000010210140</t>
  </si>
  <si>
    <t>бессрочный</t>
  </si>
  <si>
    <t>NZHUKOVA</t>
  </si>
  <si>
    <t>60311</t>
  </si>
  <si>
    <t>6031181000000000002910140</t>
  </si>
  <si>
    <t>Расчеты с VTBRM по счету/договору № Б/Н050511 от Thu May 05 00:00:00 GMT 2011</t>
  </si>
  <si>
    <t xml:space="preserve">Аренда помещений </t>
  </si>
  <si>
    <t>14</t>
  </si>
  <si>
    <t>CM00000202</t>
  </si>
  <si>
    <t>05.05.2011</t>
  </si>
  <si>
    <t>RASCHPOSTKHD_REZERVY</t>
  </si>
  <si>
    <t>РасчПостХД_Резервы</t>
  </si>
  <si>
    <t>6031181000000000003910140</t>
  </si>
  <si>
    <t>MCT2RUS</t>
  </si>
  <si>
    <t>Общество с ограниченной ответственностью "Т2 Мобайл"</t>
  </si>
  <si>
    <t>Расчеты с MCT2RUS по счету/договору № М2015/14/12 от Mon Dec 14 00:00:00 GMT 2015</t>
  </si>
  <si>
    <t>31.12.2099</t>
  </si>
  <si>
    <t>SSadovnikova</t>
  </si>
  <si>
    <t>1-2UKEXR</t>
  </si>
  <si>
    <t xml:space="preserve">Услуги связи </t>
  </si>
  <si>
    <t>01</t>
  </si>
  <si>
    <t>CM00000207</t>
  </si>
  <si>
    <t>14.12.2015</t>
  </si>
  <si>
    <t>7743895280</t>
  </si>
  <si>
    <t>4110_FX</t>
  </si>
  <si>
    <t>6031181000000000118610140</t>
  </si>
  <si>
    <t>Continent Express</t>
  </si>
  <si>
    <t>АО "Континент Экспресс"</t>
  </si>
  <si>
    <t>Расчеты с Continent Express по счету/договору № 22/12 от Wed Jan 25 00:00:00 GMT 2012</t>
  </si>
  <si>
    <t>Ekhaletskaya</t>
  </si>
  <si>
    <t>1-1N57PN</t>
  </si>
  <si>
    <t xml:space="preserve">Командировочные расходы </t>
  </si>
  <si>
    <t>13</t>
  </si>
  <si>
    <t>CM00000287</t>
  </si>
  <si>
    <t>25.01.2012</t>
  </si>
  <si>
    <t>RASCHPOSTKHD</t>
  </si>
  <si>
    <t>РасчПостХД</t>
  </si>
  <si>
    <t>7701152269</t>
  </si>
  <si>
    <t>21910_FX</t>
  </si>
  <si>
    <t>6031181000000000119210140</t>
  </si>
  <si>
    <t>SDCO</t>
  </si>
  <si>
    <t>Небанковская кредитная организация - центральный контрагент "РДК" (Акционерное общество)</t>
  </si>
  <si>
    <t>Расчеты с SDCO по счету/договору № 359-РДК-230511 от Mon May 23 00:00:00 GMT 2011</t>
  </si>
  <si>
    <t>12.08.2021</t>
  </si>
  <si>
    <t>Eanisimova</t>
  </si>
  <si>
    <t>1-1MGIXL</t>
  </si>
  <si>
    <t>Договора по расчетам с организаторами торговли на срочном рынке</t>
  </si>
  <si>
    <t>31</t>
  </si>
  <si>
    <t>CM00000106</t>
  </si>
  <si>
    <t>23.05.2011</t>
  </si>
  <si>
    <t>просроченная</t>
  </si>
  <si>
    <t>7725117665</t>
  </si>
  <si>
    <t>7001_FX</t>
  </si>
  <si>
    <t>6031181000000000119310140</t>
  </si>
  <si>
    <t>EVROPEREEZD</t>
  </si>
  <si>
    <t>ООО "ЕвроПереезд"</t>
  </si>
  <si>
    <t>Расчеты с EVROPEREEZD по счету/договору № 44 от Tue Dec 08 00:00:00 GMT 2015</t>
  </si>
  <si>
    <t>1-5454NF</t>
  </si>
  <si>
    <t xml:space="preserve">Услуги по обслуживанию офиса </t>
  </si>
  <si>
    <t>75</t>
  </si>
  <si>
    <t>CM00000170</t>
  </si>
  <si>
    <t>08.12.2015</t>
  </si>
  <si>
    <t>7731504969</t>
  </si>
  <si>
    <t>21897_FX</t>
  </si>
  <si>
    <t>6031181000000000120610140</t>
  </si>
  <si>
    <t>EPAMSYS</t>
  </si>
  <si>
    <t>ООО "ЭПАМ Систэмз"</t>
  </si>
  <si>
    <t>Расчеты с EPAMSYS по счету/договору № 1062014 от Sun Jun 01 00:00:00 GMT 2014</t>
  </si>
  <si>
    <t>10.09.2021</t>
  </si>
  <si>
    <t>1-2N1CKH</t>
  </si>
  <si>
    <t xml:space="preserve">Программное обеспечение + поддержка </t>
  </si>
  <si>
    <t>10</t>
  </si>
  <si>
    <t>CM00000087</t>
  </si>
  <si>
    <t>01.06.2014</t>
  </si>
  <si>
    <t>7719232155</t>
  </si>
  <si>
    <t>21991_FX</t>
  </si>
  <si>
    <t>6031181000000000126910140</t>
  </si>
  <si>
    <t>Расчеты с EPAMSYS по счету/договору № 2013-07-01/Р от Mon Jul 01 00:00:00 GMT 2013</t>
  </si>
  <si>
    <t>CM00000088</t>
  </si>
  <si>
    <t>01.07.2013</t>
  </si>
  <si>
    <t>6031181000000000128710140</t>
  </si>
  <si>
    <t>НАУФОР</t>
  </si>
  <si>
    <t>ООО "Консалтинговый центр "НАУФОР"</t>
  </si>
  <si>
    <t>Расчеты с НАУФОР по счету/договору № 4847 от Wed Nov 30 00:00:00 GMT 2016</t>
  </si>
  <si>
    <t>1-EA5D</t>
  </si>
  <si>
    <t xml:space="preserve">Обучение </t>
  </si>
  <si>
    <t>06</t>
  </si>
  <si>
    <t>CM00000407</t>
  </si>
  <si>
    <t>30.11.2016</t>
  </si>
  <si>
    <t>7709613659</t>
  </si>
  <si>
    <t>21796_FX</t>
  </si>
  <si>
    <t>6031181000000000132110140</t>
  </si>
  <si>
    <t>OCG Records</t>
  </si>
  <si>
    <t>ООО "ОСГ Рекордз Менеджмент Центр"</t>
  </si>
  <si>
    <t>Расчеты с OCG Records по счету/договору № RM1325 от Tue Aug 25 00:00:00 GMT 2009</t>
  </si>
  <si>
    <t>1-1N5AQK</t>
  </si>
  <si>
    <t>CM00000172</t>
  </si>
  <si>
    <t>25.08.2009</t>
  </si>
  <si>
    <t>7713635976</t>
  </si>
  <si>
    <t>21924_FX</t>
  </si>
  <si>
    <t>6031181000000000133410140</t>
  </si>
  <si>
    <t>Стек Телеком</t>
  </si>
  <si>
    <t>ООО "Стек Телеком"</t>
  </si>
  <si>
    <t>Расчеты с Стек Телеком по счету/договору № СТ-554/К от Mon Jul 07 00:00:00 GMT 2008</t>
  </si>
  <si>
    <t>1-EADD</t>
  </si>
  <si>
    <t xml:space="preserve">IT-оборудование + поддержка </t>
  </si>
  <si>
    <t>02</t>
  </si>
  <si>
    <t>CM00000045</t>
  </si>
  <si>
    <t>07.07.2008</t>
  </si>
  <si>
    <t>7743554611</t>
  </si>
  <si>
    <t>21800_FX</t>
  </si>
  <si>
    <t>6031181000000000134010140</t>
  </si>
  <si>
    <t>SPIMEX</t>
  </si>
  <si>
    <t>Акционерное общество "Санкт-Петербургская Международная Товарно-сырьевая Биржа"</t>
  </si>
  <si>
    <t>Расчеты с SPIMEX по счету/договору № УД-0004 от Mon Sep 26 00:00:00 GMT 2016</t>
  </si>
  <si>
    <t>1-28Y6L</t>
  </si>
  <si>
    <t>CM00000097</t>
  </si>
  <si>
    <t>26.09.2016</t>
  </si>
  <si>
    <t>7840389730</t>
  </si>
  <si>
    <t>3788_FX</t>
  </si>
  <si>
    <t>6031181000000000134210140</t>
  </si>
  <si>
    <t>ООО 'ВБ-Сервис'</t>
  </si>
  <si>
    <t>ООО "ВБ-Сервис"</t>
  </si>
  <si>
    <t>Расчеты с ООО ВБ-Сервис по счету/договору № БН15.03.10 от Mon Mar 15 00:00:00 GMT 2010</t>
  </si>
  <si>
    <t>1-1N5HVY</t>
  </si>
  <si>
    <t>CM00000181</t>
  </si>
  <si>
    <t>15.03.2010</t>
  </si>
  <si>
    <t>7709266211</t>
  </si>
  <si>
    <t>21960_FX</t>
  </si>
  <si>
    <t>6031181000000000134810140</t>
  </si>
  <si>
    <t>Терракультур</t>
  </si>
  <si>
    <t>ООО "Терракультур Раша"</t>
  </si>
  <si>
    <t>Расчеты с Терракультур по счету/договору № 280/СР от Mon Mar 15 00:00:00 GMT 2010</t>
  </si>
  <si>
    <t>1-1N5FYD</t>
  </si>
  <si>
    <t>CM00000166</t>
  </si>
  <si>
    <t>7715523932</t>
  </si>
  <si>
    <t>21951_FX</t>
  </si>
  <si>
    <t>6031181000000000134910140</t>
  </si>
  <si>
    <t>ДЕЛО ВКУСА</t>
  </si>
  <si>
    <t>ООО "Дело вкуса"</t>
  </si>
  <si>
    <t>Расчеты с ДЕЛО ВКУСА по счету/договору № ВТБК/ДВ-1 от Mon Mar 21 00:00:00 GMT 2016</t>
  </si>
  <si>
    <t>1-54GB41</t>
  </si>
  <si>
    <t xml:space="preserve">Материалы (Продукты) </t>
  </si>
  <si>
    <t>04</t>
  </si>
  <si>
    <t>CM00000178</t>
  </si>
  <si>
    <t>21.03.2016</t>
  </si>
  <si>
    <t>7730647386</t>
  </si>
  <si>
    <t>21899_FX</t>
  </si>
  <si>
    <t>6031181000000000135010140</t>
  </si>
  <si>
    <t>TUP</t>
  </si>
  <si>
    <t>ООО "Технологии управления переводом"</t>
  </si>
  <si>
    <t>Расчеты с TUP по счету/договору № 4184 от Sun Oct 01 00:00:00 GMT 2017</t>
  </si>
  <si>
    <t>1-5YUOIZ</t>
  </si>
  <si>
    <t xml:space="preserve">Переводческие услуги </t>
  </si>
  <si>
    <t>15</t>
  </si>
  <si>
    <t>CM00000503</t>
  </si>
  <si>
    <t>01.10.2017</t>
  </si>
  <si>
    <t>7715885001</t>
  </si>
  <si>
    <t>21768_FX</t>
  </si>
  <si>
    <t>6031181000000000135910140</t>
  </si>
  <si>
    <t>CROC</t>
  </si>
  <si>
    <t>ЗАО "КРОК инкорпорейтед"</t>
  </si>
  <si>
    <t>Расчеты с CROC по счету/договору № Д13_10449 от Mon Sep 23 00:00:00 GMT 2013</t>
  </si>
  <si>
    <t>1-4AYSZ</t>
  </si>
  <si>
    <t>CM00000116</t>
  </si>
  <si>
    <t>23.09.2013</t>
  </si>
  <si>
    <t>7701004101</t>
  </si>
  <si>
    <t>21011_FX</t>
  </si>
  <si>
    <t>6031181000000000136110140</t>
  </si>
  <si>
    <t>TELEKOM</t>
  </si>
  <si>
    <t>ООО "Телеком-Биржа"</t>
  </si>
  <si>
    <t>Расчеты с TELEKOM по счету/договору № ТБ-АОВ/20-13 от Thu Oct 03 00:00:00 GMT 2013</t>
  </si>
  <si>
    <t>1-2VPK6H</t>
  </si>
  <si>
    <t>CM00000099</t>
  </si>
  <si>
    <t>03.10.2013</t>
  </si>
  <si>
    <t>7710635216</t>
  </si>
  <si>
    <t>21844_FX</t>
  </si>
  <si>
    <t>6031181000000000136510140</t>
  </si>
  <si>
    <t>ZOR</t>
  </si>
  <si>
    <t>Акционерное общество ВТБ Регистратор</t>
  </si>
  <si>
    <t>Расчеты с ZOR по счету/договору № УКО-92/290914 от Mon Sep 29 00:00:00 GMT 2014</t>
  </si>
  <si>
    <t>1-6OFOV</t>
  </si>
  <si>
    <t xml:space="preserve">Расчеты с регистраторами </t>
  </si>
  <si>
    <t>81</t>
  </si>
  <si>
    <t>CM00000224</t>
  </si>
  <si>
    <t>5610083568</t>
  </si>
  <si>
    <t>15908_FX</t>
  </si>
  <si>
    <t>6031181000000000137310140</t>
  </si>
  <si>
    <t>NAVC</t>
  </si>
  <si>
    <t>ООО "УК "НАВИКОН"</t>
  </si>
  <si>
    <t>Расчеты с NAVC по счету/договору № P00536 от 01.01.2018 от Mon Jan 01 00:00:00 GMT 2018</t>
  </si>
  <si>
    <t>20.09.2021</t>
  </si>
  <si>
    <t>1-50I2QP</t>
  </si>
  <si>
    <t>CM00000552</t>
  </si>
  <si>
    <t>01.01.2018</t>
  </si>
  <si>
    <t>7813590373</t>
  </si>
  <si>
    <t>21017_FX</t>
  </si>
  <si>
    <t>6031181000000000137410140</t>
  </si>
  <si>
    <t>UPSRUS</t>
  </si>
  <si>
    <t>ООО "Юнайтед Парсел Сервис (РУС)"</t>
  </si>
  <si>
    <t>Расчеты с UPSRUS по счету/договору № 1333/13 от Mon Dec 16 00:00:00 GMT 2013</t>
  </si>
  <si>
    <t>1-2XJ8PJ</t>
  </si>
  <si>
    <t xml:space="preserve">Почтовые расходы </t>
  </si>
  <si>
    <t>19</t>
  </si>
  <si>
    <t>CM00000190</t>
  </si>
  <si>
    <t>16.12.2013</t>
  </si>
  <si>
    <t>7707280394</t>
  </si>
  <si>
    <t>21852_FX</t>
  </si>
  <si>
    <t>6031181000000000138610140</t>
  </si>
  <si>
    <t>ЗАО 'МЭФ-Аудит'</t>
  </si>
  <si>
    <t>АО "Аудиторская фирма "МЭФ-Аудит"</t>
  </si>
  <si>
    <t>Расчеты с ЗАО МЭФ-Аудит по счету/договору № 32/АБ/А-2008 от Mon Dec 15 00:00:00 GMT 2008</t>
  </si>
  <si>
    <t>да</t>
  </si>
  <si>
    <t>31.07.2021</t>
  </si>
  <si>
    <t>1-1N5CWA</t>
  </si>
  <si>
    <t xml:space="preserve">Консультационные услуги </t>
  </si>
  <si>
    <t>08</t>
  </si>
  <si>
    <t>CM00000227</t>
  </si>
  <si>
    <t>15.12.2008</t>
  </si>
  <si>
    <t>7704756847</t>
  </si>
  <si>
    <t>21935_FX</t>
  </si>
  <si>
    <t>31.08.2021</t>
  </si>
  <si>
    <t>6031181000000000140510140</t>
  </si>
  <si>
    <t>ANCOR FINTEK</t>
  </si>
  <si>
    <t>ООО "АНКОР ФинТек"</t>
  </si>
  <si>
    <t>Расчеты с ANCOR FINTEK по счету/договору № BNK-048-15/MSK/O от Mon Dec 28 00:00:00 GMT 2015</t>
  </si>
  <si>
    <t>1-5DSESN</t>
  </si>
  <si>
    <t xml:space="preserve">Услуги по предоставлению персонала </t>
  </si>
  <si>
    <t>17</t>
  </si>
  <si>
    <t>CM00000292</t>
  </si>
  <si>
    <t>28.12.2015</t>
  </si>
  <si>
    <t>7705531067</t>
  </si>
  <si>
    <t>21734_FX</t>
  </si>
  <si>
    <t>6031181000000000146910140</t>
  </si>
  <si>
    <t>Эквант</t>
  </si>
  <si>
    <t>ООО "Оранж Бизнес Сервисез"</t>
  </si>
  <si>
    <t>Расчеты с Эквант по счету/договору № 18333 от Mon May 28 00:00:00 GMT 2012</t>
  </si>
  <si>
    <t xml:space="preserve"> </t>
  </si>
  <si>
    <t>1-2RPG68</t>
  </si>
  <si>
    <t>CM00000104</t>
  </si>
  <si>
    <t>28.05.2012</t>
  </si>
  <si>
    <t>7710456087</t>
  </si>
  <si>
    <t>21826_FX</t>
  </si>
  <si>
    <t>6031181000000000151910140</t>
  </si>
  <si>
    <t>BUKET</t>
  </si>
  <si>
    <t>ООО "Букет"</t>
  </si>
  <si>
    <t>Расчеты с BUKET по счету/договору № 165 от Thu Apr 17 00:00:00 GMT 2014</t>
  </si>
  <si>
    <t>1-3QWWUN</t>
  </si>
  <si>
    <t xml:space="preserve">Транспортные расходы </t>
  </si>
  <si>
    <t>12</t>
  </si>
  <si>
    <t>CM00000193</t>
  </si>
  <si>
    <t>17.04.2014</t>
  </si>
  <si>
    <t>7718954430</t>
  </si>
  <si>
    <t>21859_FX</t>
  </si>
  <si>
    <t>6031181000000000155510140</t>
  </si>
  <si>
    <t>08.09.2021</t>
  </si>
  <si>
    <t>6031181000000000306910140</t>
  </si>
  <si>
    <t>VITRA</t>
  </si>
  <si>
    <t>ООО "ВИТРИНА А ГРУП"</t>
  </si>
  <si>
    <t>Расчеты с VITRA по счету/договору № ВГ - 160915/5732 от Thu Sep 15 00:00:00 GMT 2016</t>
  </si>
  <si>
    <t>1-58OVRL</t>
  </si>
  <si>
    <t>CM00000579</t>
  </si>
  <si>
    <t>15.09.2016</t>
  </si>
  <si>
    <t>5022068562</t>
  </si>
  <si>
    <t>21024_FX</t>
  </si>
  <si>
    <t>6031181000000104288410140</t>
  </si>
  <si>
    <t>Симоненко М. Ю.</t>
  </si>
  <si>
    <t>ИП</t>
  </si>
  <si>
    <t>Расчеты с Симоненко М. Ю. по счету/договору № №1122016 от 28.06.2018 от Thu Jun 28 00:00:00 GMT 2018</t>
  </si>
  <si>
    <t>1-63QJR5</t>
  </si>
  <si>
    <t>CM00000739</t>
  </si>
  <si>
    <t>28.06.2018</t>
  </si>
  <si>
    <t>662329451076</t>
  </si>
  <si>
    <t>847008_FX</t>
  </si>
  <si>
    <t>6031181000000104321910140</t>
  </si>
  <si>
    <t>COFFEEPRIME</t>
  </si>
  <si>
    <t>ООО "Кофе Прайм"</t>
  </si>
  <si>
    <t>Расчеты с COFFEEPRIME по счету/договору № 255-06/18 от Fri Jun 01 00:00:00 GMT 2018</t>
  </si>
  <si>
    <t>1-642JTB</t>
  </si>
  <si>
    <t>CM00000790</t>
  </si>
  <si>
    <t>01.06.2018</t>
  </si>
  <si>
    <t>7725339820</t>
  </si>
  <si>
    <t>1447009_FX</t>
  </si>
  <si>
    <t>6031181000000104322010140</t>
  </si>
  <si>
    <t>AMBIZ</t>
  </si>
  <si>
    <t>ЗАО "АМБИЗ"</t>
  </si>
  <si>
    <t>Расчеты с AMBIZ по счету/договору № NNB-180621K/2 от Mon Jul 02 00:00:00 GMT 2018</t>
  </si>
  <si>
    <t>1-5DKPBC</t>
  </si>
  <si>
    <t xml:space="preserve">Материалы Канцелярские товары </t>
  </si>
  <si>
    <t>03</t>
  </si>
  <si>
    <t>CM00000789</t>
  </si>
  <si>
    <t>02.07.2018</t>
  </si>
  <si>
    <t>7710155040</t>
  </si>
  <si>
    <t>1247024_FX</t>
  </si>
  <si>
    <t>6031181000000104324410140</t>
  </si>
  <si>
    <t>Расчеты с COFFEEPRIME по счету/договору № 254-06/18 от Fri Jun 01 00:00:00 GMT 2018</t>
  </si>
  <si>
    <t>Аренда Краткосрочная /Объектов с низкой стоимостью</t>
  </si>
  <si>
    <t>82</t>
  </si>
  <si>
    <t>CM00000798</t>
  </si>
  <si>
    <t>6031181000000104376910140</t>
  </si>
  <si>
    <t>STANDTEL</t>
  </si>
  <si>
    <t>ООО "СТАНДАРТ ТЕЛЕФОН ЭЛЕКТРИКА"</t>
  </si>
  <si>
    <t>Расчеты с STANDTEL по счету/договору № 11213-VTB05 от Mon Dec 01 00:00:00 GMT 2008</t>
  </si>
  <si>
    <t>1-3Z6DB3</t>
  </si>
  <si>
    <t>CM00000487</t>
  </si>
  <si>
    <t>01.12.2008</t>
  </si>
  <si>
    <t>7725849443</t>
  </si>
  <si>
    <t>21010_FX</t>
  </si>
  <si>
    <t>6031181000000104377310140</t>
  </si>
  <si>
    <t>VIMP</t>
  </si>
  <si>
    <t>Публичное акционерное общество "Вымпел-Коммуникации"</t>
  </si>
  <si>
    <t>Расчеты с VIMP по счету/договору № Договор Н2994 от Fri May 04 00:00:00 GMT 2018</t>
  </si>
  <si>
    <t>1-JAO7</t>
  </si>
  <si>
    <t>CM00000048</t>
  </si>
  <si>
    <t>04.05.2018</t>
  </si>
  <si>
    <t>7713076301</t>
  </si>
  <si>
    <t>6632_FX</t>
  </si>
  <si>
    <t>6031181000000104381210140</t>
  </si>
  <si>
    <t>Расчеты с CROC по счету/договору № Д10_12620 от Fri Nov 26 00:00:00 GMT 2010</t>
  </si>
  <si>
    <t>CM00000112</t>
  </si>
  <si>
    <t>26.11.2010</t>
  </si>
  <si>
    <t>6031181000000104381410140</t>
  </si>
  <si>
    <t>PHILS</t>
  </si>
  <si>
    <t>ООО "Философия.ИТ"</t>
  </si>
  <si>
    <t>Расчеты с PHILS по счету/договору № ФИТ-22/2-17 от Sat Jul 01 00:00:00 GMT 2017</t>
  </si>
  <si>
    <t>1-5F3KTN</t>
  </si>
  <si>
    <t>CM00000095</t>
  </si>
  <si>
    <t>01.07.2017</t>
  </si>
  <si>
    <t>7713728490</t>
  </si>
  <si>
    <t>21753_FX</t>
  </si>
  <si>
    <t>6031181000000104399710140</t>
  </si>
  <si>
    <t>ДАТАИНТЕГРЕЙШН</t>
  </si>
  <si>
    <t>ООО "Дата Интегрейшн Софтвер"</t>
  </si>
  <si>
    <t>Расчеты с ДАТАИНТЕГРЕЙШН по счету/договору № 31/08/15L107/S47 от Sat Sep 26 00:00:00 GMT 2015</t>
  </si>
  <si>
    <t>1-50VB1N</t>
  </si>
  <si>
    <t>CM00000078</t>
  </si>
  <si>
    <t>26.09.2015</t>
  </si>
  <si>
    <t>7713555858</t>
  </si>
  <si>
    <t>21890_FX</t>
  </si>
  <si>
    <t>6031181000000104432610140</t>
  </si>
  <si>
    <t>SIXTY</t>
  </si>
  <si>
    <t>ООО "Шестьдесят имен"</t>
  </si>
  <si>
    <t>Расчеты с SIXTY по счету/договору № 011018 от Tue Nov 20 00:00:00 GMT 2018</t>
  </si>
  <si>
    <t>1-6EVECR</t>
  </si>
  <si>
    <t>CM00001023</t>
  </si>
  <si>
    <t>20.11.2018</t>
  </si>
  <si>
    <t>7701396498</t>
  </si>
  <si>
    <t>2947010_FX</t>
  </si>
  <si>
    <t>6031181000000104443310140</t>
  </si>
  <si>
    <t>KOMMERSANT</t>
  </si>
  <si>
    <t>Акционерное общество "Коммерсантъ"</t>
  </si>
  <si>
    <t>Расчеты с KOMMERSANT по счету/договору № 4/К от Tue Jan 11 00:00:00 GMT 2011</t>
  </si>
  <si>
    <t>1-1N5F1N</t>
  </si>
  <si>
    <t xml:space="preserve">Маркетинг - Реклама и сувенирная продукция </t>
  </si>
  <si>
    <t>21</t>
  </si>
  <si>
    <t>CM00000948</t>
  </si>
  <si>
    <t>11.01.2011</t>
  </si>
  <si>
    <t>7707120552</t>
  </si>
  <si>
    <t>547004_FX</t>
  </si>
  <si>
    <t>6031181000000104443610140</t>
  </si>
  <si>
    <t>REGUSBC</t>
  </si>
  <si>
    <t>ООО "Регус Бизнес Центр"</t>
  </si>
  <si>
    <t>Расчеты с REGUSBC по счету/договору № MOS/SP/199/2018 от Thu Oct 25 00:00:00 GMT 2018</t>
  </si>
  <si>
    <t>1-6F73CD</t>
  </si>
  <si>
    <t>CM00000966</t>
  </si>
  <si>
    <t>25.10.2018</t>
  </si>
  <si>
    <t>7704185625</t>
  </si>
  <si>
    <t>3147015_FX</t>
  </si>
  <si>
    <t>6031181000000104473610140</t>
  </si>
  <si>
    <t>MSA Group</t>
  </si>
  <si>
    <t>ООО "МСА Групп"</t>
  </si>
  <si>
    <t>Расчеты с MSA Group по счету/договору № ВТБК-МСАГ-2 от Sat Feb 16 00:00:00 GMT 2019</t>
  </si>
  <si>
    <t>1-5D6575</t>
  </si>
  <si>
    <t>CM00001121</t>
  </si>
  <si>
    <t>16.02.2019</t>
  </si>
  <si>
    <t>9705091927</t>
  </si>
  <si>
    <t>21727_FX</t>
  </si>
  <si>
    <t>6031181000000104508510140</t>
  </si>
  <si>
    <t>KOMUS</t>
  </si>
  <si>
    <t>ООО "КОМУС"</t>
  </si>
  <si>
    <t>Расчеты с KOMUS по счету/договору № VTBC-KMS-2019 от Fri Mar 22 00:00:00 GMT 2019</t>
  </si>
  <si>
    <t>1-60YJ2F</t>
  </si>
  <si>
    <t>CM00001147</t>
  </si>
  <si>
    <t>22.03.2019</t>
  </si>
  <si>
    <t>7721793895</t>
  </si>
  <si>
    <t>21779_FX</t>
  </si>
  <si>
    <t>6031181000000104528610140</t>
  </si>
  <si>
    <t>Расчеты с ООО ВБ-Сервис по счету/договору № ВБС-АОВТБК-БнН от Fri Apr 26 00:00:00 GMT 2019</t>
  </si>
  <si>
    <t>CM00001213</t>
  </si>
  <si>
    <t>26.04.2019</t>
  </si>
  <si>
    <t>6031181000000104560710140</t>
  </si>
  <si>
    <t>DESIGNP</t>
  </si>
  <si>
    <t>ООО "Дизайн и полиграфия"</t>
  </si>
  <si>
    <t>Расчеты с DESIGNP по счету/договору № VTBC-DIP-2019 от Tue Jun 04 00:00:00 GMT 2019</t>
  </si>
  <si>
    <t>1-6IHVZJ</t>
  </si>
  <si>
    <t>CM00001268</t>
  </si>
  <si>
    <t>04.06.2019</t>
  </si>
  <si>
    <t>7708500839</t>
  </si>
  <si>
    <t>5347186_FX</t>
  </si>
  <si>
    <t>6031181000000104579110140</t>
  </si>
  <si>
    <t>SKLAD</t>
  </si>
  <si>
    <t>ООО "Складовка" Московский банк Сбербанка России г. Москва</t>
  </si>
  <si>
    <t>Расчеты с SKLAD по счету/договору № 74259 от Fri Jun 07 00:00:00 GMT 2019</t>
  </si>
  <si>
    <t>1-3QSOZZ</t>
  </si>
  <si>
    <t>CM00001254</t>
  </si>
  <si>
    <t>07.06.2019</t>
  </si>
  <si>
    <t>7702702388</t>
  </si>
  <si>
    <t>21858_FX</t>
  </si>
  <si>
    <t>6031181000000104617110140</t>
  </si>
  <si>
    <t>CAUDIT</t>
  </si>
  <si>
    <t>ООО "Центр аудиторских технологий и решений"</t>
  </si>
  <si>
    <t>Расчеты с CAUDIT по счету/договору № GFS-2019-0083 РЕЗЕРВ от Wed Aug 28 00:00:00 GMT 2019</t>
  </si>
  <si>
    <t>1-6JB4LP</t>
  </si>
  <si>
    <t xml:space="preserve">Аудиторские услуги </t>
  </si>
  <si>
    <t>11</t>
  </si>
  <si>
    <t>CM00001392</t>
  </si>
  <si>
    <t>28.08.2019</t>
  </si>
  <si>
    <t>9705059497</t>
  </si>
  <si>
    <t>6247011_FX</t>
  </si>
  <si>
    <t>6031181000000104695410140</t>
  </si>
  <si>
    <t>VALES</t>
  </si>
  <si>
    <t>ООО "Валеско-Сервис"</t>
  </si>
  <si>
    <t>Расчеты с VALES по счету/договору № 2019 от Thu Dec 05 00:00:00 GMT 2019</t>
  </si>
  <si>
    <t>1-6LMGWJ</t>
  </si>
  <si>
    <t>CM00001558</t>
  </si>
  <si>
    <t>05.12.2019</t>
  </si>
  <si>
    <t>7714821855</t>
  </si>
  <si>
    <t>8247028_FX</t>
  </si>
  <si>
    <t>6031181000000104800610140</t>
  </si>
  <si>
    <t>SOGAZ</t>
  </si>
  <si>
    <t>АО "СОГАЗ"</t>
  </si>
  <si>
    <t>Расчеты с SOGAZ по счету/договору № 20 LM 3400 от Fri May 01 00:00:00 GMT 2020</t>
  </si>
  <si>
    <t>1-2QNXXW</t>
  </si>
  <si>
    <t xml:space="preserve">Страхование медицинское </t>
  </si>
  <si>
    <t>09</t>
  </si>
  <si>
    <t>CM00001702</t>
  </si>
  <si>
    <t>01.05.2020</t>
  </si>
  <si>
    <t>7736035485</t>
  </si>
  <si>
    <t>4347056_FX</t>
  </si>
  <si>
    <t>6031181000000104809010140</t>
  </si>
  <si>
    <t>Ай-Теко</t>
  </si>
  <si>
    <t>АО "Ай-Теко"</t>
  </si>
  <si>
    <t>Расчеты с Ай-Теко по счету/договору № 4-К1-19 от 01.04.20 от Wed Apr 01 00:00:00 GMT 2020</t>
  </si>
  <si>
    <t>1-1XV1J9</t>
  </si>
  <si>
    <t>CM00001725</t>
  </si>
  <si>
    <t>01.04.2020</t>
  </si>
  <si>
    <t>7704160892</t>
  </si>
  <si>
    <t>21005_FX</t>
  </si>
  <si>
    <t>6031181000000104833010140</t>
  </si>
  <si>
    <t>Расчеты с PHILS по счету/договору № ФИТ-56/2-20 от Wed Jul 15 00:00:00 GMT 2020</t>
  </si>
  <si>
    <t>CM00001761</t>
  </si>
  <si>
    <t>15.07.2020</t>
  </si>
  <si>
    <t>6031181000000104858710140</t>
  </si>
  <si>
    <t>Business news media</t>
  </si>
  <si>
    <t>АО "Бизнес Ньюс Медиа"</t>
  </si>
  <si>
    <t>Расчеты с Business news media по счету/договору № HR-1530867/01 от Mon Jun 01 00:00:00 GMT 2020</t>
  </si>
  <si>
    <t>1-1N5JTI</t>
  </si>
  <si>
    <t xml:space="preserve">Подписка /печатные издания </t>
  </si>
  <si>
    <t>24</t>
  </si>
  <si>
    <t>CM00001716</t>
  </si>
  <si>
    <t>01.06.2020</t>
  </si>
  <si>
    <t>7712108141</t>
  </si>
  <si>
    <t>21972_FX</t>
  </si>
  <si>
    <t>6031181000000104912310140</t>
  </si>
  <si>
    <t>VENTRA</t>
  </si>
  <si>
    <t>ООО "Вентра Ай-Ти Сервисес"</t>
  </si>
  <si>
    <t>Расчеты с VENTRA по счету/договору № 12-06-20/IT от Mon Oct 19 00:00:00 GMT 2020</t>
  </si>
  <si>
    <t>1-6QLX37</t>
  </si>
  <si>
    <t>CM00001937</t>
  </si>
  <si>
    <t>19.10.2020</t>
  </si>
  <si>
    <t>7718830314</t>
  </si>
  <si>
    <t>12447049_FX</t>
  </si>
  <si>
    <t>6031181000000104945610140</t>
  </si>
  <si>
    <t>Расчеты с Business news media по счету/договору № SV-1552568/01 от Fri Dec 04 00:00:00 GMT 2020</t>
  </si>
  <si>
    <t>CM00001975</t>
  </si>
  <si>
    <t>04.12.2020</t>
  </si>
  <si>
    <t>6031181000000104946210140</t>
  </si>
  <si>
    <t>TSINTEG</t>
  </si>
  <si>
    <t>ООО "ТС Интеграция"</t>
  </si>
  <si>
    <t>Расчеты с TSINTEG по счету/договору № 2171-11.18 от Fri Sep 14 00:00:00 GMT 2018</t>
  </si>
  <si>
    <t>1-6RESCJ</t>
  </si>
  <si>
    <t>CM00002050</t>
  </si>
  <si>
    <t>14.09.2018</t>
  </si>
  <si>
    <t>7720479365</t>
  </si>
  <si>
    <t>12747027_FX</t>
  </si>
  <si>
    <t>6031181000000104997010140</t>
  </si>
  <si>
    <t>FLUENT</t>
  </si>
  <si>
    <t>ООО "ФЛЮЭНТ СИТИ"</t>
  </si>
  <si>
    <t>Расчеты с FLUENT по счету/договору № УСЛ-2021/0401 от Thu Apr 01 00:00:00 GMT 2021</t>
  </si>
  <si>
    <t>1-6RMIA3</t>
  </si>
  <si>
    <t>CM00002124</t>
  </si>
  <si>
    <t>01.04.2021</t>
  </si>
  <si>
    <t>9710043414</t>
  </si>
  <si>
    <t>12747169_FX</t>
  </si>
  <si>
    <t>6031181000000105002110140</t>
  </si>
  <si>
    <t>ООО 'Си-Экзекьютивз'</t>
  </si>
  <si>
    <t>ООО "Си-Экзекьютивз"</t>
  </si>
  <si>
    <t>Расчеты с ООО Си-Экзекьютивз по счету/договору № 0504/2021 от Wed Apr 28 00:00:00 GMT 2021</t>
  </si>
  <si>
    <t>1-1N5F9S</t>
  </si>
  <si>
    <t>CM00002133</t>
  </si>
  <si>
    <t>28.04.2021</t>
  </si>
  <si>
    <t>7718709325</t>
  </si>
  <si>
    <t>21947_FX</t>
  </si>
  <si>
    <t>6031181000000105012510140</t>
  </si>
  <si>
    <t>MBPRES</t>
  </si>
  <si>
    <t>ООО "МБ-Престиж"</t>
  </si>
  <si>
    <t>Расчеты с MBPRES по счету/договору № 1502 от Mon Feb 15 00:00:00 GMT 2021</t>
  </si>
  <si>
    <t>1-6V7KV1</t>
  </si>
  <si>
    <t>CM00002156</t>
  </si>
  <si>
    <t>15.02.2021</t>
  </si>
  <si>
    <t>7718886349</t>
  </si>
  <si>
    <t>13147247_FX</t>
  </si>
  <si>
    <t>6031181000000105014410140</t>
  </si>
  <si>
    <t>Рябов Р. В.</t>
  </si>
  <si>
    <t>Расчеты с Рябов Р. В. по счету/договору № бн от Sat May 01 00:00:00 GMT 2021</t>
  </si>
  <si>
    <t>1-5ZJNQN</t>
  </si>
  <si>
    <t xml:space="preserve">Нотариальные расходы </t>
  </si>
  <si>
    <t>05</t>
  </si>
  <si>
    <t>CM00002158</t>
  </si>
  <si>
    <t>01.05.2021</t>
  </si>
  <si>
    <t>770305583110</t>
  </si>
  <si>
    <t>13447045_FX</t>
  </si>
  <si>
    <t>6031181000000105017710140</t>
  </si>
  <si>
    <t>MICEXRTS</t>
  </si>
  <si>
    <t>Публичное акционерное общество "Московская Биржа ММВБ-РТС"</t>
  </si>
  <si>
    <t>Расчеты с MICEXRTS по счету/договору № Дог.763/INFO/DRV от Thu Apr 01 00:00:00 GMT 2021</t>
  </si>
  <si>
    <t>15.09.2021</t>
  </si>
  <si>
    <t>1-2NA1HX</t>
  </si>
  <si>
    <t>3072e8ec-4a50-485d-865b-ac62fa6f5607</t>
  </si>
  <si>
    <t xml:space="preserve">Информационные услуги </t>
  </si>
  <si>
    <t>07</t>
  </si>
  <si>
    <t>CM00002171</t>
  </si>
  <si>
    <t>7702077840</t>
  </si>
  <si>
    <t>1013_FX</t>
  </si>
  <si>
    <t>6031181000000105043210140</t>
  </si>
  <si>
    <t>SKAENG</t>
  </si>
  <si>
    <t>ОАНО ДПО СКАЕНГ</t>
  </si>
  <si>
    <t>Расчеты с SKAENG по счету/договору № № Д/ОАНО/2021/170 от Tue Jun 01 00:00:00 GMT 2021</t>
  </si>
  <si>
    <t>1-6UE0I3</t>
  </si>
  <si>
    <t>CM00002225</t>
  </si>
  <si>
    <t>01.06.2021</t>
  </si>
  <si>
    <t>9709022748</t>
  </si>
  <si>
    <t>13047011_FX</t>
  </si>
  <si>
    <t>6031181000000105065610140</t>
  </si>
  <si>
    <t>SOVKOM</t>
  </si>
  <si>
    <t>ПАО "Совкомбанк"</t>
  </si>
  <si>
    <t>Расчеты с SOVKOM по счету/договору № ДРК-2021/56 от Wed Aug 11 00:00:00 GMT 2021</t>
  </si>
  <si>
    <t>1-3LUMB</t>
  </si>
  <si>
    <t xml:space="preserve">Услуги соорганизаторов облигац.займов </t>
  </si>
  <si>
    <t>60</t>
  </si>
  <si>
    <t>CM00002257</t>
  </si>
  <si>
    <t>11.08.2021</t>
  </si>
  <si>
    <t>4401116480</t>
  </si>
  <si>
    <t>13030_FX</t>
  </si>
  <si>
    <t>6031181000000105070210140</t>
  </si>
  <si>
    <t>Расчеты с TSINTEG по счету/договору № дог.668-41.20 от Wed Nov 18 00:00:00 GMT 2020</t>
  </si>
  <si>
    <t>CM00002263</t>
  </si>
  <si>
    <t>18.11.2020</t>
  </si>
  <si>
    <t>6031181000000105070610140</t>
  </si>
  <si>
    <t>LUDING</t>
  </si>
  <si>
    <t>Общество с ограниченной ответственностью "ЛУДИНГ"</t>
  </si>
  <si>
    <t>Расчеты с LUDING по счету/договору № VTBC-LUD-2021 от Fri Jul 30 00:00:00 GMT 2021</t>
  </si>
  <si>
    <t>1-6QI4C5</t>
  </si>
  <si>
    <t>CM00002264</t>
  </si>
  <si>
    <t>30.07.2021</t>
  </si>
  <si>
    <t>7730107662</t>
  </si>
  <si>
    <t>12447023_FX</t>
  </si>
  <si>
    <t>6031181000000105070710140</t>
  </si>
  <si>
    <t>GKKRS</t>
  </si>
  <si>
    <t>Общество с ограниченной ответственностью "Группа компаний "КОРУС Консалтинг"</t>
  </si>
  <si>
    <t>Расчеты с GKKRS по счету/договору №  2535-0621/BUDMN7 от Fri Jun 18 00:00:00 GMT 2021</t>
  </si>
  <si>
    <t>1-6QJFZ1</t>
  </si>
  <si>
    <t>CM00002265</t>
  </si>
  <si>
    <t>18.06.2021</t>
  </si>
  <si>
    <t>7811090505</t>
  </si>
  <si>
    <t>12447029_FX</t>
  </si>
  <si>
    <t xml:space="preserve">Информационные услуги  IT </t>
  </si>
  <si>
    <t>26</t>
  </si>
  <si>
    <t>от 1 до 3 месяцев</t>
  </si>
  <si>
    <t>16.12.2020</t>
  </si>
  <si>
    <t>19.04.2021</t>
  </si>
  <si>
    <t>24.05.2021</t>
  </si>
  <si>
    <t>25.06.2021</t>
  </si>
  <si>
    <t>69</t>
  </si>
  <si>
    <t>60313</t>
  </si>
  <si>
    <t>6031334400000104296010140</t>
  </si>
  <si>
    <t>HONGKONG</t>
  </si>
  <si>
    <t>THE GOVERNMENT OF THE HONG KONG SPECIAL ADMINISTRATIVE REGION</t>
  </si>
  <si>
    <t>HKG</t>
  </si>
  <si>
    <t>СПЕЦИАЛЬНЫЙ АДМИНИСТРАТИВНЫЙ РЕГИОН КИТАЯ ГОНКОНГ</t>
  </si>
  <si>
    <t>Расчеты с HONGKONG по счету/договору № stamp duty от Tue Jan 01 00:00:00 GMT 2008</t>
  </si>
  <si>
    <t>HKD</t>
  </si>
  <si>
    <t>1-2SRNDX</t>
  </si>
  <si>
    <t xml:space="preserve">Госпошлина </t>
  </si>
  <si>
    <t>70</t>
  </si>
  <si>
    <t>CM00000624</t>
  </si>
  <si>
    <t>01.01.2008</t>
  </si>
  <si>
    <t>RASCH_NEREZIDENT</t>
  </si>
  <si>
    <t>Расч_НеРезидент</t>
  </si>
  <si>
    <t>15146_FX</t>
  </si>
  <si>
    <t>6031381000000000008010140</t>
  </si>
  <si>
    <t>Расчеты с ADALSA по счету/договору № AD-VTB-160826 от Tue Apr 05 00:00:00 GMT 2016</t>
  </si>
  <si>
    <t>6031381000000000015310140</t>
  </si>
  <si>
    <t>Расчеты с Сити Сентер по счету/договору № Б/Н15122010 от Wed Dec 15 00:00:00 GMT 2010</t>
  </si>
  <si>
    <t>CM00000168</t>
  </si>
  <si>
    <t>6031382600000000010810140</t>
  </si>
  <si>
    <t>Расчеты с VTBE по счету/договору № GBP Reimbursement от Mon Sep 14 00:00:00 GMT 2009</t>
  </si>
  <si>
    <t>GBP</t>
  </si>
  <si>
    <t>CM00000062</t>
  </si>
  <si>
    <t>14.09.2009</t>
  </si>
  <si>
    <t>6031382600000104287710140</t>
  </si>
  <si>
    <t>19.10.2021</t>
  </si>
  <si>
    <t>CM00000054</t>
  </si>
  <si>
    <t>RASCHPOSTKHD_REZERVY_NEREZ</t>
  </si>
  <si>
    <t>РасчПостХД_Резервы_Нерез</t>
  </si>
  <si>
    <t>6031382600000104299410140</t>
  </si>
  <si>
    <t>MARKN</t>
  </si>
  <si>
    <t>Market News Ltd</t>
  </si>
  <si>
    <t>Расчеты с MARKN по счету/договору № БН от Mon Dec 16 00:00:00 GMT 2019</t>
  </si>
  <si>
    <t>1-6LG77J</t>
  </si>
  <si>
    <t>CM00001539</t>
  </si>
  <si>
    <t>16.12.2019</t>
  </si>
  <si>
    <t>8147001_FX</t>
  </si>
  <si>
    <t>6031382600000104301110140</t>
  </si>
  <si>
    <t>ALTRUMG</t>
  </si>
  <si>
    <t>Altrum Group Inc</t>
  </si>
  <si>
    <t>USA</t>
  </si>
  <si>
    <t>СОЕДИНЕННЫЕ ШТАТЫ АМЕРИКИ</t>
  </si>
  <si>
    <t>Расчеты с ALTRUMG по счету/договору № 00100340 от Wed Feb 26 00:00:00 GMT 2020</t>
  </si>
  <si>
    <t>1-47E525</t>
  </si>
  <si>
    <t>CM00001634</t>
  </si>
  <si>
    <t>26.02.2020</t>
  </si>
  <si>
    <t>33349_FX</t>
  </si>
  <si>
    <t>6031384000000000007710140</t>
  </si>
  <si>
    <t>InterCall</t>
  </si>
  <si>
    <t>Intrado Solutions Limited</t>
  </si>
  <si>
    <t>Расчеты с InterCall по счету/договору № ДОГОВОР ОТ 30.11.10 от Tue Nov 30 00:00:00 GMT 2010</t>
  </si>
  <si>
    <t>1-1N5D83</t>
  </si>
  <si>
    <t>CM00000265</t>
  </si>
  <si>
    <t>30.11.2010</t>
  </si>
  <si>
    <t>16482_FX</t>
  </si>
  <si>
    <t>6031384000000000009310140</t>
  </si>
  <si>
    <t>BLOOMBERG</t>
  </si>
  <si>
    <t>BLOOMBERG LP</t>
  </si>
  <si>
    <t>Расчеты с BLOOMBERG по счету/договору № 2805766 от Thu Aug 07 00:00:00 GMT 2008</t>
  </si>
  <si>
    <t>1-FKJ4P</t>
  </si>
  <si>
    <t>CM00000254</t>
  </si>
  <si>
    <t>07.08.2008</t>
  </si>
  <si>
    <t>9909463926</t>
  </si>
  <si>
    <t>5302_FX</t>
  </si>
  <si>
    <t>6031384000000000011810140</t>
  </si>
  <si>
    <t>MSCIINC</t>
  </si>
  <si>
    <t>MSCI Inc.</t>
  </si>
  <si>
    <t>Расчеты с MSCIINC по счету/договору № HDL00063282.0 от Fri Jan 27 00:00:00 GMT 2012</t>
  </si>
  <si>
    <t>1-3TVNKR</t>
  </si>
  <si>
    <t>CM00000269</t>
  </si>
  <si>
    <t>27.01.2012</t>
  </si>
  <si>
    <t>21868_FX</t>
  </si>
  <si>
    <t>6031384000000000013210140</t>
  </si>
  <si>
    <t>Capital IQ</t>
  </si>
  <si>
    <t>S&amp;P Global Market Intelligence LLC</t>
  </si>
  <si>
    <t>Расчеты с Capital IQ по счету/договору № ДОГОВОР CJS-68946 от Mon Dec 13 00:00:00 GMT 2010</t>
  </si>
  <si>
    <t>1-1N5I9O</t>
  </si>
  <si>
    <t>CM00000258</t>
  </si>
  <si>
    <t>13.12.2010</t>
  </si>
  <si>
    <t>21965_FX</t>
  </si>
  <si>
    <t>6031384000000000013810140</t>
  </si>
  <si>
    <t>TSXINC</t>
  </si>
  <si>
    <t>TSX Inc.</t>
  </si>
  <si>
    <t>CAN</t>
  </si>
  <si>
    <t>КАНАДА</t>
  </si>
  <si>
    <t>Расчеты с TSXINC по счету/договору № БН от 26/08/15 от Wed Aug 26 00:00:00 GMT 2015</t>
  </si>
  <si>
    <t>1-4TEO4J</t>
  </si>
  <si>
    <t>Договора по расчетам с валютными и фондовыми биржа ми</t>
  </si>
  <si>
    <t>29</t>
  </si>
  <si>
    <t>CM00000279</t>
  </si>
  <si>
    <t>26.08.2015</t>
  </si>
  <si>
    <t>21879_FX</t>
  </si>
  <si>
    <t>6031384000000104288710140</t>
  </si>
  <si>
    <t>IPREO</t>
  </si>
  <si>
    <t>Ipreo Capital Bridge Limited</t>
  </si>
  <si>
    <t>Расчеты с IPREO по счету/договору № CIN39061 от Wed Oct 31 00:00:00 GMT 2018</t>
  </si>
  <si>
    <t>1-1K31Q7</t>
  </si>
  <si>
    <t>CM00000929</t>
  </si>
  <si>
    <t>31.10.2018</t>
  </si>
  <si>
    <t>16520_FX</t>
  </si>
  <si>
    <t>6031384000000104292610140</t>
  </si>
  <si>
    <t>BLUEJEANS</t>
  </si>
  <si>
    <t>Blue Jeans Network Inc</t>
  </si>
  <si>
    <t>Расчеты с BLUEJEANS по счету/договору № NA от Wed May 01 00:00:00 GMT 2019</t>
  </si>
  <si>
    <t>1-4YVXRL</t>
  </si>
  <si>
    <t>CM00001240</t>
  </si>
  <si>
    <t>01.05.2019</t>
  </si>
  <si>
    <t>33941_FX</t>
  </si>
  <si>
    <t>6031384000000104295810140</t>
  </si>
  <si>
    <t>Расчеты с BLUEJEANS по счету/договору № NA от Thu Aug 01 00:00:00 GMT 2019</t>
  </si>
  <si>
    <t>CM00001311</t>
  </si>
  <si>
    <t>01.08.2019</t>
  </si>
  <si>
    <t>6031384000000104297810140</t>
  </si>
  <si>
    <t>IHSMSC</t>
  </si>
  <si>
    <t>Московский филиал Частной компании с ограниченной ответственностью АйЭйчЭс Глобал Лимитед</t>
  </si>
  <si>
    <t>Расчеты с IHSMSC по счету/договору № бн от Tue Nov 19 00:00:00 GMT 2019</t>
  </si>
  <si>
    <t>1-6IKGZV</t>
  </si>
  <si>
    <t>CM00001472</t>
  </si>
  <si>
    <t>19.11.2019</t>
  </si>
  <si>
    <t>9909297972</t>
  </si>
  <si>
    <t>5547039_FX</t>
  </si>
  <si>
    <t>6031384000000104308110140</t>
  </si>
  <si>
    <t>OWHBDEFF</t>
  </si>
  <si>
    <t>VTB Bank (Europe) SE.</t>
  </si>
  <si>
    <t>DEU</t>
  </si>
  <si>
    <t>ФЕДЕРАТИВНАЯ РЕСПУБЛИКА ГЕРМАНИЯ</t>
  </si>
  <si>
    <t>Расчеты с OWHBDEFF по счету/договору № 532-051-20208 от Wed Dec 16 00:00:00 GMT 2020</t>
  </si>
  <si>
    <t>24.11.2021</t>
  </si>
  <si>
    <t>1-FNJDA</t>
  </si>
  <si>
    <t>CM00002000</t>
  </si>
  <si>
    <t>10038_FX</t>
  </si>
  <si>
    <t>6031384000000104310910140</t>
  </si>
  <si>
    <t>Расчеты с BLOOMBERG по счету/договору № 3065982 от Tue Dec 04 00:00:00 GMT 2018</t>
  </si>
  <si>
    <t>CM00002116</t>
  </si>
  <si>
    <t>04.12.2018</t>
  </si>
  <si>
    <t>60322</t>
  </si>
  <si>
    <t>6032281000000000010910140</t>
  </si>
  <si>
    <t>Михайлов О. Ю.</t>
  </si>
  <si>
    <t>Физ. лицо</t>
  </si>
  <si>
    <t>Обязательства по краткосрочным вознаграждениям по персональной задолженности за</t>
  </si>
  <si>
    <t>Ssadovnikova</t>
  </si>
  <si>
    <t>ECM000068</t>
  </si>
  <si>
    <t>RASCHPRDEBET _PERSON_AMEX</t>
  </si>
  <si>
    <t>РасчПрДебет _персон_AMEX</t>
  </si>
  <si>
    <t>18891_FX</t>
  </si>
  <si>
    <t>6032281000000000039110140</t>
  </si>
  <si>
    <t>Горячева Т. В.</t>
  </si>
  <si>
    <t>Расчеты с Горячева Т. В.</t>
  </si>
  <si>
    <t>ECM000777</t>
  </si>
  <si>
    <t>RASCHPRDEBET (SOTRUDNIKI)</t>
  </si>
  <si>
    <t>РасчПрДебет (Сотрудники)</t>
  </si>
  <si>
    <t>19730_FX</t>
  </si>
  <si>
    <t>6032281000000000040210140</t>
  </si>
  <si>
    <t>Суспицын Д. С.</t>
  </si>
  <si>
    <t>Расчеты с Суспицын Д. С.</t>
  </si>
  <si>
    <t>ECM000220</t>
  </si>
  <si>
    <t>18884_FX</t>
  </si>
  <si>
    <t>6032281000000000044810140</t>
  </si>
  <si>
    <t>Тамаев М. С.</t>
  </si>
  <si>
    <t>Расчеты с Тамаев М. С.</t>
  </si>
  <si>
    <t>ECM000605</t>
  </si>
  <si>
    <t>18876_FX</t>
  </si>
  <si>
    <t>6032281000000000045010140</t>
  </si>
  <si>
    <t>Квасов Б. Б.</t>
  </si>
  <si>
    <t>Расчеты с Квасов Б. Б.</t>
  </si>
  <si>
    <t>ECM000404</t>
  </si>
  <si>
    <t>19130_FX</t>
  </si>
  <si>
    <t>6032281000000000046310140</t>
  </si>
  <si>
    <t>Черевач Р. В.</t>
  </si>
  <si>
    <t>Расчеты с Черевач Р. В.</t>
  </si>
  <si>
    <t>ECM000357</t>
  </si>
  <si>
    <t>18349_FX</t>
  </si>
  <si>
    <t>6032281000000000047010140</t>
  </si>
  <si>
    <t>Прядкина А. В.</t>
  </si>
  <si>
    <t>Расчеты с Прядкина А. В.</t>
  </si>
  <si>
    <t>ECM000267</t>
  </si>
  <si>
    <t>18358_FX</t>
  </si>
  <si>
    <t>6032281000000000050710140</t>
  </si>
  <si>
    <t>Близневская Т. В.</t>
  </si>
  <si>
    <t>Расчеты с Близневская Т. В.</t>
  </si>
  <si>
    <t>ECM000378</t>
  </si>
  <si>
    <t>20204_FX</t>
  </si>
  <si>
    <t>6032281000000000051910140</t>
  </si>
  <si>
    <t>Гаврилина А. М.</t>
  </si>
  <si>
    <t>Расчеты с Гаврилина А. М.</t>
  </si>
  <si>
    <t>ECM000944</t>
  </si>
  <si>
    <t>19920_FX</t>
  </si>
  <si>
    <t>6032281000000000052310140</t>
  </si>
  <si>
    <t>Швец Е. А.</t>
  </si>
  <si>
    <t>Расчеты с Осипова Е. А.</t>
  </si>
  <si>
    <t>ECM000936</t>
  </si>
  <si>
    <t>19783_FX</t>
  </si>
  <si>
    <t>6032281000000000055010140</t>
  </si>
  <si>
    <t>Ахвердян А. Г.</t>
  </si>
  <si>
    <t>Расчеты с Ахвердян А. Г.</t>
  </si>
  <si>
    <t>ECM000656</t>
  </si>
  <si>
    <t>18414_FX</t>
  </si>
  <si>
    <t>6032281000000000056410140</t>
  </si>
  <si>
    <t>Дубова Е. С.</t>
  </si>
  <si>
    <t>Расчеты с Дубова Е. С.</t>
  </si>
  <si>
    <t>ECM000828</t>
  </si>
  <si>
    <t>19410_FX</t>
  </si>
  <si>
    <t>6032281000000000062310140</t>
  </si>
  <si>
    <t>Лебединец О.</t>
  </si>
  <si>
    <t>Расчеты с Лебединец О.</t>
  </si>
  <si>
    <t>ECM000207</t>
  </si>
  <si>
    <t>18512_FX</t>
  </si>
  <si>
    <t>6032281000000000064510140</t>
  </si>
  <si>
    <t>Попов М. Ч.</t>
  </si>
  <si>
    <t>Расчеты с Попов М. Ч.</t>
  </si>
  <si>
    <t>ECM001118</t>
  </si>
  <si>
    <t>19462_FX</t>
  </si>
  <si>
    <t>6032281000000000066610140</t>
  </si>
  <si>
    <t>Герасимова Т. Г.</t>
  </si>
  <si>
    <t>Расчеты с Герасимова Т. Г.</t>
  </si>
  <si>
    <t>ECM000440</t>
  </si>
  <si>
    <t>19940_FX</t>
  </si>
  <si>
    <t>6032281000000000070810140</t>
  </si>
  <si>
    <t>Аллен С.</t>
  </si>
  <si>
    <t>ECM001185</t>
  </si>
  <si>
    <t>18241_FX</t>
  </si>
  <si>
    <t>6032281000000000071310140</t>
  </si>
  <si>
    <t>Насардинов Т. В.</t>
  </si>
  <si>
    <t>Расчеты с Насардинов Т. В.</t>
  </si>
  <si>
    <t>ECM-00001633</t>
  </si>
  <si>
    <t>25016_FX</t>
  </si>
  <si>
    <t>6032281000000000071610140</t>
  </si>
  <si>
    <t>Кузьменко В. В.</t>
  </si>
  <si>
    <t>Расчеты с Кузьменко В. В.</t>
  </si>
  <si>
    <t>ECM000979</t>
  </si>
  <si>
    <t>18622_FX</t>
  </si>
  <si>
    <t>6032281000000000073210140</t>
  </si>
  <si>
    <t>Цветкова А. Р.</t>
  </si>
  <si>
    <t>Расчеты с Азнаурян А. Р.</t>
  </si>
  <si>
    <t>ECM000986</t>
  </si>
  <si>
    <t>18231_FX</t>
  </si>
  <si>
    <t>6032281000000000073810140</t>
  </si>
  <si>
    <t>Бучковский И. В.</t>
  </si>
  <si>
    <t>ECM000076</t>
  </si>
  <si>
    <t>20011_FX</t>
  </si>
  <si>
    <t>6032281000000004301810140</t>
  </si>
  <si>
    <t>Донской А. Е.</t>
  </si>
  <si>
    <t>ECM001254</t>
  </si>
  <si>
    <t>19502_FX</t>
  </si>
  <si>
    <t>6032281000000004317910610</t>
  </si>
  <si>
    <t>Сендеров Е.</t>
  </si>
  <si>
    <t>ECM000653</t>
  </si>
  <si>
    <t>18881_FX</t>
  </si>
  <si>
    <t>6032281000000004318010140</t>
  </si>
  <si>
    <t>Гончаренко А. Ю.</t>
  </si>
  <si>
    <t>ECM001342</t>
  </si>
  <si>
    <t>19713_FX</t>
  </si>
  <si>
    <t>6032281000000104285010140</t>
  </si>
  <si>
    <t>Наухацкий Г. В.</t>
  </si>
  <si>
    <t>Расчеты с Наухацкий Г. В.</t>
  </si>
  <si>
    <t>ECM000676</t>
  </si>
  <si>
    <t>20063_FX</t>
  </si>
  <si>
    <t>6032281000000104285810140</t>
  </si>
  <si>
    <t>Шишкова М. В.</t>
  </si>
  <si>
    <t>Расчеты с Шишкова М. В.</t>
  </si>
  <si>
    <t>ECM001621</t>
  </si>
  <si>
    <t>18926_FX</t>
  </si>
  <si>
    <t>6032281000000104311810140</t>
  </si>
  <si>
    <t>Воронова Е. А.</t>
  </si>
  <si>
    <t>Расчеты с Воронова Е. А.</t>
  </si>
  <si>
    <t>ECM000502</t>
  </si>
  <si>
    <t>19913_FX</t>
  </si>
  <si>
    <t>6032281000000104333010140</t>
  </si>
  <si>
    <t>Тихонов П. М.</t>
  </si>
  <si>
    <t>Расчеты с Тихонов П. М.</t>
  </si>
  <si>
    <t>ECM000198</t>
  </si>
  <si>
    <t>18425_FX</t>
  </si>
  <si>
    <t>6032281000000104333110140</t>
  </si>
  <si>
    <t>Супонева А. Н.</t>
  </si>
  <si>
    <t>Расчеты с Супонева А. Н.</t>
  </si>
  <si>
    <t>ECM000465</t>
  </si>
  <si>
    <t>18282_FX</t>
  </si>
  <si>
    <t>6032281000000104333310140</t>
  </si>
  <si>
    <t>Шарапкин Т. В.</t>
  </si>
  <si>
    <t>Расчеты с Шарапкин Т. В.</t>
  </si>
  <si>
    <t>ECM001496</t>
  </si>
  <si>
    <t>19068_FX</t>
  </si>
  <si>
    <t>6032281000000104334710140</t>
  </si>
  <si>
    <t>Иконникова Ю. В.</t>
  </si>
  <si>
    <t>Расчеты с Вертепова Ю. В.</t>
  </si>
  <si>
    <t>ECM000087</t>
  </si>
  <si>
    <t>20030_FX</t>
  </si>
  <si>
    <t>6032281000000104335110140</t>
  </si>
  <si>
    <t>Бузоверя В. Н.</t>
  </si>
  <si>
    <t>Расчеты с Бузоверя В. Н.</t>
  </si>
  <si>
    <t>ECM000178</t>
  </si>
  <si>
    <t>20242_FX</t>
  </si>
  <si>
    <t>6032281000000104335210140</t>
  </si>
  <si>
    <t>Гуртовая Д. К.</t>
  </si>
  <si>
    <t>Расчеты с Гуртовая Д. К.</t>
  </si>
  <si>
    <t>ECM000206</t>
  </si>
  <si>
    <t>19602_FX</t>
  </si>
  <si>
    <t>6032281000000104336510140</t>
  </si>
  <si>
    <t>Соловьев Ю. А.</t>
  </si>
  <si>
    <t>Расчеты с Соловьев Ю. А.</t>
  </si>
  <si>
    <t>ECM000189</t>
  </si>
  <si>
    <t>18422_FX</t>
  </si>
  <si>
    <t>6032281000000104337910140</t>
  </si>
  <si>
    <t>Смыслова А. А.</t>
  </si>
  <si>
    <t>Расчеты с Смыслова А. А.</t>
  </si>
  <si>
    <t>ECM001382</t>
  </si>
  <si>
    <t>19259_FX</t>
  </si>
  <si>
    <t>6032281000000104342510140</t>
  </si>
  <si>
    <t>Козлова А. Н.</t>
  </si>
  <si>
    <t>Расчеты с Козлова А. Н.</t>
  </si>
  <si>
    <t>ECM000998</t>
  </si>
  <si>
    <t>19030_FX</t>
  </si>
  <si>
    <t>6032281000000104354610140</t>
  </si>
  <si>
    <t>Гольдина И. К.</t>
  </si>
  <si>
    <t>Расчеты с Алламурадова И. К.</t>
  </si>
  <si>
    <t>ECM001126</t>
  </si>
  <si>
    <t>18240_FX</t>
  </si>
  <si>
    <t>6032281000000104355210140</t>
  </si>
  <si>
    <t>Романенко Г. А.</t>
  </si>
  <si>
    <t>Расчеты с Лукашова Г. А.</t>
  </si>
  <si>
    <t>ECM001502</t>
  </si>
  <si>
    <t>18851_FX</t>
  </si>
  <si>
    <t>6032281000000104370810140</t>
  </si>
  <si>
    <t>Голубкина О. А.</t>
  </si>
  <si>
    <t>Расчеты с Голубкина О. А.</t>
  </si>
  <si>
    <t>ECM000956</t>
  </si>
  <si>
    <t>19708_FX</t>
  </si>
  <si>
    <t>60323</t>
  </si>
  <si>
    <t>6032381000000000010710140</t>
  </si>
  <si>
    <t>Егорова М. А.</t>
  </si>
  <si>
    <t>Требования по краткосрочным вознаграждениям по персональной задолженности за</t>
  </si>
  <si>
    <t>ECM001051</t>
  </si>
  <si>
    <t>19426_FX</t>
  </si>
  <si>
    <t>6032381000000000040110140</t>
  </si>
  <si>
    <t>Кочеткова Н. М.</t>
  </si>
  <si>
    <t>Расчеты с Кочеткова Н. М.</t>
  </si>
  <si>
    <t>ECM000420</t>
  </si>
  <si>
    <t>18839_FX</t>
  </si>
  <si>
    <t>6032381000000000040810140</t>
  </si>
  <si>
    <t>Кульманов М. Б.</t>
  </si>
  <si>
    <t>Расчеты с Кульманов М. Б.</t>
  </si>
  <si>
    <t>ECM001005</t>
  </si>
  <si>
    <t>18632_FX</t>
  </si>
  <si>
    <t>6032381000000000041410140</t>
  </si>
  <si>
    <t>6032381000000000043410140</t>
  </si>
  <si>
    <t>Перельдик Н. В.</t>
  </si>
  <si>
    <t>Расчеты с Перельдик Н. В.</t>
  </si>
  <si>
    <t>ECM000185</t>
  </si>
  <si>
    <t>18875_FX</t>
  </si>
  <si>
    <t>6032381000000000046110140</t>
  </si>
  <si>
    <t>Монахов А. В.</t>
  </si>
  <si>
    <t>Расчеты с Монахов А. В.</t>
  </si>
  <si>
    <t>ECM000348</t>
  </si>
  <si>
    <t>18346_FX</t>
  </si>
  <si>
    <t>6032381000000000046910140</t>
  </si>
  <si>
    <t>Гончарова Н. Н.</t>
  </si>
  <si>
    <t>Расчеты с Гончарова Н. Н.</t>
  </si>
  <si>
    <t>ECM000120</t>
  </si>
  <si>
    <t>19714_FX</t>
  </si>
  <si>
    <t>6032381000000000047310140</t>
  </si>
  <si>
    <t>Ягодик В. В.</t>
  </si>
  <si>
    <t>Расчеты с Ягодик В. В.</t>
  </si>
  <si>
    <t>ECM000116</t>
  </si>
  <si>
    <t>18692_FX</t>
  </si>
  <si>
    <t>6032381000000000055810140</t>
  </si>
  <si>
    <t>Гришин П. А.</t>
  </si>
  <si>
    <t>Расчеты с Гришин П. А.</t>
  </si>
  <si>
    <t>ECM000644</t>
  </si>
  <si>
    <t>19742_FX</t>
  </si>
  <si>
    <t>6032381000000000056210140</t>
  </si>
  <si>
    <t>Зиновьев П. А.</t>
  </si>
  <si>
    <t>Расчеты с Зиновьев П. А.</t>
  </si>
  <si>
    <t>ECM001169</t>
  </si>
  <si>
    <t>19349_FX</t>
  </si>
  <si>
    <t>6032381000000000056910140</t>
  </si>
  <si>
    <t>Зайков Д. А.</t>
  </si>
  <si>
    <t>Расчеты с Зайков Д. А.</t>
  </si>
  <si>
    <t>ECM000726</t>
  </si>
  <si>
    <t>19330_FX</t>
  </si>
  <si>
    <t>6032381000000000057110140</t>
  </si>
  <si>
    <t>Ганин А. В.</t>
  </si>
  <si>
    <t>Расчеты с Ганин А. В.</t>
  </si>
  <si>
    <t>ECM000661</t>
  </si>
  <si>
    <t>19932_FX</t>
  </si>
  <si>
    <t>6032381000000000060210140</t>
  </si>
  <si>
    <t>Каргин М. И.</t>
  </si>
  <si>
    <t>Расчеты с Каргин М. И.</t>
  </si>
  <si>
    <t>ECM000291</t>
  </si>
  <si>
    <t>19119_FX</t>
  </si>
  <si>
    <t>6032381000000000062010140</t>
  </si>
  <si>
    <t>Беспалов В. Н.</t>
  </si>
  <si>
    <t>Расчеты с Беспалов В. Н.</t>
  </si>
  <si>
    <t>ECM000196</t>
  </si>
  <si>
    <t>18016_FX</t>
  </si>
  <si>
    <t>6032381000000000063910140</t>
  </si>
  <si>
    <t>Калиев А. М.</t>
  </si>
  <si>
    <t>Расчеты с Калиев А. М.</t>
  </si>
  <si>
    <t>ECM001413</t>
  </si>
  <si>
    <t>19105_FX</t>
  </si>
  <si>
    <t>6032381000000000066710140</t>
  </si>
  <si>
    <t>Потапов А. В.</t>
  </si>
  <si>
    <t>Расчеты с Потапов А. В.</t>
  </si>
  <si>
    <t>ECM000470</t>
  </si>
  <si>
    <t>18134_FX</t>
  </si>
  <si>
    <t>6032381000000000071810140</t>
  </si>
  <si>
    <t>Громов К. В.</t>
  </si>
  <si>
    <t>Расчеты с Громов К. В.</t>
  </si>
  <si>
    <t>ECM001640</t>
  </si>
  <si>
    <t>27012_FX</t>
  </si>
  <si>
    <t>6032381000000000072910140</t>
  </si>
  <si>
    <t>Снимщикова Е. А.</t>
  </si>
  <si>
    <t>Расчеты с Снимщикова Е. А.</t>
  </si>
  <si>
    <t>ECM000107</t>
  </si>
  <si>
    <t>18687_FX</t>
  </si>
  <si>
    <t>6032381000000000073010140</t>
  </si>
  <si>
    <t>Лукьянова И. О.</t>
  </si>
  <si>
    <t>Расчеты с Лукьянова И. О.</t>
  </si>
  <si>
    <t>ECM001509</t>
  </si>
  <si>
    <t>18853_FX</t>
  </si>
  <si>
    <t>6032381000000000073410140</t>
  </si>
  <si>
    <t>Подоляк А. А.</t>
  </si>
  <si>
    <t>Расчеты с Подоляк А. А.</t>
  </si>
  <si>
    <t>ECM001656</t>
  </si>
  <si>
    <t>40006_FX</t>
  </si>
  <si>
    <t>6032381000000000073510140</t>
  </si>
  <si>
    <t>Малкина М. А.</t>
  </si>
  <si>
    <t>Расчеты с Малкина М. А.</t>
  </si>
  <si>
    <t>ECM000897</t>
  </si>
  <si>
    <t>19769_FX</t>
  </si>
  <si>
    <t>6032381000000104284210140</t>
  </si>
  <si>
    <t>Яковлев М. А.</t>
  </si>
  <si>
    <t>Расчеты с Яковлев М. А.</t>
  </si>
  <si>
    <t>ECM000096</t>
  </si>
  <si>
    <t>18682_FX</t>
  </si>
  <si>
    <t>6032381000000104287110140</t>
  </si>
  <si>
    <t>Наухацкая И. В.</t>
  </si>
  <si>
    <t>Расчеты с Наухацкая И. В.</t>
  </si>
  <si>
    <t>ECM001205</t>
  </si>
  <si>
    <t>19357_FX</t>
  </si>
  <si>
    <t>6032381000000104314210140</t>
  </si>
  <si>
    <t>Гордеев Ю. А.</t>
  </si>
  <si>
    <t>Расчеты с Гордеев Ю. А.</t>
  </si>
  <si>
    <t>ECM001873</t>
  </si>
  <si>
    <t>5347192_FX</t>
  </si>
  <si>
    <t>6032381000000104337510140</t>
  </si>
  <si>
    <t>Бушуева К. О.</t>
  </si>
  <si>
    <t>Расчеты с Бушуева К. О.</t>
  </si>
  <si>
    <t>ECM001316</t>
  </si>
  <si>
    <t>20012_FX</t>
  </si>
  <si>
    <t>6032381000000104337610140</t>
  </si>
  <si>
    <t>Сальникова Д. О.</t>
  </si>
  <si>
    <t>Расчеты с Сальникова Д. О.</t>
  </si>
  <si>
    <t>ECM001499</t>
  </si>
  <si>
    <t>19069_FX</t>
  </si>
  <si>
    <t>6032381000000104344710140</t>
  </si>
  <si>
    <t>Вишняков М. М.</t>
  </si>
  <si>
    <t>Расчеты с Вишняков М. М.</t>
  </si>
  <si>
    <t>ECM001989</t>
  </si>
  <si>
    <t>8647042_FX</t>
  </si>
  <si>
    <t>6032381000000104344810140</t>
  </si>
  <si>
    <t>Рагулин С. А.</t>
  </si>
  <si>
    <t>Расчеты с Рагулин С. А.</t>
  </si>
  <si>
    <t>ECM001798</t>
  </si>
  <si>
    <t>3347054_FX</t>
  </si>
  <si>
    <t>6032381000000104345810140</t>
  </si>
  <si>
    <t>Донской А. С.</t>
  </si>
  <si>
    <t>Расчеты с Донской А. С.</t>
  </si>
  <si>
    <t>ECM001842</t>
  </si>
  <si>
    <t>4847038_FX</t>
  </si>
  <si>
    <t>6032381000000104346710140</t>
  </si>
  <si>
    <t>Чеснокова О. Н.</t>
  </si>
  <si>
    <t>Расчеты с Чеснокова О. Н.</t>
  </si>
  <si>
    <t>ECM000421</t>
  </si>
  <si>
    <t>18268_FX</t>
  </si>
  <si>
    <t>6032381000000104350910140</t>
  </si>
  <si>
    <t>Людвик Д. С.</t>
  </si>
  <si>
    <t>Расчеты с Людвик Д. С.</t>
  </si>
  <si>
    <t>ECM002019</t>
  </si>
  <si>
    <t>10747062_FX</t>
  </si>
  <si>
    <t>6032381000000104358910140</t>
  </si>
  <si>
    <t>Морунова Н. О.</t>
  </si>
  <si>
    <t>Расчеты с Морунова Н. О.</t>
  </si>
  <si>
    <t>ECM001304</t>
  </si>
  <si>
    <t>19378_FX</t>
  </si>
  <si>
    <t>6032381000000104364410140</t>
  </si>
  <si>
    <t>Савицкая А. Ю.</t>
  </si>
  <si>
    <t>Расчеты с Савицкая А. Ю.</t>
  </si>
  <si>
    <t>ECM001143</t>
  </si>
  <si>
    <t>19473_FX</t>
  </si>
  <si>
    <t>6032381000000104381910140</t>
  </si>
  <si>
    <t>Коновалов А. А.</t>
  </si>
  <si>
    <t>Расчеты с Коновалов А. А.</t>
  </si>
  <si>
    <t>ECM001067</t>
  </si>
  <si>
    <t>18801_FX</t>
  </si>
  <si>
    <t>60331</t>
  </si>
  <si>
    <t>6033181000000000000710140</t>
  </si>
  <si>
    <t>YAKG</t>
  </si>
  <si>
    <t>Публичное акционерное общество "Якутская топливно-энергетическая компания"</t>
  </si>
  <si>
    <t>Расчеты с YAKG по счету/договору № б/н от 12.09.17 от Tue Sep 12 00:00:00 GMT 2017</t>
  </si>
  <si>
    <t>30.03.2023</t>
  </si>
  <si>
    <t>1-JAZ7</t>
  </si>
  <si>
    <t xml:space="preserve">Консультационные и маркетинговые услуги </t>
  </si>
  <si>
    <t>52</t>
  </si>
  <si>
    <t>CM00000459</t>
  </si>
  <si>
    <t>12.09.2017</t>
  </si>
  <si>
    <t>RASCHPOKUPKHD_AVANS</t>
  </si>
  <si>
    <t>РасчпокупХД_Аванс</t>
  </si>
  <si>
    <t>1435032049</t>
  </si>
  <si>
    <t>6641_FX</t>
  </si>
  <si>
    <t>6033181000000000001010140</t>
  </si>
  <si>
    <t>UVENKO</t>
  </si>
  <si>
    <t>ООО "ЮВЕНКО ВОСТОК"</t>
  </si>
  <si>
    <t>Расчеты с ООО ЮВЕНКО ВОСТОК по счету/договору № №01/10/10 от 01.11.2010 от Mon Nov 01 00:00:00 GMT 2010</t>
  </si>
  <si>
    <t>01.11.2021</t>
  </si>
  <si>
    <t>1-1N65ZG</t>
  </si>
  <si>
    <t>CM00000453</t>
  </si>
  <si>
    <t>01.11.2010</t>
  </si>
  <si>
    <t>7731563555</t>
  </si>
  <si>
    <t>21984_FX</t>
  </si>
  <si>
    <t>6033181000000000001110140</t>
  </si>
  <si>
    <t>Расчеты с VTBRM по счету/договору № б/н от 08.12.2016 от Thu Dec 08 00:00:00 GMT 2016</t>
  </si>
  <si>
    <t>6033181000000000001410140</t>
  </si>
  <si>
    <t>Расчеты с VTBAM по счету/договору № АД-В5-001-16 от Wed Nov 16 00:00:00 GMT 2016</t>
  </si>
  <si>
    <t>6033181000000000001510140</t>
  </si>
  <si>
    <t>Расчеты с BMAM по счету/договору № АД-С004-11 от Thu Dec 22 00:00:00 GMT 2011</t>
  </si>
  <si>
    <t>6033181000000000001710140</t>
  </si>
  <si>
    <t>Расчеты с VTBCF по счету/договору № АД-БФ004-11 от Mon Jul 11 00:00:00 GMT 2011</t>
  </si>
  <si>
    <t>6033181000000000001910140</t>
  </si>
  <si>
    <t>Расчеты с VTBIBH по счету/договору № АД-БФ002-11 от Wed Jun 29 00:00:00 GMT 2011</t>
  </si>
  <si>
    <t>6033181000000000002410140</t>
  </si>
  <si>
    <t>Расчеты с VERES по счету/договору № АД-С015-13 от Thu Dec 26 00:00:00 GMT 2013</t>
  </si>
  <si>
    <t>6033181000000000002510140</t>
  </si>
  <si>
    <t>Расчеты с HVTBC по счету/договору № АД-БФ001-11 от Wed Jun 29 00:00:00 GMT 2011</t>
  </si>
  <si>
    <t>6033181000000000002610140</t>
  </si>
  <si>
    <t>Расчеты с VTBCBR по счету/договору № АД-В5-002-16 от Thu Nov 17 00:00:00 GMT 2016</t>
  </si>
  <si>
    <t>6033181000000000002910140</t>
  </si>
  <si>
    <t>Расчеты с VTBSTT по счету/договору № АД-БФ015-16 от Wed May 25 00:00:00 GMT 2016</t>
  </si>
  <si>
    <t>6033181000000000003010140</t>
  </si>
  <si>
    <t>Расчеты с VTBIM по счету/договору № АД-БФ013-16 от Thu Apr 28 00:00:00 GMT 2016</t>
  </si>
  <si>
    <t>6033181000000000003110140</t>
  </si>
  <si>
    <t>Расчеты с VTBSTH по счету/договору № АД-БФ014-16 от Wed May 25 00:00:00 GMT 2016</t>
  </si>
  <si>
    <t>6033181000000000003210140</t>
  </si>
  <si>
    <t>Расчеты с VTBCT по счету/договору № АД-БФ010-13 от Thu Nov 28 00:00:00 GMT 2013</t>
  </si>
  <si>
    <t>6033181000000004374810140</t>
  </si>
  <si>
    <t>Расчеты с BMAM по счету/договору № АД-С004-11 ПЕРЕМ от Thu Dec 22 00:00:00 GMT 2011</t>
  </si>
  <si>
    <t>CM00001161</t>
  </si>
  <si>
    <t>6033181000000004374910140</t>
  </si>
  <si>
    <t>Расчеты с VTBCF по счету/договору № АД-БФ004-11 ПЕРЕМ от Mon Jul 11 00:00:00 GMT 2011</t>
  </si>
  <si>
    <t>CM00001181</t>
  </si>
  <si>
    <t>6033181000000004375110140</t>
  </si>
  <si>
    <t>Расчеты с VTBIBH по счету/договору № АД-БФ002-11 ПЕРЕМ от Wed Jun 29 00:00:00 GMT 2011</t>
  </si>
  <si>
    <t>CM00001183</t>
  </si>
  <si>
    <t>6033181000000004375210140</t>
  </si>
  <si>
    <t>Расчеты с HVTBC по счету/договору № АД-БФ001-11 ПЕРЕМ от Wed Jun 29 00:00:00 GMT 2011</t>
  </si>
  <si>
    <t>CM00001163</t>
  </si>
  <si>
    <t>6033181000000004375310140</t>
  </si>
  <si>
    <t>Расчеты с VERES по счету/договору № АД-С015-13 ПЕРЕМ от Thu Dec 26 00:00:00 GMT 2013</t>
  </si>
  <si>
    <t>CM00001177</t>
  </si>
  <si>
    <t>6033181000000004376210140</t>
  </si>
  <si>
    <t>Расчеты с VTBCT по счету/договору № АД-БФ010-13 ПЕРЕМ от Thu Nov 28 00:00:00 GMT 2013</t>
  </si>
  <si>
    <t>CM00001182</t>
  </si>
  <si>
    <t>6033181000000004376310140</t>
  </si>
  <si>
    <t>Расчеты с VTBIM по счету/договору № АД-БФ013-16 ПЕРЕМ от Thu Apr 28 00:00:00 GMT 2016</t>
  </si>
  <si>
    <t>CM00001185</t>
  </si>
  <si>
    <t>6033181000000004376410140</t>
  </si>
  <si>
    <t>Расчеты с VTBSTH по счету/договору № АД-БФ014-16 ПЕРЕМ от Wed May 25 00:00:00 GMT 2016</t>
  </si>
  <si>
    <t>CM00001187</t>
  </si>
  <si>
    <t>6033181000000004376710140</t>
  </si>
  <si>
    <t>Расчеты с VTBSTT по счету/договору № АД-БФ015-16 ПЕРЕМ от Wed May 25 00:00:00 GMT 2016</t>
  </si>
  <si>
    <t>CM00001188</t>
  </si>
  <si>
    <t>6033181000000004407510140</t>
  </si>
  <si>
    <t>SAMOLET</t>
  </si>
  <si>
    <t>ПАО «ГК «Самолет»</t>
  </si>
  <si>
    <t>Расчеты с SAMOLET по счету/договору № Согл.б/н от 03.12.18 от Mon Dec 03 00:00:00 GMT 2018</t>
  </si>
  <si>
    <t>1-61YOZV</t>
  </si>
  <si>
    <t xml:space="preserve">Услуги рейтингового консультирования </t>
  </si>
  <si>
    <t>64</t>
  </si>
  <si>
    <t>CM00001019</t>
  </si>
  <si>
    <t>03.12.2018</t>
  </si>
  <si>
    <t>9731004688</t>
  </si>
  <si>
    <t>5447005_FX</t>
  </si>
  <si>
    <t>6033181000000004416710140</t>
  </si>
  <si>
    <t>QIWI</t>
  </si>
  <si>
    <t>КИВИ Пиэлси</t>
  </si>
  <si>
    <t>Расчеты с QIWI по счету/договору № бн от 28.08.2019 от Wed Aug 28 00:00:00 GMT 2019</t>
  </si>
  <si>
    <t>1-2VIRF4</t>
  </si>
  <si>
    <t>CM00001353</t>
  </si>
  <si>
    <t>9909362043</t>
  </si>
  <si>
    <t>4273_FX</t>
  </si>
  <si>
    <t>6033181000000004460310140</t>
  </si>
  <si>
    <t>OPIN</t>
  </si>
  <si>
    <t>Публичное акционерное общество "ИНГРАД"</t>
  </si>
  <si>
    <t>Расчеты с OPIN по счету/договору № №ПВД-191206-3 от Thu Dec 12 00:00:00 GMT 2019</t>
  </si>
  <si>
    <t>1-J8FA</t>
  </si>
  <si>
    <t>CM00001520</t>
  </si>
  <si>
    <t>12.12.2019</t>
  </si>
  <si>
    <t>7702336269</t>
  </si>
  <si>
    <t>6552_FX</t>
  </si>
  <si>
    <t>6033181000000004491910140</t>
  </si>
  <si>
    <t>Расчеты с IIHLLC по счету/договору № АД-С022-14 от Mon Sep 29 00:00:00 GMT 2014</t>
  </si>
  <si>
    <t>6033181000000004492110140</t>
  </si>
  <si>
    <t>Расчеты с IIHLLC по счету/договору № АД-С022-14 ПЕРЕМ от Mon Sep 29 00:00:00 GMT 2014</t>
  </si>
  <si>
    <t>CM00001164</t>
  </si>
  <si>
    <t>6033181000000004649410140</t>
  </si>
  <si>
    <t>Расчеты с BUZFIN по счету/договору № АД-БФ017-21 ОСН от Tue Jan 26 00:00:00 GMT 2021</t>
  </si>
  <si>
    <t>6033181000000004717510140</t>
  </si>
  <si>
    <t>VTB Bank (Europe) SE</t>
  </si>
  <si>
    <t>Расчеты с OWHBDEFFNO по счету/договору № б/н от 24.06.2021 от Thu Jun 24 00:00:00 GMT 2021</t>
  </si>
  <si>
    <t xml:space="preserve">Информационно-техн.и прочие услуги в рамках SLA </t>
  </si>
  <si>
    <t>66</t>
  </si>
  <si>
    <t>CM00002229</t>
  </si>
  <si>
    <t>24.06.2021</t>
  </si>
  <si>
    <t>10004_FX</t>
  </si>
  <si>
    <t>6033181000000004725110140</t>
  </si>
  <si>
    <t>Расчеты с BFPRINV по счету/договору № АД-БФ019-21 ПЕРЕМ от Fri Jun 04 00:00:00 GMT 2021</t>
  </si>
  <si>
    <t>CM00002199</t>
  </si>
  <si>
    <t>6033181000000004727110140</t>
  </si>
  <si>
    <t>Расчеты с BFPRINV по счету/договору № АД-БФ019-21 ОСН от Fri Jun 04 00:00:00 GMT 2021</t>
  </si>
  <si>
    <t>6033181000000004727310140</t>
  </si>
  <si>
    <t>Расчеты с BFCOM по счету/договору № АД-БФ018-21 ПЕРЕМ от Fri Jun 04 00:00:00 GMT 2021</t>
  </si>
  <si>
    <t>CM00002198</t>
  </si>
  <si>
    <t>6033197800000004687010140</t>
  </si>
  <si>
    <t>Расчеты с OWHBDEFFNO по счету/договору № б/н от 26.02.21 от Fri Feb 26 00:00:00 GMT 2021</t>
  </si>
  <si>
    <t>CM00002107</t>
  </si>
  <si>
    <t>26.02.2021</t>
  </si>
  <si>
    <t>60332</t>
  </si>
  <si>
    <t>6033281000000000107710140</t>
  </si>
  <si>
    <t>Расчеты с VTBE по счету/договору № RUR Reimbursement от Mon Sep 14 00:00:00 GMT 2009</t>
  </si>
  <si>
    <t xml:space="preserve">Возмещение расходов по договору с plc </t>
  </si>
  <si>
    <t>68</t>
  </si>
  <si>
    <t>CM00000056</t>
  </si>
  <si>
    <t>RASCHPOKUP (VOZMESCHGRUPP)</t>
  </si>
  <si>
    <t>Расчпокуп (возмещгрупп)</t>
  </si>
  <si>
    <t>6033281000000000108210140</t>
  </si>
  <si>
    <t>Расчеты с VTBE по счету/договору № бн 31.12.2008 Допник Рубл от Fri Jan 01 00:00:00 GMT 2016</t>
  </si>
  <si>
    <t>CM00000358</t>
  </si>
  <si>
    <t>01.01.2016</t>
  </si>
  <si>
    <t>RASCHPOKUP</t>
  </si>
  <si>
    <t>Расчпокуп</t>
  </si>
  <si>
    <t>6033281000000000108810140</t>
  </si>
  <si>
    <t>RZHD</t>
  </si>
  <si>
    <t>Открытое акционерное общество "Российские железные дороги"</t>
  </si>
  <si>
    <t>Расчеты с RZHD по счету/договору № Договор № 148 от Tue Apr 30 00:00:00 GMT 2013</t>
  </si>
  <si>
    <t>1-1IY1R</t>
  </si>
  <si>
    <t xml:space="preserve">Оказание услуг маркет мейкера </t>
  </si>
  <si>
    <t>53</t>
  </si>
  <si>
    <t>CM00000372</t>
  </si>
  <si>
    <t>30.04.2013</t>
  </si>
  <si>
    <t>7708503727</t>
  </si>
  <si>
    <t>3206_FX</t>
  </si>
  <si>
    <t>6033281000000000109010140</t>
  </si>
  <si>
    <t>Расчеты с VTBAM по счету/договору № бн от 25.06.12 от Mon Jun 25 00:00:00 GMT 2012</t>
  </si>
  <si>
    <t xml:space="preserve">Агентский договор по расходам прочее возмещение </t>
  </si>
  <si>
    <t>38</t>
  </si>
  <si>
    <t>CM00000366</t>
  </si>
  <si>
    <t>25.06.2012</t>
  </si>
  <si>
    <t>6033281000000000109810140</t>
  </si>
  <si>
    <t>1198</t>
  </si>
  <si>
    <t>21.05.2018</t>
  </si>
  <si>
    <t>6033281000000000112010140</t>
  </si>
  <si>
    <t>RIM</t>
  </si>
  <si>
    <t>Федеральное агентство по управлению государственным имуществом</t>
  </si>
  <si>
    <t>Расчеты с RIM по счету/договору № Без Договора от Sat Dec 31 00:00:00 GMT 2016</t>
  </si>
  <si>
    <t>1-1CG0RI</t>
  </si>
  <si>
    <t>CM00000464</t>
  </si>
  <si>
    <t>31.12.2016</t>
  </si>
  <si>
    <t>7710723134</t>
  </si>
  <si>
    <t>15412_FX</t>
  </si>
  <si>
    <t>6033281000000000112110140</t>
  </si>
  <si>
    <t>Расчеты с VTBCBR по счету/договору № №1/2016 от 01.09.16 от Thu Sep 01 00:00:00 GMT 2016</t>
  </si>
  <si>
    <t>06.09.2021</t>
  </si>
  <si>
    <t xml:space="preserve">Доход от сдачи прочего имущества в аренду </t>
  </si>
  <si>
    <t>51</t>
  </si>
  <si>
    <t>CM00000480</t>
  </si>
  <si>
    <t>01.09.2016</t>
  </si>
  <si>
    <t>6033281000000000112710140</t>
  </si>
  <si>
    <t>ENPRSB</t>
  </si>
  <si>
    <t>Общество с ограниченной ответственностью "ЭНЕРГОПРОМСБЫТ"</t>
  </si>
  <si>
    <t>Расчеты с ENPRSB по счету/договору № Без Договора от Sun Oct 15 00:00:00 GMT 2017</t>
  </si>
  <si>
    <t>1-5YULIP</t>
  </si>
  <si>
    <t>CM00000471</t>
  </si>
  <si>
    <t>15.10.2017</t>
  </si>
  <si>
    <t>RASCHPOKUP (VOZMESCHKLIENTAM)</t>
  </si>
  <si>
    <t>Расчпокуп (возмещклиентам)</t>
  </si>
  <si>
    <t>7706284445</t>
  </si>
  <si>
    <t>21767_FX</t>
  </si>
  <si>
    <t>6033281000000000113110140</t>
  </si>
  <si>
    <t>REL</t>
  </si>
  <si>
    <t>Акционерное общество "Российская электроника"</t>
  </si>
  <si>
    <t>Расчеты с REL по счету/договору № б/н от 22.02.2013 от Fri Feb 22 00:00:00 GMT 2013</t>
  </si>
  <si>
    <t>1-2SQYLA</t>
  </si>
  <si>
    <t>CM00000463</t>
  </si>
  <si>
    <t>22.02.2013</t>
  </si>
  <si>
    <t>7710277994</t>
  </si>
  <si>
    <t>21830_FX</t>
  </si>
  <si>
    <t>6033281000000000113610140</t>
  </si>
  <si>
    <t>Расчеты с VTBCBR по счету/договору № Перевыставление от Fri Dec 01 00:00:00 GMT 2017</t>
  </si>
  <si>
    <t>CM00000410</t>
  </si>
  <si>
    <t>01.12.2017</t>
  </si>
  <si>
    <t>6033281000000000114410140</t>
  </si>
  <si>
    <t>SELIGDAR</t>
  </si>
  <si>
    <t>Публичное акционерное общество «Селигдар»</t>
  </si>
  <si>
    <t>Расчеты с SELIGDAR по счету/договору № №460 от 31.03.2016 от Thu Mar 31 00:00:00 GMT 2016</t>
  </si>
  <si>
    <t>07.09.2021</t>
  </si>
  <si>
    <t>1-5YRTVZ</t>
  </si>
  <si>
    <t>CM00000373</t>
  </si>
  <si>
    <t>31.03.2016</t>
  </si>
  <si>
    <t>1402047184</t>
  </si>
  <si>
    <t>5064_FX</t>
  </si>
  <si>
    <t>6033281000000000115210140</t>
  </si>
  <si>
    <t>Расчеты с VTBII по счету/договору № АД-БФ005-12 от Tue Aug 07 00:00:00 GMT 2012</t>
  </si>
  <si>
    <t>42</t>
  </si>
  <si>
    <t>20.07.2021</t>
  </si>
  <si>
    <t>6033281000000000115810140</t>
  </si>
  <si>
    <t>Расчеты с NOVCC по счету/договору № АД-В5-007-16 от Wed Nov 16 00:00:00 GMT 2016</t>
  </si>
  <si>
    <t>133</t>
  </si>
  <si>
    <t>20.04.2021</t>
  </si>
  <si>
    <t>6033281000000000122610140</t>
  </si>
  <si>
    <t>BASHK</t>
  </si>
  <si>
    <t>ООО "Башкирская концессионная компания"</t>
  </si>
  <si>
    <t>Расчеты с BASHK по счету/договору № б/н от 29.03.17. от Wed Mar 29 00:00:00 GMT 2017</t>
  </si>
  <si>
    <t>1-59K8WH</t>
  </si>
  <si>
    <t>CM00000369</t>
  </si>
  <si>
    <t>29.03.2017</t>
  </si>
  <si>
    <t>7722369304</t>
  </si>
  <si>
    <t>15652_FX</t>
  </si>
  <si>
    <t>6033281000000000122810140</t>
  </si>
  <si>
    <t>Расчеты с BASHK по счету/договору № б/н от 30.05.2017 от Tue May 30 00:00:00 GMT 2017</t>
  </si>
  <si>
    <t>CM00000370</t>
  </si>
  <si>
    <t>30.05.2017</t>
  </si>
  <si>
    <t>6033281000000000135810816</t>
  </si>
  <si>
    <t>6033281000000000136010816</t>
  </si>
  <si>
    <t>6033281000000004282210141</t>
  </si>
  <si>
    <t>QATAREMB</t>
  </si>
  <si>
    <t>Посольство Государства Катар в Российской Федерации</t>
  </si>
  <si>
    <t>Расчеты с QATAREMB по счету/договору № бн от 05.06.2018 от Tue Jun 05 00:00:00 GMT 2018</t>
  </si>
  <si>
    <t>1-5F98K3</t>
  </si>
  <si>
    <t>CM00000719</t>
  </si>
  <si>
    <t>05.06.2018</t>
  </si>
  <si>
    <t>9909075923</t>
  </si>
  <si>
    <t>147001_FX</t>
  </si>
  <si>
    <t>6033281000000004288510140</t>
  </si>
  <si>
    <t>METATR</t>
  </si>
  <si>
    <t>ООО «Метатрон»</t>
  </si>
  <si>
    <t>Расчеты с METATR по счету/договору № бн от 12.02.16 от Fri Feb 12 00:00:00 GMT 2016</t>
  </si>
  <si>
    <t>1187</t>
  </si>
  <si>
    <t>1-53DZI3</t>
  </si>
  <si>
    <t>CM00000749</t>
  </si>
  <si>
    <t>12.02.2016</t>
  </si>
  <si>
    <t>5906123152</t>
  </si>
  <si>
    <t>15618_FX</t>
  </si>
  <si>
    <t>6033281000000004295810825</t>
  </si>
  <si>
    <t>6033281000000004305210573</t>
  </si>
  <si>
    <t>HTPINV</t>
  </si>
  <si>
    <t>H.T.P Investments B.V</t>
  </si>
  <si>
    <t>Расчеты с HTPINV по счету/договору № б/н от 10.03.17 от Fri Mar 10 00:00:00 GMT 2017</t>
  </si>
  <si>
    <t>1-5B4EUR</t>
  </si>
  <si>
    <t>CM00000914</t>
  </si>
  <si>
    <t>10.03.2017</t>
  </si>
  <si>
    <t>35007_FX</t>
  </si>
  <si>
    <t>6033281000000004336310140</t>
  </si>
  <si>
    <t>Расчеты с VTBCPR по счету/договору № Перевыставление от Fri Mar 01 00:00:00 GMT 2019</t>
  </si>
  <si>
    <t>CM00001143</t>
  </si>
  <si>
    <t>01.03.2019</t>
  </si>
  <si>
    <t>6033281000000004343510140</t>
  </si>
  <si>
    <t>6033281000000004346210140</t>
  </si>
  <si>
    <t>Расчеты с VTBIM по счету/договору № Перевыставление от Mon Apr 01 00:00:00 GMT 2019</t>
  </si>
  <si>
    <t>CM00001243</t>
  </si>
  <si>
    <t>01.04.2019</t>
  </si>
  <si>
    <t>6033281000000004347210140</t>
  </si>
  <si>
    <t>Расчеты с OPIN по счету/договору № Б/Н от 26.04.2019 от Fri Apr 26 00:00:00 GMT 2019</t>
  </si>
  <si>
    <t>CM00001257</t>
  </si>
  <si>
    <t>6033281000000004369410573</t>
  </si>
  <si>
    <t>OTLK</t>
  </si>
  <si>
    <t>Акционерное общество "Объединенная Транспортно-Логистическая Компания"</t>
  </si>
  <si>
    <t>Расчеты с OTLK по счету/договору № БН от Wed Jan 31 00:00:00 GMT 2018</t>
  </si>
  <si>
    <t>1-5ZZTJE</t>
  </si>
  <si>
    <t>CM00001322</t>
  </si>
  <si>
    <t>31.01.2018</t>
  </si>
  <si>
    <t>7701414235</t>
  </si>
  <si>
    <t>16308_FX</t>
  </si>
  <si>
    <t>6033281000000004382017482</t>
  </si>
  <si>
    <t>TRANSFINM</t>
  </si>
  <si>
    <t>Публичное акционерное общество "ТрансФин-М"</t>
  </si>
  <si>
    <t>Расчеты с Публичное акционерное общество "ТрансФин-М" по договору № 060514BS/1</t>
  </si>
  <si>
    <t>1-2RF6TG</t>
  </si>
  <si>
    <t>RASCHPOKUP (UDO)</t>
  </si>
  <si>
    <t>Расчпокуп (УДО)</t>
  </si>
  <si>
    <t>7708797192</t>
  </si>
  <si>
    <t>4789_FX</t>
  </si>
  <si>
    <t>6033281000000004388610573</t>
  </si>
  <si>
    <t>Расчеты с OTLK по счету/договору № БН от Thu Jan 31 00:00:00 GMT 2019</t>
  </si>
  <si>
    <t>CM00001482</t>
  </si>
  <si>
    <t>31.01.2019</t>
  </si>
  <si>
    <t>6033281000000004388710573</t>
  </si>
  <si>
    <t>CM00001486</t>
  </si>
  <si>
    <t>6033281000000004391610140</t>
  </si>
  <si>
    <t>6033281000000004393417497</t>
  </si>
  <si>
    <t>Расчеты с Департамент финансов Томской области по договору № 181215ТА/1</t>
  </si>
  <si>
    <t>6033281000000004401710140</t>
  </si>
  <si>
    <t>YNDX</t>
  </si>
  <si>
    <t>Yandex N.V.</t>
  </si>
  <si>
    <t>Расчеты с YNDX по счету/договору № БН от 08.10.19 от Tue Oct 08 00:00:00 GMT 2019</t>
  </si>
  <si>
    <t>1-1KTDSP</t>
  </si>
  <si>
    <t>CM00001540</t>
  </si>
  <si>
    <t>08.10.2019</t>
  </si>
  <si>
    <t>3234_FX</t>
  </si>
  <si>
    <t>6033281000000004402010140</t>
  </si>
  <si>
    <t>CM00001541</t>
  </si>
  <si>
    <t>6033281000000004423810140</t>
  </si>
  <si>
    <t>Расчеты с ENPRSB по счету/договору № БН от 11.12.2017 от Mon Dec 11 00:00:00 GMT 2017</t>
  </si>
  <si>
    <t>CM00001623</t>
  </si>
  <si>
    <t>11.12.2017</t>
  </si>
  <si>
    <t>6033281000000004430610140</t>
  </si>
  <si>
    <t>VTBForex</t>
  </si>
  <si>
    <t>Общество с ограниченной ответственностью ВТБ Форекс</t>
  </si>
  <si>
    <t>Расчеты с VTBForex по счету/договору № перевыставление от Wed Jan 01 00:00:00 GMT 2020</t>
  </si>
  <si>
    <t>1-628ZVC</t>
  </si>
  <si>
    <t>CM00001655</t>
  </si>
  <si>
    <t>01.01.2020</t>
  </si>
  <si>
    <t>9701034653</t>
  </si>
  <si>
    <t>9447022_FX</t>
  </si>
  <si>
    <t>6033281000000004472810140</t>
  </si>
  <si>
    <t>ROSNANO</t>
  </si>
  <si>
    <t>ООО "Управляющая компания "РОСНАНО"</t>
  </si>
  <si>
    <t>Расчеты с ROSNANO по счету/договору № БН от 25.08.2020 от Tue Aug 25 00:00:00 GMT 2020</t>
  </si>
  <si>
    <t>1-6PKYTH</t>
  </si>
  <si>
    <t>CM00001819</t>
  </si>
  <si>
    <t>25.08.2020</t>
  </si>
  <si>
    <t>7728864753</t>
  </si>
  <si>
    <t>11847056_FX</t>
  </si>
  <si>
    <t>6033281000000004501110140</t>
  </si>
  <si>
    <t>Расчеты с BUZFIN по счету/договору № перевыставление от Wed Jan 01 00:00:00 GMT 2020</t>
  </si>
  <si>
    <t>CM00001966</t>
  </si>
  <si>
    <t>6033281000000004571310140</t>
  </si>
  <si>
    <t>TTK</t>
  </si>
  <si>
    <t>Акционерное общество  "Компания ТрансТелеКом"</t>
  </si>
  <si>
    <t>Расчеты с TTK по счету/договору № КТТ20200013 от Tue Jun 30 00:00:00 GMT 2020</t>
  </si>
  <si>
    <t>1-6NMAM7</t>
  </si>
  <si>
    <t>CM00002230</t>
  </si>
  <si>
    <t>30.06.2020</t>
  </si>
  <si>
    <t>7709219099</t>
  </si>
  <si>
    <t>12447093_FX</t>
  </si>
  <si>
    <t>6033281000000004576417920</t>
  </si>
  <si>
    <t>DEMETRA</t>
  </si>
  <si>
    <t>ООО "Деметра-Холдинг"</t>
  </si>
  <si>
    <t>Расчеты с ООО "Деметра-Холдинг" по договору № 030821TA/1</t>
  </si>
  <si>
    <t>14.09.2021</t>
  </si>
  <si>
    <t>1-6EZ9QN</t>
  </si>
  <si>
    <t>7703467183</t>
  </si>
  <si>
    <t>3047007_FX</t>
  </si>
  <si>
    <t>6033281000000104292110140</t>
  </si>
  <si>
    <t>Расчеты с VTBAM по счету/договору № №713 от 08.05.18. от Tue May 08 00:00:00 GMT 2018</t>
  </si>
  <si>
    <t>CM00000786</t>
  </si>
  <si>
    <t>08.05.2018</t>
  </si>
  <si>
    <t>6033281000000104295210140</t>
  </si>
  <si>
    <t>Расчеты с KSR по счету/договору № АД-С027-18 от Mon Jul 09 00:00:00 GMT 2018</t>
  </si>
  <si>
    <t>6033281000000104299210140</t>
  </si>
  <si>
    <t>CM00000776</t>
  </si>
  <si>
    <t>6033281000000104344310140</t>
  </si>
  <si>
    <t>Расчеты с VTBAM по счету/договору № 756 от 10.12.2018 от Mon Dec 10 00:00:00 GMT 2018</t>
  </si>
  <si>
    <t>CM00001207</t>
  </si>
  <si>
    <t>10.12.2018</t>
  </si>
  <si>
    <t>6033281000000104347710140</t>
  </si>
  <si>
    <t>Расчеты с VTBII по счету/договору № АД-БФ005-12 ПЕРЕМ от Tue Aug 07 00:00:00 GMT 2012</t>
  </si>
  <si>
    <t>CM00001184</t>
  </si>
  <si>
    <t>6033281000000104351310140</t>
  </si>
  <si>
    <t>Расчеты с NOVCC по счету/договору № АД-В5-007-16 ПЕРЕМ от Wed Nov 16 00:00:00 GMT 2016</t>
  </si>
  <si>
    <t>134</t>
  </si>
  <si>
    <t>CM00001167</t>
  </si>
  <si>
    <t>6033281000000104351510140</t>
  </si>
  <si>
    <t>Расчеты с KSR по счету/договору № АД-С027-18 ПЕРЕМ от Mon Jul 09 00:00:00 GMT 2018</t>
  </si>
  <si>
    <t>CM00001165</t>
  </si>
  <si>
    <t>6033281000000104369210140</t>
  </si>
  <si>
    <t>FABRIKAICB</t>
  </si>
  <si>
    <t>ООО "ДОМ.РФ Ипотечный агент"</t>
  </si>
  <si>
    <t>Расчеты с FABRIKAICB по счету/договору № №849 от 20.08.2019 от Tue Aug 20 00:00:00 GMT 2019</t>
  </si>
  <si>
    <t>1-5ZDDNV</t>
  </si>
  <si>
    <t>CM00001339</t>
  </si>
  <si>
    <t>20.08.2019</t>
  </si>
  <si>
    <t>7727290538</t>
  </si>
  <si>
    <t>5093_FX</t>
  </si>
  <si>
    <t>6033281000000104381510140</t>
  </si>
  <si>
    <t>6033281000000104399010140</t>
  </si>
  <si>
    <t>RTKM</t>
  </si>
  <si>
    <t>Публичное акционерное общество "Ростелеком"</t>
  </si>
  <si>
    <t>Расчеты с RTKM по счету/договору № 01/25/2737/19 от Tue Nov 26 00:00:00 GMT 2019</t>
  </si>
  <si>
    <t>1-J90D</t>
  </si>
  <si>
    <t xml:space="preserve">Оказание услуг андеррайтинга (IPO) </t>
  </si>
  <si>
    <t>65</t>
  </si>
  <si>
    <t>CM00001505</t>
  </si>
  <si>
    <t>26.11.2019</t>
  </si>
  <si>
    <t>7707049388</t>
  </si>
  <si>
    <t>6566_FX</t>
  </si>
  <si>
    <t>6033281000000104401910140</t>
  </si>
  <si>
    <t>Расчеты с BUZFIN по счету/договору № АД-С028-19 от Tue Oct 01 00:00:00 GMT 2019</t>
  </si>
  <si>
    <t>CM00001490</t>
  </si>
  <si>
    <t>6033281000000104425310140</t>
  </si>
  <si>
    <t>Расчеты с FABRIKAICB по счету/договору № 901 от 20.02.2020 от Thu Feb 20 00:00:00 GMT 2020</t>
  </si>
  <si>
    <t>CM00001627</t>
  </si>
  <si>
    <t>20.02.2020</t>
  </si>
  <si>
    <t>6033281000000104443210140</t>
  </si>
  <si>
    <t>Расчеты с VTBRM по счету/договору № 907 от 05.03.20 от Thu Mar 05 00:00:00 GMT 2020</t>
  </si>
  <si>
    <t>CM00001683</t>
  </si>
  <si>
    <t>05.03.2020</t>
  </si>
  <si>
    <t>6033281000000104465310140</t>
  </si>
  <si>
    <t>Расчеты с FABRIKAICB по счету/договору № 938 от 07.07.20 от Tue Jul 07 00:00:00 GMT 2020</t>
  </si>
  <si>
    <t>CM00001760</t>
  </si>
  <si>
    <t>07.07.2020</t>
  </si>
  <si>
    <t>6033281000000104491410140</t>
  </si>
  <si>
    <t>Расчеты с MICEXRTS по счету/договору № 960/РЕПО от 01.09.20 от Tue Sep 01 00:00:00 GMT 2020</t>
  </si>
  <si>
    <t>CM00001852</t>
  </si>
  <si>
    <t>01.09.2020</t>
  </si>
  <si>
    <t>6033281000000104491610140</t>
  </si>
  <si>
    <t>Расчеты с VTBRM по счету/договору № 3/2020 от 28.07.20 от Tue Jul 28 00:00:00 GMT 2020</t>
  </si>
  <si>
    <t>CM00001864</t>
  </si>
  <si>
    <t>28.07.2020</t>
  </si>
  <si>
    <t>6033281000000104499010140</t>
  </si>
  <si>
    <t>Расчеты с SAMOLET по счету/договору № 990 от 28.10.2020 от Wed Oct 28 00:00:00 GMT 2020</t>
  </si>
  <si>
    <t>91</t>
  </si>
  <si>
    <t>CM00001938</t>
  </si>
  <si>
    <t>28.10.2020</t>
  </si>
  <si>
    <t>25</t>
  </si>
  <si>
    <t>06.08.2021</t>
  </si>
  <si>
    <t>6033281000000104502810140</t>
  </si>
  <si>
    <t>Расчеты с MBP по счету/договору № АД-БФ016-20 от Thu Dec 03 00:00:00 GMT 2020</t>
  </si>
  <si>
    <t>CM00001991</t>
  </si>
  <si>
    <t>03.12.2020</t>
  </si>
  <si>
    <t>221</t>
  </si>
  <si>
    <t>22.01.2021</t>
  </si>
  <si>
    <t>6033281000000104503410140</t>
  </si>
  <si>
    <t>Расчеты с MBP по счету/договору № 27,40 от Sun Nov 01 00:00:00 GMT 2020</t>
  </si>
  <si>
    <t>6033281000000104504910140</t>
  </si>
  <si>
    <t>Расчеты с FABRIKAICB по счету/договору № 1004 от 27.11.20 от Fri Nov 27 00:00:00 GMT 2020</t>
  </si>
  <si>
    <t>CM00002014</t>
  </si>
  <si>
    <t>27.11.2020</t>
  </si>
  <si>
    <t>6033281000000104517410140</t>
  </si>
  <si>
    <t>MRSKH</t>
  </si>
  <si>
    <t>Публичное акционерное общество "Российские сети"</t>
  </si>
  <si>
    <t>Расчеты с MRSKH по счету/договору № б/н от 31.07.2020 от Fri Jul 31 00:00:00 GMT 2020</t>
  </si>
  <si>
    <t>1-J7N6</t>
  </si>
  <si>
    <t>CM00001967</t>
  </si>
  <si>
    <t>31.07.2020</t>
  </si>
  <si>
    <t>7728662669</t>
  </si>
  <si>
    <t>6524_FX</t>
  </si>
  <si>
    <t>6033281000000104518910140</t>
  </si>
  <si>
    <t>Расчеты с ELUGLI по счету/договору № б/н от 12.11.20 от Thu Nov 12 00:00:00 GMT 2020</t>
  </si>
  <si>
    <t>55</t>
  </si>
  <si>
    <t>07.07.2021</t>
  </si>
  <si>
    <t>CM00002005</t>
  </si>
  <si>
    <t>12.11.2020</t>
  </si>
  <si>
    <t>6033281000000104519810140</t>
  </si>
  <si>
    <t>LOGINFRA</t>
  </si>
  <si>
    <t>Общество с ограниченной ответственностью «Логистическая инфраструктура»</t>
  </si>
  <si>
    <t>Расчеты с LOGINFRA по счету/договору № б/н от 03.11.2020 от Tue Nov 03 00:00:00 GMT 2020</t>
  </si>
  <si>
    <t>1-64UO30</t>
  </si>
  <si>
    <t>CM00002013</t>
  </si>
  <si>
    <t>03.11.2020</t>
  </si>
  <si>
    <t>7703464721</t>
  </si>
  <si>
    <t>1947057_FX</t>
  </si>
  <si>
    <t>6033281000000104519910140</t>
  </si>
  <si>
    <t>Расчеты с TCS по счету/договору № б/н от 10.11.2020 от Tue Nov 10 00:00:00 GMT 2020</t>
  </si>
  <si>
    <t>CM00002011</t>
  </si>
  <si>
    <t>10.11.2020</t>
  </si>
  <si>
    <t>6033281000000104520010140</t>
  </si>
  <si>
    <t>HIGHWAY</t>
  </si>
  <si>
    <t>ООО "Оператор скоростных автомагистралей"</t>
  </si>
  <si>
    <t>Расчеты с HIGHWAY по счету/договору № б/н от 10.11.2020 от Tue Nov 10 00:00:00 GMT 2020</t>
  </si>
  <si>
    <t>1-2PY2XC</t>
  </si>
  <si>
    <t>CM00002010</t>
  </si>
  <si>
    <t>7801574426</t>
  </si>
  <si>
    <t>10051_FX</t>
  </si>
  <si>
    <t>6033281000000104520110140</t>
  </si>
  <si>
    <t>DORLINE</t>
  </si>
  <si>
    <t>Общество с ограниченной ответственностью «Оператор скоростных автомагистралей - Кама»</t>
  </si>
  <si>
    <t>Расчеты с DORLINE по счету/договору № б/н от 10.11.2020 от Tue Nov 10 00:00:00 GMT 2020</t>
  </si>
  <si>
    <t>1-3QQ2Z1</t>
  </si>
  <si>
    <t>CM00002009</t>
  </si>
  <si>
    <t>7703810724</t>
  </si>
  <si>
    <t>10058_FX</t>
  </si>
  <si>
    <t>6033281000000104527410140</t>
  </si>
  <si>
    <t>Расчеты с VTBAM по счету/договору № 1042 от 20.02.2021 от Sat Feb 20 00:00:00 GMT 2021</t>
  </si>
  <si>
    <t>CM00002075</t>
  </si>
  <si>
    <t>20.02.2021</t>
  </si>
  <si>
    <t>6033281000000104527510140</t>
  </si>
  <si>
    <t>Расчеты с VTBAM по счету/договору № 1041 от 19.02.2021 от Fri Feb 19 00:00:00 GMT 2021</t>
  </si>
  <si>
    <t>CM00002074</t>
  </si>
  <si>
    <t>19.02.2021</t>
  </si>
  <si>
    <t>6033281000000104551710140</t>
  </si>
  <si>
    <t>Расчеты с VTBRM по счету/договору № 1058 от 09.04.2021 от Fri Apr 09 00:00:00 GMT 2021</t>
  </si>
  <si>
    <t>CM00002127</t>
  </si>
  <si>
    <t>09.04.2021</t>
  </si>
  <si>
    <t>6033281000000104551810140</t>
  </si>
  <si>
    <t>Расчеты с MICEXRTS по счету/договору № 01/H900/FutWheat от Mon Dec 21 00:00:00 GMT 2020</t>
  </si>
  <si>
    <t>CM00002086</t>
  </si>
  <si>
    <t>21.12.2020</t>
  </si>
  <si>
    <t>13.09.2021</t>
  </si>
  <si>
    <t>23.06.2021</t>
  </si>
  <si>
    <t>8</t>
  </si>
  <si>
    <t>23.08.2021</t>
  </si>
  <si>
    <t>6033281000000104575010140</t>
  </si>
  <si>
    <t>Расчеты с VTBRM по счету/договору № 50434409-ИТ от Fri Jul 09 00:00:00 GMT 2021</t>
  </si>
  <si>
    <t>CM00002231</t>
  </si>
  <si>
    <t>09.07.2021</t>
  </si>
  <si>
    <t>6033281000000104575210140</t>
  </si>
  <si>
    <t>Расчеты с FABRIKAICB по счету/договору № 1047 от 09.03.21 от Tue Mar 09 00:00:00 GMT 2021</t>
  </si>
  <si>
    <t>CM00002240</t>
  </si>
  <si>
    <t>09.03.2021</t>
  </si>
  <si>
    <t>6033281000000104580210140</t>
  </si>
  <si>
    <t>EUPLAN</t>
  </si>
  <si>
    <t>Публичное акционерное общество "Лизинговая Компания "Европлан"</t>
  </si>
  <si>
    <t>Расчеты с EUPLAN по счету/договору № ДРК-2021/27 от Tue May 18 00:00:00 GMT 2021</t>
  </si>
  <si>
    <t>16.08.2021</t>
  </si>
  <si>
    <t>1-6DQFJZ</t>
  </si>
  <si>
    <t>CM00002242</t>
  </si>
  <si>
    <t>18.05.2021</t>
  </si>
  <si>
    <t>9705101614</t>
  </si>
  <si>
    <t>5347075_FX</t>
  </si>
  <si>
    <t>6033281000000104580310140</t>
  </si>
  <si>
    <t>GTLK</t>
  </si>
  <si>
    <t>акционерное общество "Государственная транспортная лизинговая компания"</t>
  </si>
  <si>
    <t>Расчеты с GTLK по счету/договору № б/н от 06.07.2021 от Tue Jul 06 00:00:00 GMT 2021</t>
  </si>
  <si>
    <t>6</t>
  </si>
  <si>
    <t>25.08.2021</t>
  </si>
  <si>
    <t>1-2PUNGD</t>
  </si>
  <si>
    <t>CM00002247</t>
  </si>
  <si>
    <t>06.07.2021</t>
  </si>
  <si>
    <t>7720261827</t>
  </si>
  <si>
    <t>3908_FX</t>
  </si>
  <si>
    <t>6033281000000104580410140</t>
  </si>
  <si>
    <t>VTBRKS1</t>
  </si>
  <si>
    <t>Общество с ограниченной ответственностью "Специализированное финансовое общество ВТБ РКС-1"</t>
  </si>
  <si>
    <t>Расчеты с VTBRKS1 по счету/договору № 1084 от 25.06.21 от Fri Jun 25 00:00:00 GMT 2021</t>
  </si>
  <si>
    <t>1-6U6B2L</t>
  </si>
  <si>
    <t>CM00002256</t>
  </si>
  <si>
    <t>9704018755</t>
  </si>
  <si>
    <t>13147067_FX</t>
  </si>
  <si>
    <t>6033281000000104580510140</t>
  </si>
  <si>
    <t>VISFIN</t>
  </si>
  <si>
    <t>Общество с ограниченной ответственностью "ВИС Финанс"</t>
  </si>
  <si>
    <t>Расчеты с VISFIN по счету/договору № Б/Н ОТ 16.02.2021 от Tue Feb 16 00:00:00 GMT 2021</t>
  </si>
  <si>
    <t>1-6U8TVH</t>
  </si>
  <si>
    <t>CM00002254</t>
  </si>
  <si>
    <t>16.02.2021</t>
  </si>
  <si>
    <t>4705081944</t>
  </si>
  <si>
    <t>12847088_FX</t>
  </si>
  <si>
    <t>6033281000000104580710140</t>
  </si>
  <si>
    <t>GPB</t>
  </si>
  <si>
    <t>"Газпромбанк" (Акционерное общество)</t>
  </si>
  <si>
    <t>Расчеты с GPB по счету/договору № 92/СОБЗ от 30.08.21 от Mon Aug 30 00:00:00 GMT 2021</t>
  </si>
  <si>
    <t>17.09.2021</t>
  </si>
  <si>
    <t>1-2JMP9</t>
  </si>
  <si>
    <t>CM00002260</t>
  </si>
  <si>
    <t>30.08.2021</t>
  </si>
  <si>
    <t>7744001497</t>
  </si>
  <si>
    <t>3845_FX</t>
  </si>
  <si>
    <t>6033281000000104580810140</t>
  </si>
  <si>
    <t>Публичное акционерное общество "Магнит"</t>
  </si>
  <si>
    <t>Расчеты с MGNT по счету/договору № б/н от 24.05.21 от Mon May 24 00:00:00 GMT 2021</t>
  </si>
  <si>
    <t>1-J7FJ</t>
  </si>
  <si>
    <t>CM00002262</t>
  </si>
  <si>
    <t>2309085638</t>
  </si>
  <si>
    <t>6511_FX</t>
  </si>
  <si>
    <t>6033281000000104580910140</t>
  </si>
  <si>
    <t>Расчеты с GPB по счету/договору № 93/СОБЗ от Mon Aug 30 00:00:00 GMT 2021</t>
  </si>
  <si>
    <t>CM00002259</t>
  </si>
  <si>
    <t>6033281000000104581010140</t>
  </si>
  <si>
    <t>Расчеты с GPB по счету/договору № 91/СОБЗ от Mon Aug 30 00:00:00 GMT 2021</t>
  </si>
  <si>
    <t>CM00002261</t>
  </si>
  <si>
    <t>6033284000000004341510140</t>
  </si>
  <si>
    <t>ZHONGMAN</t>
  </si>
  <si>
    <t>Zhongman Petroleum and Natural Gas Exploration and Development (Hong Kong) Co., Limited</t>
  </si>
  <si>
    <t>Расчеты с ZHONGMAN по счету/договору № ДС от 05.04.19 от Fri Apr 05 00:00:00 GMT 2019</t>
  </si>
  <si>
    <t>1-6FCDB2</t>
  </si>
  <si>
    <t>CM00001152</t>
  </si>
  <si>
    <t>05.04.2019</t>
  </si>
  <si>
    <t>3347011_FX</t>
  </si>
  <si>
    <t>6033284000000104357210140</t>
  </si>
  <si>
    <t>762</t>
  </si>
  <si>
    <t>31.07.2019</t>
  </si>
  <si>
    <t>6033284000000104520210140</t>
  </si>
  <si>
    <t>JUPITEREN</t>
  </si>
  <si>
    <t>Jupiter Energy Limited</t>
  </si>
  <si>
    <t>AUS</t>
  </si>
  <si>
    <t>АВСТРАЛИЯ</t>
  </si>
  <si>
    <t>Расчеты с JUPITEREN по счету/договору № б/н от 20.07.2020 от Mon Jul 20 00:00:00 GMT 2020</t>
  </si>
  <si>
    <t>222</t>
  </si>
  <si>
    <t>21.01.2021</t>
  </si>
  <si>
    <t>1-6ON76L</t>
  </si>
  <si>
    <t>CM00001933</t>
  </si>
  <si>
    <t>20.07.2020</t>
  </si>
  <si>
    <t>10947002_FX</t>
  </si>
  <si>
    <t>Sum of Исходящий остаток, руб.</t>
  </si>
  <si>
    <t>Sum of Исходящий остаток на конец периода, руб.</t>
  </si>
  <si>
    <t>сумма</t>
  </si>
  <si>
    <t xml:space="preserve">короткая </t>
  </si>
  <si>
    <t>репо</t>
  </si>
  <si>
    <t>кт</t>
  </si>
  <si>
    <t>Sum of сумма</t>
  </si>
  <si>
    <t>сумма руб.</t>
  </si>
  <si>
    <t>валюта</t>
  </si>
  <si>
    <t>сумма в валюте</t>
  </si>
  <si>
    <t>тип об-ва</t>
  </si>
  <si>
    <t>дата погашения</t>
  </si>
  <si>
    <t>срок погашения</t>
  </si>
  <si>
    <t>иные обязательства, оцениваемые по справедливой стоимости через прибыль или убыток</t>
  </si>
  <si>
    <t>обязательства по сделкам репо</t>
  </si>
  <si>
    <t>дт</t>
  </si>
  <si>
    <t>Сумма требований, включаемая в расчет собственных средств</t>
  </si>
  <si>
    <t>дни</t>
  </si>
  <si>
    <t>требования по сделкам репо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</si>
</sst>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.0000_-;\-* #,##0.0000_-;_-* &quot;-&quot;??_-;_-@_-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rgb="FF333333"/>
      <name val="Arial"/>
      <family val="2"/>
      <charset val="204"/>
    </font>
    <font>
      <u/>
      <sz val="16"/>
      <color rgb="FF333333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theme="1"/>
      <name val="Arial Cyr"/>
      <family val="2"/>
      <charset val="204"/>
    </font>
    <font>
      <b/>
      <sz val="8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b/>
      <sz val="9"/>
      <color rgb="FF0070C0"/>
      <name val="Arial Cyr"/>
      <family val="2"/>
      <charset val="204"/>
    </font>
    <font>
      <b/>
      <sz val="9"/>
      <color rgb="FFFF0000"/>
      <name val="Arial Cyr"/>
      <family val="2"/>
      <charset val="204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0"/>
      <color rgb="FF2B2E33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AFAF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  <border>
      <left/>
      <right/>
      <top/>
      <bottom style="medium">
        <color rgb="FFE8E9EB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13">
    <xf numFmtId="0" fontId="0" fillId="0" borderId="0" xfId="0"/>
    <xf numFmtId="0" fontId="5" fillId="2" borderId="0" xfId="2" applyFont="1" applyFill="1" applyAlignment="1">
      <alignment horizontal="left"/>
    </xf>
    <xf numFmtId="49" fontId="7" fillId="3" borderId="1" xfId="2" applyNumberFormat="1" applyFont="1" applyFill="1" applyBorder="1" applyAlignment="1">
      <alignment horizontal="left"/>
    </xf>
    <xf numFmtId="49" fontId="5" fillId="4" borderId="2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left"/>
    </xf>
    <xf numFmtId="0" fontId="4" fillId="0" borderId="0" xfId="2"/>
    <xf numFmtId="0" fontId="1" fillId="0" borderId="0" xfId="4"/>
    <xf numFmtId="0" fontId="8" fillId="5" borderId="0" xfId="4" applyFont="1" applyFill="1" applyAlignment="1">
      <alignment wrapText="1"/>
    </xf>
    <xf numFmtId="43" fontId="0" fillId="0" borderId="0" xfId="5" applyFont="1"/>
    <xf numFmtId="43" fontId="9" fillId="6" borderId="3" xfId="5" applyFont="1" applyFill="1" applyBorder="1" applyAlignment="1">
      <alignment wrapText="1"/>
    </xf>
    <xf numFmtId="0" fontId="9" fillId="6" borderId="3" xfId="4" applyFont="1" applyFill="1" applyBorder="1" applyAlignment="1">
      <alignment wrapText="1"/>
    </xf>
    <xf numFmtId="0" fontId="10" fillId="8" borderId="3" xfId="4" applyFont="1" applyFill="1" applyBorder="1" applyAlignment="1">
      <alignment wrapText="1"/>
    </xf>
    <xf numFmtId="43" fontId="9" fillId="6" borderId="4" xfId="5" applyFont="1" applyFill="1" applyBorder="1" applyAlignment="1">
      <alignment wrapText="1"/>
    </xf>
    <xf numFmtId="0" fontId="9" fillId="6" borderId="4" xfId="4" applyFont="1" applyFill="1" applyBorder="1" applyAlignment="1">
      <alignment wrapText="1"/>
    </xf>
    <xf numFmtId="0" fontId="10" fillId="8" borderId="4" xfId="4" applyFont="1" applyFill="1" applyBorder="1" applyAlignment="1">
      <alignment wrapText="1"/>
    </xf>
    <xf numFmtId="0" fontId="8" fillId="5" borderId="5" xfId="4" applyFont="1" applyFill="1" applyBorder="1" applyAlignment="1">
      <alignment wrapText="1"/>
    </xf>
    <xf numFmtId="0" fontId="11" fillId="5" borderId="5" xfId="4" applyFont="1" applyFill="1" applyBorder="1" applyAlignment="1">
      <alignment wrapText="1"/>
    </xf>
    <xf numFmtId="43" fontId="8" fillId="5" borderId="5" xfId="5" applyFont="1" applyFill="1" applyBorder="1" applyAlignment="1">
      <alignment wrapText="1"/>
    </xf>
    <xf numFmtId="4" fontId="8" fillId="5" borderId="5" xfId="4" applyNumberFormat="1" applyFont="1" applyFill="1" applyBorder="1" applyAlignment="1">
      <alignment wrapText="1"/>
    </xf>
    <xf numFmtId="14" fontId="8" fillId="5" borderId="5" xfId="4" applyNumberFormat="1" applyFont="1" applyFill="1" applyBorder="1" applyAlignment="1">
      <alignment wrapText="1"/>
    </xf>
    <xf numFmtId="0" fontId="12" fillId="5" borderId="5" xfId="4" applyFont="1" applyFill="1" applyBorder="1" applyAlignment="1">
      <alignment wrapText="1"/>
    </xf>
    <xf numFmtId="0" fontId="1" fillId="9" borderId="0" xfId="4" applyFill="1"/>
    <xf numFmtId="49" fontId="1" fillId="0" borderId="0" xfId="4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49" fontId="13" fillId="10" borderId="1" xfId="0" applyNumberFormat="1" applyFont="1" applyFill="1" applyBorder="1" applyAlignment="1">
      <alignment horizontal="left" wrapText="1"/>
    </xf>
    <xf numFmtId="43" fontId="5" fillId="2" borderId="0" xfId="1" applyFont="1" applyFill="1" applyAlignment="1">
      <alignment horizontal="left"/>
    </xf>
    <xf numFmtId="43" fontId="5" fillId="4" borderId="2" xfId="1" applyFont="1" applyFill="1" applyBorder="1" applyAlignment="1">
      <alignment horizontal="right"/>
    </xf>
    <xf numFmtId="43" fontId="5" fillId="2" borderId="2" xfId="1" applyFont="1" applyFill="1" applyBorder="1" applyAlignment="1">
      <alignment horizontal="right"/>
    </xf>
    <xf numFmtId="43" fontId="4" fillId="0" borderId="0" xfId="1" applyFont="1"/>
    <xf numFmtId="0" fontId="14" fillId="2" borderId="0" xfId="2" applyFont="1" applyFill="1" applyAlignment="1">
      <alignment horizontal="center"/>
    </xf>
    <xf numFmtId="0" fontId="5" fillId="4" borderId="2" xfId="2" applyNumberFormat="1" applyFont="1" applyFill="1" applyBorder="1" applyAlignment="1">
      <alignment horizontal="left"/>
    </xf>
    <xf numFmtId="0" fontId="5" fillId="2" borderId="2" xfId="2" applyNumberFormat="1" applyFont="1" applyFill="1" applyBorder="1" applyAlignment="1">
      <alignment horizontal="left"/>
    </xf>
    <xf numFmtId="0" fontId="14" fillId="4" borderId="2" xfId="2" applyNumberFormat="1" applyFont="1" applyFill="1" applyBorder="1" applyAlignment="1">
      <alignment horizontal="left"/>
    </xf>
    <xf numFmtId="14" fontId="5" fillId="2" borderId="0" xfId="2" applyNumberFormat="1" applyFont="1" applyFill="1" applyAlignment="1">
      <alignment horizontal="left"/>
    </xf>
    <xf numFmtId="0" fontId="14" fillId="2" borderId="0" xfId="2" applyFont="1" applyFill="1" applyAlignment="1">
      <alignment horizontal="left"/>
    </xf>
    <xf numFmtId="43" fontId="14" fillId="2" borderId="0" xfId="2" applyNumberFormat="1" applyFont="1" applyFill="1" applyAlignment="1">
      <alignment horizontal="left"/>
    </xf>
    <xf numFmtId="4" fontId="14" fillId="2" borderId="0" xfId="2" applyNumberFormat="1" applyFont="1" applyFill="1" applyAlignment="1">
      <alignment horizontal="left"/>
    </xf>
    <xf numFmtId="0" fontId="14" fillId="11" borderId="0" xfId="2" applyFont="1" applyFill="1" applyAlignment="1">
      <alignment horizontal="left" wrapText="1"/>
    </xf>
    <xf numFmtId="0" fontId="14" fillId="12" borderId="0" xfId="2" applyFont="1" applyFill="1" applyAlignment="1">
      <alignment horizontal="left" wrapText="1"/>
    </xf>
    <xf numFmtId="43" fontId="14" fillId="12" borderId="0" xfId="6" applyNumberFormat="1" applyFont="1" applyFill="1" applyAlignment="1">
      <alignment horizontal="left" wrapText="1"/>
    </xf>
    <xf numFmtId="49" fontId="13" fillId="3" borderId="1" xfId="2" applyNumberFormat="1" applyFont="1" applyFill="1" applyBorder="1" applyAlignment="1">
      <alignment horizontal="left"/>
    </xf>
    <xf numFmtId="0" fontId="13" fillId="3" borderId="1" xfId="2" applyFont="1" applyFill="1" applyBorder="1" applyAlignment="1">
      <alignment horizontal="left"/>
    </xf>
    <xf numFmtId="49" fontId="13" fillId="3" borderId="1" xfId="2" applyNumberFormat="1" applyFont="1" applyFill="1" applyBorder="1" applyAlignment="1">
      <alignment horizontal="left" wrapText="1"/>
    </xf>
    <xf numFmtId="4" fontId="16" fillId="11" borderId="1" xfId="2" applyNumberFormat="1" applyFont="1" applyFill="1" applyBorder="1" applyAlignment="1">
      <alignment horizontal="left" wrapText="1"/>
    </xf>
    <xf numFmtId="43" fontId="13" fillId="13" borderId="7" xfId="6" applyFont="1" applyFill="1" applyBorder="1" applyAlignment="1">
      <alignment horizontal="left" wrapText="1"/>
    </xf>
    <xf numFmtId="43" fontId="17" fillId="14" borderId="7" xfId="6" applyFont="1" applyFill="1" applyBorder="1" applyAlignment="1">
      <alignment horizontal="left" wrapText="1"/>
    </xf>
    <xf numFmtId="0" fontId="14" fillId="2" borderId="0" xfId="2" applyFont="1" applyFill="1" applyAlignment="1">
      <alignment horizontal="left" wrapText="1"/>
    </xf>
    <xf numFmtId="49" fontId="14" fillId="4" borderId="2" xfId="2" applyNumberFormat="1" applyFont="1" applyFill="1" applyBorder="1" applyAlignment="1">
      <alignment horizontal="left"/>
    </xf>
    <xf numFmtId="0" fontId="14" fillId="4" borderId="2" xfId="2" applyFont="1" applyFill="1" applyBorder="1" applyAlignment="1">
      <alignment horizontal="right"/>
    </xf>
    <xf numFmtId="4" fontId="14" fillId="4" borderId="2" xfId="2" applyNumberFormat="1" applyFont="1" applyFill="1" applyBorder="1" applyAlignment="1">
      <alignment horizontal="right" vertical="center"/>
    </xf>
    <xf numFmtId="49" fontId="14" fillId="4" borderId="2" xfId="2" applyNumberFormat="1" applyFont="1" applyFill="1" applyBorder="1" applyAlignment="1">
      <alignment horizontal="right" vertical="center"/>
    </xf>
    <xf numFmtId="49" fontId="14" fillId="2" borderId="2" xfId="2" applyNumberFormat="1" applyFont="1" applyFill="1" applyBorder="1" applyAlignment="1">
      <alignment horizontal="left"/>
    </xf>
    <xf numFmtId="0" fontId="14" fillId="2" borderId="2" xfId="2" applyFont="1" applyFill="1" applyBorder="1" applyAlignment="1">
      <alignment horizontal="right"/>
    </xf>
    <xf numFmtId="4" fontId="14" fillId="2" borderId="2" xfId="2" applyNumberFormat="1" applyFont="1" applyFill="1" applyBorder="1" applyAlignment="1">
      <alignment horizontal="right" vertical="center"/>
    </xf>
    <xf numFmtId="49" fontId="14" fillId="2" borderId="2" xfId="2" applyNumberFormat="1" applyFont="1" applyFill="1" applyBorder="1" applyAlignment="1">
      <alignment horizontal="right" vertical="center"/>
    </xf>
    <xf numFmtId="14" fontId="18" fillId="5" borderId="5" xfId="2" applyNumberFormat="1" applyFont="1" applyFill="1" applyBorder="1" applyAlignment="1">
      <alignment wrapText="1"/>
    </xf>
    <xf numFmtId="14" fontId="4" fillId="0" borderId="0" xfId="2" applyNumberFormat="1"/>
    <xf numFmtId="43" fontId="14" fillId="2" borderId="2" xfId="2" applyNumberFormat="1" applyFont="1" applyFill="1" applyBorder="1" applyAlignment="1">
      <alignment horizontal="right"/>
    </xf>
    <xf numFmtId="43" fontId="14" fillId="4" borderId="2" xfId="2" applyNumberFormat="1" applyFont="1" applyFill="1" applyBorder="1" applyAlignment="1">
      <alignment horizontal="right"/>
    </xf>
    <xf numFmtId="49" fontId="14" fillId="2" borderId="2" xfId="2" applyNumberFormat="1" applyFont="1" applyFill="1" applyBorder="1" applyAlignment="1">
      <alignment horizontal="right"/>
    </xf>
    <xf numFmtId="49" fontId="14" fillId="4" borderId="2" xfId="2" applyNumberFormat="1" applyFont="1" applyFill="1" applyBorder="1" applyAlignment="1">
      <alignment horizontal="right"/>
    </xf>
    <xf numFmtId="43" fontId="4" fillId="0" borderId="0" xfId="2" applyNumberFormat="1"/>
    <xf numFmtId="4" fontId="4" fillId="0" borderId="0" xfId="2" applyNumberFormat="1"/>
    <xf numFmtId="43" fontId="7" fillId="3" borderId="1" xfId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43" fontId="0" fillId="0" borderId="3" xfId="1" applyFont="1" applyBorder="1" applyAlignment="1">
      <alignment horizontal="center"/>
    </xf>
    <xf numFmtId="0" fontId="0" fillId="0" borderId="5" xfId="0" applyFill="1" applyBorder="1"/>
    <xf numFmtId="0" fontId="0" fillId="0" borderId="5" xfId="0" applyBorder="1" applyAlignment="1">
      <alignment horizontal="left"/>
    </xf>
    <xf numFmtId="43" fontId="0" fillId="0" borderId="5" xfId="1" applyFont="1" applyBorder="1"/>
    <xf numFmtId="43" fontId="0" fillId="0" borderId="0" xfId="1" applyFont="1" applyAlignment="1">
      <alignment horizontal="left"/>
    </xf>
    <xf numFmtId="43" fontId="0" fillId="0" borderId="0" xfId="0" applyNumberFormat="1"/>
    <xf numFmtId="164" fontId="0" fillId="0" borderId="0" xfId="0" applyNumberFormat="1"/>
    <xf numFmtId="43" fontId="0" fillId="7" borderId="0" xfId="1" applyFont="1" applyFill="1" applyAlignment="1">
      <alignment horizontal="left"/>
    </xf>
    <xf numFmtId="43" fontId="0" fillId="7" borderId="0" xfId="1" applyFont="1" applyFill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14" fontId="0" fillId="0" borderId="0" xfId="0" applyNumberFormat="1"/>
    <xf numFmtId="165" fontId="19" fillId="15" borderId="8" xfId="1" applyNumberFormat="1" applyFont="1" applyFill="1" applyBorder="1" applyAlignment="1">
      <alignment wrapText="1"/>
    </xf>
    <xf numFmtId="0" fontId="0" fillId="0" borderId="5" xfId="0" applyBorder="1"/>
    <xf numFmtId="166" fontId="0" fillId="0" borderId="0" xfId="1" applyNumberFormat="1" applyFont="1" applyAlignment="1">
      <alignment horizontal="center"/>
    </xf>
    <xf numFmtId="43" fontId="0" fillId="16" borderId="0" xfId="1" applyFont="1" applyFill="1"/>
    <xf numFmtId="0" fontId="0" fillId="0" borderId="5" xfId="0" applyBorder="1" applyAlignment="1">
      <alignment horizontal="left" indent="1"/>
    </xf>
    <xf numFmtId="43" fontId="0" fillId="0" borderId="0" xfId="0" applyNumberFormat="1" applyFill="1"/>
    <xf numFmtId="0" fontId="0" fillId="7" borderId="0" xfId="0" applyFill="1" applyAlignment="1">
      <alignment horizontal="left"/>
    </xf>
    <xf numFmtId="0" fontId="0" fillId="0" borderId="0" xfId="0" applyFill="1" applyBorder="1" applyAlignment="1">
      <alignment horizontal="center" wrapText="1"/>
    </xf>
    <xf numFmtId="43" fontId="0" fillId="16" borderId="0" xfId="0" applyNumberFormat="1" applyFill="1"/>
    <xf numFmtId="164" fontId="0" fillId="16" borderId="0" xfId="0" applyNumberFormat="1" applyFill="1"/>
    <xf numFmtId="0" fontId="9" fillId="6" borderId="3" xfId="4" applyFont="1" applyFill="1" applyBorder="1" applyAlignment="1">
      <alignment wrapText="1"/>
    </xf>
    <xf numFmtId="0" fontId="9" fillId="6" borderId="4" xfId="4" applyFont="1" applyFill="1" applyBorder="1" applyAlignment="1">
      <alignment wrapText="1"/>
    </xf>
    <xf numFmtId="43" fontId="0" fillId="0" borderId="6" xfId="5" applyFont="1" applyBorder="1" applyAlignment="1">
      <alignment horizontal="center"/>
    </xf>
    <xf numFmtId="43" fontId="0" fillId="0" borderId="0" xfId="5" applyFont="1" applyAlignment="1">
      <alignment horizontal="center"/>
    </xf>
    <xf numFmtId="43" fontId="9" fillId="7" borderId="3" xfId="5" applyFont="1" applyFill="1" applyBorder="1" applyAlignment="1">
      <alignment wrapText="1"/>
    </xf>
    <xf numFmtId="43" fontId="9" fillId="7" borderId="4" xfId="5" applyFont="1" applyFill="1" applyBorder="1" applyAlignment="1">
      <alignment wrapText="1"/>
    </xf>
    <xf numFmtId="43" fontId="9" fillId="6" borderId="3" xfId="5" applyFont="1" applyFill="1" applyBorder="1" applyAlignment="1">
      <alignment wrapText="1"/>
    </xf>
    <xf numFmtId="43" fontId="9" fillId="6" borderId="4" xfId="5" applyFont="1" applyFill="1" applyBorder="1" applyAlignment="1">
      <alignment wrapText="1"/>
    </xf>
    <xf numFmtId="0" fontId="9" fillId="7" borderId="3" xfId="4" applyFont="1" applyFill="1" applyBorder="1" applyAlignment="1">
      <alignment wrapText="1"/>
    </xf>
    <xf numFmtId="0" fontId="9" fillId="7" borderId="4" xfId="4" applyFont="1" applyFill="1" applyBorder="1" applyAlignment="1">
      <alignment wrapText="1"/>
    </xf>
    <xf numFmtId="49" fontId="6" fillId="2" borderId="0" xfId="2" applyNumberFormat="1" applyFont="1" applyFill="1" applyAlignment="1">
      <alignment horizontal="left" vertical="center"/>
    </xf>
    <xf numFmtId="0" fontId="8" fillId="17" borderId="5" xfId="4" applyFont="1" applyFill="1" applyBorder="1" applyAlignment="1">
      <alignment wrapText="1"/>
    </xf>
    <xf numFmtId="43" fontId="1" fillId="17" borderId="5" xfId="1" applyFont="1" applyFill="1" applyBorder="1"/>
    <xf numFmtId="43" fontId="0" fillId="17" borderId="5" xfId="0" applyNumberFormat="1" applyFill="1" applyBorder="1"/>
    <xf numFmtId="0" fontId="0" fillId="17" borderId="5" xfId="0" applyFill="1" applyBorder="1" applyAlignment="1">
      <alignment horizontal="left"/>
    </xf>
    <xf numFmtId="14" fontId="8" fillId="17" borderId="5" xfId="4" applyNumberFormat="1" applyFont="1" applyFill="1" applyBorder="1" applyAlignment="1">
      <alignment wrapText="1"/>
    </xf>
    <xf numFmtId="0" fontId="0" fillId="17" borderId="5" xfId="0" applyFill="1" applyBorder="1"/>
    <xf numFmtId="43" fontId="0" fillId="17" borderId="5" xfId="1" applyFont="1" applyFill="1" applyBorder="1"/>
    <xf numFmtId="4" fontId="0" fillId="0" borderId="0" xfId="0" applyNumberFormat="1"/>
    <xf numFmtId="14" fontId="0" fillId="0" borderId="0" xfId="0" applyNumberFormat="1" applyAlignment="1">
      <alignment horizontal="left" vertical="center"/>
    </xf>
    <xf numFmtId="165" fontId="19" fillId="15" borderId="8" xfId="1" applyNumberFormat="1" applyFont="1" applyFill="1" applyBorder="1" applyAlignment="1">
      <alignment horizontal="left" vertical="center" wrapText="1"/>
    </xf>
    <xf numFmtId="43" fontId="0" fillId="17" borderId="5" xfId="5" applyFont="1" applyFill="1" applyBorder="1"/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LEC/Reporting/Local_Regulatory%20Reporting/RAS%20Reporting/Month%20closing%202021/08%202021/&#1040;&#1054;%20&#1042;&#1058;&#1041;&#1050;/OpenRepo%2031.08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trova\AppData\Local\Microsoft\Windows\Temporary%20Internet%20Files\Content.Outlook\U2LBRP5I\0420412%2030.09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Repo"/>
      <sheetName val="sell"/>
      <sheetName val="buy"/>
      <sheetName val="Sheet2"/>
      <sheetName val="калипсо"/>
    </sheetNames>
    <sheetDataSet>
      <sheetData sheetId="0" refreshError="1"/>
      <sheetData sheetId="1">
        <row r="2">
          <cell r="E2" t="str">
            <v>ППС_ДС</v>
          </cell>
          <cell r="H2" t="str">
            <v>ППС_ПроцРасх</v>
          </cell>
        </row>
        <row r="3">
          <cell r="B3">
            <v>42359890</v>
          </cell>
          <cell r="C3" t="str">
            <v>VTBRM</v>
          </cell>
          <cell r="D3" t="str">
            <v>RUB</v>
          </cell>
          <cell r="E3" t="str">
            <v>43708</v>
          </cell>
          <cell r="F3">
            <v>-35552130990.550003</v>
          </cell>
          <cell r="G3">
            <v>-35552130990.550003</v>
          </cell>
          <cell r="H3" t="str">
            <v>43709</v>
          </cell>
          <cell r="I3">
            <v>-319832814.57999998</v>
          </cell>
          <cell r="J3">
            <v>-319832814.57999998</v>
          </cell>
        </row>
        <row r="4">
          <cell r="B4">
            <v>46288684</v>
          </cell>
          <cell r="C4" t="str">
            <v>VTBII</v>
          </cell>
          <cell r="D4" t="str">
            <v>RUB</v>
          </cell>
          <cell r="H4" t="str">
            <v>43809</v>
          </cell>
          <cell r="I4">
            <v>-848490.41</v>
          </cell>
          <cell r="J4">
            <v>-848490.41</v>
          </cell>
        </row>
        <row r="5">
          <cell r="B5">
            <v>47046223</v>
          </cell>
          <cell r="C5" t="str">
            <v>NCC</v>
          </cell>
          <cell r="D5" t="str">
            <v>RUB</v>
          </cell>
          <cell r="E5" t="str">
            <v>43708</v>
          </cell>
          <cell r="F5">
            <v>-149000000</v>
          </cell>
          <cell r="G5">
            <v>-149000000</v>
          </cell>
          <cell r="H5" t="str">
            <v>43709</v>
          </cell>
          <cell r="I5">
            <v>-1870296.98</v>
          </cell>
          <cell r="J5">
            <v>-1870296.98</v>
          </cell>
        </row>
        <row r="6">
          <cell r="B6">
            <v>47046226</v>
          </cell>
          <cell r="C6" t="str">
            <v>NCC</v>
          </cell>
          <cell r="D6" t="str">
            <v>RUB</v>
          </cell>
          <cell r="E6" t="str">
            <v>43708</v>
          </cell>
          <cell r="F6">
            <v>-50000000</v>
          </cell>
          <cell r="G6">
            <v>-50000000</v>
          </cell>
          <cell r="H6" t="str">
            <v>43709</v>
          </cell>
          <cell r="I6">
            <v>-627616.43999999994</v>
          </cell>
          <cell r="J6">
            <v>-627616.43999999994</v>
          </cell>
        </row>
        <row r="7">
          <cell r="B7">
            <v>47046227</v>
          </cell>
          <cell r="C7" t="str">
            <v>NCC</v>
          </cell>
          <cell r="D7" t="str">
            <v>RUB</v>
          </cell>
          <cell r="E7" t="str">
            <v>43708</v>
          </cell>
          <cell r="F7">
            <v>-12000000</v>
          </cell>
          <cell r="G7">
            <v>-12000000</v>
          </cell>
          <cell r="H7" t="str">
            <v>43709</v>
          </cell>
          <cell r="I7">
            <v>-150627.94</v>
          </cell>
          <cell r="J7">
            <v>-150627.94</v>
          </cell>
        </row>
        <row r="8">
          <cell r="B8">
            <v>47048548</v>
          </cell>
          <cell r="C8" t="str">
            <v>NCC</v>
          </cell>
          <cell r="D8" t="str">
            <v>RUB</v>
          </cell>
          <cell r="E8" t="str">
            <v>43708</v>
          </cell>
          <cell r="F8">
            <v>-100000000</v>
          </cell>
          <cell r="G8">
            <v>-100000000</v>
          </cell>
          <cell r="H8" t="str">
            <v>43709</v>
          </cell>
          <cell r="I8">
            <v>-1255232.8700000001</v>
          </cell>
          <cell r="J8">
            <v>-1255232.8700000001</v>
          </cell>
        </row>
        <row r="9">
          <cell r="B9">
            <v>47097587</v>
          </cell>
          <cell r="C9" t="str">
            <v>NCC</v>
          </cell>
          <cell r="D9" t="str">
            <v>RUB</v>
          </cell>
          <cell r="E9" t="str">
            <v>43708</v>
          </cell>
          <cell r="F9">
            <v>-200000000</v>
          </cell>
          <cell r="G9">
            <v>-200000000</v>
          </cell>
          <cell r="H9" t="str">
            <v>43709</v>
          </cell>
          <cell r="I9">
            <v>-2498794.52</v>
          </cell>
          <cell r="J9">
            <v>-2498794.52</v>
          </cell>
        </row>
        <row r="10">
          <cell r="B10">
            <v>47192998</v>
          </cell>
          <cell r="C10" t="str">
            <v>NCC</v>
          </cell>
          <cell r="D10" t="str">
            <v>RUB</v>
          </cell>
          <cell r="E10" t="str">
            <v>43708</v>
          </cell>
          <cell r="F10">
            <v>-6120000</v>
          </cell>
          <cell r="G10">
            <v>-6120000</v>
          </cell>
          <cell r="H10" t="str">
            <v>43709</v>
          </cell>
          <cell r="I10">
            <v>-72811.23</v>
          </cell>
          <cell r="J10">
            <v>-72811.23</v>
          </cell>
        </row>
        <row r="11">
          <cell r="B11">
            <v>47193002</v>
          </cell>
          <cell r="C11" t="str">
            <v>NCC</v>
          </cell>
          <cell r="D11" t="str">
            <v>RUB</v>
          </cell>
          <cell r="E11" t="str">
            <v>43708</v>
          </cell>
          <cell r="F11">
            <v>-12000000</v>
          </cell>
          <cell r="G11">
            <v>-12000000</v>
          </cell>
          <cell r="H11" t="str">
            <v>43709</v>
          </cell>
          <cell r="I11">
            <v>-142767.12</v>
          </cell>
          <cell r="J11">
            <v>-142767.12</v>
          </cell>
        </row>
        <row r="12">
          <cell r="B12">
            <v>47193003</v>
          </cell>
          <cell r="C12" t="str">
            <v>NCC</v>
          </cell>
          <cell r="D12" t="str">
            <v>RUB</v>
          </cell>
          <cell r="E12" t="str">
            <v>43708</v>
          </cell>
          <cell r="F12">
            <v>-50000000</v>
          </cell>
          <cell r="G12">
            <v>-50000000</v>
          </cell>
          <cell r="H12" t="str">
            <v>43709</v>
          </cell>
          <cell r="I12">
            <v>-594863.01</v>
          </cell>
          <cell r="J12">
            <v>-594863.01</v>
          </cell>
        </row>
        <row r="13">
          <cell r="B13">
            <v>47193004</v>
          </cell>
          <cell r="C13" t="str">
            <v>NCC</v>
          </cell>
          <cell r="D13" t="str">
            <v>RUB</v>
          </cell>
          <cell r="E13" t="str">
            <v>43708</v>
          </cell>
          <cell r="F13">
            <v>-200000000</v>
          </cell>
          <cell r="G13">
            <v>-200000000</v>
          </cell>
          <cell r="H13" t="str">
            <v>43709</v>
          </cell>
          <cell r="I13">
            <v>-2383561.64</v>
          </cell>
          <cell r="J13">
            <v>-2383561.64</v>
          </cell>
        </row>
        <row r="14">
          <cell r="B14">
            <v>47193005</v>
          </cell>
          <cell r="C14" t="str">
            <v>NCC</v>
          </cell>
          <cell r="D14" t="str">
            <v>RUB</v>
          </cell>
          <cell r="E14" t="str">
            <v>43708</v>
          </cell>
          <cell r="F14">
            <v>-131880000</v>
          </cell>
          <cell r="G14">
            <v>-131880000</v>
          </cell>
          <cell r="H14" t="str">
            <v>43709</v>
          </cell>
          <cell r="I14">
            <v>-1571720.55</v>
          </cell>
          <cell r="J14">
            <v>-1571720.55</v>
          </cell>
        </row>
        <row r="15">
          <cell r="B15">
            <v>47269116</v>
          </cell>
          <cell r="C15" t="str">
            <v>NCC</v>
          </cell>
          <cell r="D15" t="str">
            <v>RUB</v>
          </cell>
          <cell r="E15" t="str">
            <v>43708</v>
          </cell>
          <cell r="F15">
            <v>-50000000</v>
          </cell>
          <cell r="G15">
            <v>-50000000</v>
          </cell>
          <cell r="H15" t="str">
            <v>43709</v>
          </cell>
          <cell r="I15">
            <v>-561917.80000000005</v>
          </cell>
          <cell r="J15">
            <v>-561917.80000000005</v>
          </cell>
        </row>
        <row r="16">
          <cell r="B16">
            <v>47269120</v>
          </cell>
          <cell r="C16" t="str">
            <v>NCC</v>
          </cell>
          <cell r="D16" t="str">
            <v>RUB</v>
          </cell>
          <cell r="E16" t="str">
            <v>43708</v>
          </cell>
          <cell r="F16">
            <v>-12000000</v>
          </cell>
          <cell r="G16">
            <v>-12000000</v>
          </cell>
          <cell r="H16" t="str">
            <v>43709</v>
          </cell>
          <cell r="I16">
            <v>-134860.26999999999</v>
          </cell>
          <cell r="J16">
            <v>-134860.26999999999</v>
          </cell>
        </row>
        <row r="17">
          <cell r="B17">
            <v>47269125</v>
          </cell>
          <cell r="C17" t="str">
            <v>NCC</v>
          </cell>
          <cell r="D17" t="str">
            <v>RUB</v>
          </cell>
          <cell r="E17" t="str">
            <v>43708</v>
          </cell>
          <cell r="F17">
            <v>-200000000</v>
          </cell>
          <cell r="G17">
            <v>-200000000</v>
          </cell>
          <cell r="H17" t="str">
            <v>43709</v>
          </cell>
          <cell r="I17">
            <v>-2255342.4700000002</v>
          </cell>
          <cell r="J17">
            <v>-2255342.4700000002</v>
          </cell>
        </row>
        <row r="18">
          <cell r="B18">
            <v>47269130</v>
          </cell>
          <cell r="C18" t="str">
            <v>NCC</v>
          </cell>
          <cell r="D18" t="str">
            <v>RUB</v>
          </cell>
          <cell r="E18" t="str">
            <v>43708</v>
          </cell>
          <cell r="F18">
            <v>-150000000</v>
          </cell>
          <cell r="G18">
            <v>-150000000</v>
          </cell>
          <cell r="H18" t="str">
            <v>43709</v>
          </cell>
          <cell r="I18">
            <v>-1691506.85</v>
          </cell>
          <cell r="J18">
            <v>-1691506.85</v>
          </cell>
        </row>
        <row r="19">
          <cell r="B19">
            <v>47269131</v>
          </cell>
          <cell r="C19" t="str">
            <v>NCC</v>
          </cell>
          <cell r="D19" t="str">
            <v>RUB</v>
          </cell>
          <cell r="E19" t="str">
            <v>43708</v>
          </cell>
          <cell r="F19">
            <v>-200000000</v>
          </cell>
          <cell r="G19">
            <v>-200000000</v>
          </cell>
          <cell r="H19" t="str">
            <v>43709</v>
          </cell>
          <cell r="I19">
            <v>-2255342.4700000002</v>
          </cell>
          <cell r="J19">
            <v>-2255342.4700000002</v>
          </cell>
        </row>
        <row r="20">
          <cell r="B20">
            <v>47269132</v>
          </cell>
          <cell r="C20" t="str">
            <v>NCC</v>
          </cell>
          <cell r="D20" t="str">
            <v>RUB</v>
          </cell>
          <cell r="E20" t="str">
            <v>43708</v>
          </cell>
          <cell r="F20">
            <v>-200000000</v>
          </cell>
          <cell r="G20">
            <v>-200000000</v>
          </cell>
          <cell r="H20" t="str">
            <v>43709</v>
          </cell>
          <cell r="I20">
            <v>-2255342.4700000002</v>
          </cell>
          <cell r="J20">
            <v>-2255342.4700000002</v>
          </cell>
        </row>
        <row r="21">
          <cell r="B21">
            <v>47269133</v>
          </cell>
          <cell r="C21" t="str">
            <v>NCC</v>
          </cell>
          <cell r="D21" t="str">
            <v>RUB</v>
          </cell>
          <cell r="E21" t="str">
            <v>43708</v>
          </cell>
          <cell r="F21">
            <v>-200000000</v>
          </cell>
          <cell r="G21">
            <v>-200000000</v>
          </cell>
          <cell r="H21" t="str">
            <v>43709</v>
          </cell>
          <cell r="I21">
            <v>-2255342.4700000002</v>
          </cell>
          <cell r="J21">
            <v>-2255342.4700000002</v>
          </cell>
        </row>
        <row r="22">
          <cell r="B22">
            <v>47269134</v>
          </cell>
          <cell r="C22" t="str">
            <v>NCC</v>
          </cell>
          <cell r="D22" t="str">
            <v>RUB</v>
          </cell>
          <cell r="E22" t="str">
            <v>43708</v>
          </cell>
          <cell r="F22">
            <v>-200000000</v>
          </cell>
          <cell r="G22">
            <v>-200000000</v>
          </cell>
          <cell r="H22" t="str">
            <v>43709</v>
          </cell>
          <cell r="I22">
            <v>-2255342.4700000002</v>
          </cell>
          <cell r="J22">
            <v>-2255342.4700000002</v>
          </cell>
        </row>
        <row r="23">
          <cell r="B23">
            <v>47269135</v>
          </cell>
          <cell r="C23" t="str">
            <v>NCC</v>
          </cell>
          <cell r="D23" t="str">
            <v>RUB</v>
          </cell>
          <cell r="E23" t="str">
            <v>43708</v>
          </cell>
          <cell r="F23">
            <v>-200000000</v>
          </cell>
          <cell r="G23">
            <v>-200000000</v>
          </cell>
          <cell r="H23" t="str">
            <v>43709</v>
          </cell>
          <cell r="I23">
            <v>-2263013.7000000002</v>
          </cell>
          <cell r="J23">
            <v>-2263013.7000000002</v>
          </cell>
        </row>
        <row r="24">
          <cell r="B24">
            <v>47269136</v>
          </cell>
          <cell r="C24" t="str">
            <v>NCC</v>
          </cell>
          <cell r="D24" t="str">
            <v>RUB</v>
          </cell>
          <cell r="E24" t="str">
            <v>43708</v>
          </cell>
          <cell r="F24">
            <v>-200000000</v>
          </cell>
          <cell r="G24">
            <v>-200000000</v>
          </cell>
          <cell r="H24" t="str">
            <v>43709</v>
          </cell>
          <cell r="I24">
            <v>-2263013.7000000002</v>
          </cell>
          <cell r="J24">
            <v>-2263013.7000000002</v>
          </cell>
        </row>
        <row r="25">
          <cell r="B25">
            <v>47269137</v>
          </cell>
          <cell r="C25" t="str">
            <v>NCC</v>
          </cell>
          <cell r="D25" t="str">
            <v>RUB</v>
          </cell>
          <cell r="E25" t="str">
            <v>43708</v>
          </cell>
          <cell r="F25">
            <v>-200000000</v>
          </cell>
          <cell r="G25">
            <v>-200000000</v>
          </cell>
          <cell r="H25" t="str">
            <v>43709</v>
          </cell>
          <cell r="I25">
            <v>-2263013.7000000002</v>
          </cell>
          <cell r="J25">
            <v>-2263013.7000000002</v>
          </cell>
        </row>
        <row r="26">
          <cell r="B26">
            <v>47269138</v>
          </cell>
          <cell r="C26" t="str">
            <v>NCC</v>
          </cell>
          <cell r="D26" t="str">
            <v>RUB</v>
          </cell>
          <cell r="E26" t="str">
            <v>43708</v>
          </cell>
          <cell r="F26">
            <v>-188000000</v>
          </cell>
          <cell r="G26">
            <v>-188000000</v>
          </cell>
          <cell r="H26" t="str">
            <v>43709</v>
          </cell>
          <cell r="I26">
            <v>-2127232.88</v>
          </cell>
          <cell r="J26">
            <v>-2127232.88</v>
          </cell>
        </row>
        <row r="27">
          <cell r="B27">
            <v>47269239</v>
          </cell>
          <cell r="C27" t="str">
            <v>NCC</v>
          </cell>
          <cell r="D27" t="str">
            <v>RUB</v>
          </cell>
          <cell r="E27" t="str">
            <v>43708</v>
          </cell>
          <cell r="F27">
            <v>-12000000</v>
          </cell>
          <cell r="G27">
            <v>-12000000</v>
          </cell>
          <cell r="H27" t="str">
            <v>43709</v>
          </cell>
          <cell r="I27">
            <v>-135780.82</v>
          </cell>
          <cell r="J27">
            <v>-135780.82</v>
          </cell>
        </row>
        <row r="28">
          <cell r="B28">
            <v>47269240</v>
          </cell>
          <cell r="C28" t="str">
            <v>NCC</v>
          </cell>
          <cell r="D28" t="str">
            <v>RUB</v>
          </cell>
          <cell r="E28" t="str">
            <v>43708</v>
          </cell>
          <cell r="F28">
            <v>-200000000</v>
          </cell>
          <cell r="G28">
            <v>-200000000</v>
          </cell>
          <cell r="H28" t="str">
            <v>43709</v>
          </cell>
          <cell r="I28">
            <v>-2266849.31</v>
          </cell>
          <cell r="J28">
            <v>-2266849.31</v>
          </cell>
        </row>
        <row r="29">
          <cell r="B29">
            <v>47269241</v>
          </cell>
          <cell r="C29" t="str">
            <v>NCC</v>
          </cell>
          <cell r="D29" t="str">
            <v>RUB</v>
          </cell>
          <cell r="E29" t="str">
            <v>43708</v>
          </cell>
          <cell r="F29">
            <v>-188000000</v>
          </cell>
          <cell r="G29">
            <v>-188000000</v>
          </cell>
          <cell r="H29" t="str">
            <v>43709</v>
          </cell>
          <cell r="I29">
            <v>-2130838.36</v>
          </cell>
          <cell r="J29">
            <v>-2130838.36</v>
          </cell>
        </row>
        <row r="30">
          <cell r="B30">
            <v>47269242</v>
          </cell>
          <cell r="C30" t="str">
            <v>NCC</v>
          </cell>
          <cell r="D30" t="str">
            <v>RUB</v>
          </cell>
          <cell r="E30" t="str">
            <v>43708</v>
          </cell>
          <cell r="F30">
            <v>-200000000</v>
          </cell>
          <cell r="G30">
            <v>-200000000</v>
          </cell>
          <cell r="H30" t="str">
            <v>43709</v>
          </cell>
          <cell r="I30">
            <v>-2266849.31</v>
          </cell>
          <cell r="J30">
            <v>-2266849.31</v>
          </cell>
        </row>
        <row r="31">
          <cell r="B31">
            <v>47269243</v>
          </cell>
          <cell r="C31" t="str">
            <v>NCC</v>
          </cell>
          <cell r="D31" t="str">
            <v>RUB</v>
          </cell>
          <cell r="E31" t="str">
            <v>43708</v>
          </cell>
          <cell r="F31">
            <v>-200000000</v>
          </cell>
          <cell r="G31">
            <v>-200000000</v>
          </cell>
          <cell r="H31" t="str">
            <v>43709</v>
          </cell>
          <cell r="I31">
            <v>-2266849.31</v>
          </cell>
          <cell r="J31">
            <v>-2266849.31</v>
          </cell>
        </row>
        <row r="32">
          <cell r="B32">
            <v>47269342</v>
          </cell>
          <cell r="C32" t="str">
            <v>NCC</v>
          </cell>
          <cell r="D32" t="str">
            <v>RUB</v>
          </cell>
          <cell r="E32" t="str">
            <v>43708</v>
          </cell>
          <cell r="F32">
            <v>-151000000</v>
          </cell>
          <cell r="G32">
            <v>-151000000</v>
          </cell>
          <cell r="H32" t="str">
            <v>43709</v>
          </cell>
          <cell r="I32">
            <v>-1723054.79</v>
          </cell>
          <cell r="J32">
            <v>-1723054.79</v>
          </cell>
        </row>
        <row r="33">
          <cell r="B33">
            <v>47269343</v>
          </cell>
          <cell r="C33" t="str">
            <v>NCC</v>
          </cell>
          <cell r="D33" t="str">
            <v>RUB</v>
          </cell>
          <cell r="E33" t="str">
            <v>43708</v>
          </cell>
          <cell r="F33">
            <v>-200000000</v>
          </cell>
          <cell r="G33">
            <v>-200000000</v>
          </cell>
          <cell r="H33" t="str">
            <v>43709</v>
          </cell>
          <cell r="I33">
            <v>-2282191.7799999998</v>
          </cell>
          <cell r="J33">
            <v>-2282191.7799999998</v>
          </cell>
        </row>
        <row r="34">
          <cell r="B34">
            <v>47269344</v>
          </cell>
          <cell r="C34" t="str">
            <v>NCC</v>
          </cell>
          <cell r="D34" t="str">
            <v>RUB</v>
          </cell>
          <cell r="E34" t="str">
            <v>43708</v>
          </cell>
          <cell r="F34">
            <v>-200000000</v>
          </cell>
          <cell r="G34">
            <v>-200000000</v>
          </cell>
          <cell r="H34" t="str">
            <v>43709</v>
          </cell>
          <cell r="I34">
            <v>-2282191.7799999998</v>
          </cell>
          <cell r="J34">
            <v>-2282191.7799999998</v>
          </cell>
        </row>
        <row r="35">
          <cell r="B35">
            <v>47269345</v>
          </cell>
          <cell r="C35" t="str">
            <v>NCC</v>
          </cell>
          <cell r="D35" t="str">
            <v>RUB</v>
          </cell>
          <cell r="E35" t="str">
            <v>43708</v>
          </cell>
          <cell r="F35">
            <v>-200000000</v>
          </cell>
          <cell r="G35">
            <v>-200000000</v>
          </cell>
          <cell r="H35" t="str">
            <v>43709</v>
          </cell>
          <cell r="I35">
            <v>-2282191.7799999998</v>
          </cell>
          <cell r="J35">
            <v>-2282191.7799999998</v>
          </cell>
        </row>
        <row r="36">
          <cell r="B36">
            <v>47269346</v>
          </cell>
          <cell r="C36" t="str">
            <v>NCC</v>
          </cell>
          <cell r="D36" t="str">
            <v>RUB</v>
          </cell>
          <cell r="E36" t="str">
            <v>43708</v>
          </cell>
          <cell r="F36">
            <v>-200000000</v>
          </cell>
          <cell r="G36">
            <v>-200000000</v>
          </cell>
          <cell r="H36" t="str">
            <v>43709</v>
          </cell>
          <cell r="I36">
            <v>-2286027.39</v>
          </cell>
          <cell r="J36">
            <v>-2286027.39</v>
          </cell>
        </row>
        <row r="37">
          <cell r="B37">
            <v>47269347</v>
          </cell>
          <cell r="C37" t="str">
            <v>NCC</v>
          </cell>
          <cell r="D37" t="str">
            <v>RUB</v>
          </cell>
          <cell r="E37" t="str">
            <v>43708</v>
          </cell>
          <cell r="F37">
            <v>-200000000</v>
          </cell>
          <cell r="G37">
            <v>-200000000</v>
          </cell>
          <cell r="H37" t="str">
            <v>43709</v>
          </cell>
          <cell r="I37">
            <v>-2286027.39</v>
          </cell>
          <cell r="J37">
            <v>-2286027.39</v>
          </cell>
        </row>
        <row r="38">
          <cell r="B38">
            <v>47269348</v>
          </cell>
          <cell r="C38" t="str">
            <v>NCC</v>
          </cell>
          <cell r="D38" t="str">
            <v>RUB</v>
          </cell>
          <cell r="E38" t="str">
            <v>43708</v>
          </cell>
          <cell r="F38">
            <v>-200000000</v>
          </cell>
          <cell r="G38">
            <v>-200000000</v>
          </cell>
          <cell r="H38" t="str">
            <v>43709</v>
          </cell>
          <cell r="I38">
            <v>-2286027.39</v>
          </cell>
          <cell r="J38">
            <v>-2286027.39</v>
          </cell>
        </row>
        <row r="39">
          <cell r="B39">
            <v>47269349</v>
          </cell>
          <cell r="C39" t="str">
            <v>NCC</v>
          </cell>
          <cell r="D39" t="str">
            <v>RUB</v>
          </cell>
          <cell r="E39" t="str">
            <v>43708</v>
          </cell>
          <cell r="F39">
            <v>-199000000</v>
          </cell>
          <cell r="G39">
            <v>-199000000</v>
          </cell>
          <cell r="H39" t="str">
            <v>43709</v>
          </cell>
          <cell r="I39">
            <v>-2278413.7000000002</v>
          </cell>
          <cell r="J39">
            <v>-2278413.7000000002</v>
          </cell>
        </row>
        <row r="40">
          <cell r="B40">
            <v>47339763</v>
          </cell>
          <cell r="C40" t="str">
            <v>NCC</v>
          </cell>
          <cell r="D40" t="str">
            <v>RUB</v>
          </cell>
          <cell r="E40" t="str">
            <v>43708</v>
          </cell>
          <cell r="F40">
            <v>-200000000</v>
          </cell>
          <cell r="G40">
            <v>-200000000</v>
          </cell>
          <cell r="H40" t="str">
            <v>43709</v>
          </cell>
          <cell r="I40">
            <v>-2184383.56</v>
          </cell>
          <cell r="J40">
            <v>-2184383.56</v>
          </cell>
        </row>
        <row r="41">
          <cell r="B41">
            <v>47341260</v>
          </cell>
          <cell r="C41" t="str">
            <v>NCC</v>
          </cell>
          <cell r="D41" t="str">
            <v>RUB</v>
          </cell>
          <cell r="E41" t="str">
            <v>43708</v>
          </cell>
          <cell r="F41">
            <v>-100000000</v>
          </cell>
          <cell r="G41">
            <v>-100000000</v>
          </cell>
          <cell r="H41" t="str">
            <v>43709</v>
          </cell>
          <cell r="I41">
            <v>-1090356.1599999999</v>
          </cell>
          <cell r="J41">
            <v>-1090356.1599999999</v>
          </cell>
        </row>
        <row r="42">
          <cell r="B42">
            <v>47372379</v>
          </cell>
          <cell r="C42" t="str">
            <v>NCC</v>
          </cell>
          <cell r="D42" t="str">
            <v>USD</v>
          </cell>
          <cell r="E42" t="str">
            <v>43708</v>
          </cell>
          <cell r="F42">
            <v>-997344</v>
          </cell>
          <cell r="G42">
            <v>-73378986.390000001</v>
          </cell>
          <cell r="H42" t="str">
            <v>43709</v>
          </cell>
          <cell r="I42">
            <v>-1049.25</v>
          </cell>
          <cell r="J42">
            <v>-77197.94</v>
          </cell>
        </row>
        <row r="43">
          <cell r="B43">
            <v>47395693</v>
          </cell>
          <cell r="C43" t="str">
            <v>NCC</v>
          </cell>
          <cell r="D43" t="str">
            <v>USD</v>
          </cell>
          <cell r="E43" t="str">
            <v>43708</v>
          </cell>
          <cell r="F43">
            <v>-4999777.8</v>
          </cell>
          <cell r="G43">
            <v>-367855651.76999998</v>
          </cell>
          <cell r="H43" t="str">
            <v>43709</v>
          </cell>
          <cell r="I43">
            <v>-5177.8500000000004</v>
          </cell>
          <cell r="J43">
            <v>-380957.21</v>
          </cell>
        </row>
        <row r="44">
          <cell r="B44">
            <v>47396429</v>
          </cell>
          <cell r="C44" t="str">
            <v>NCC</v>
          </cell>
          <cell r="D44" t="str">
            <v>RUB</v>
          </cell>
          <cell r="E44" t="str">
            <v>43708</v>
          </cell>
          <cell r="F44">
            <v>-200000000</v>
          </cell>
          <cell r="G44">
            <v>-200000000</v>
          </cell>
          <cell r="H44" t="str">
            <v>43709</v>
          </cell>
          <cell r="I44">
            <v>-2078136.98</v>
          </cell>
          <cell r="J44">
            <v>-2078136.98</v>
          </cell>
        </row>
        <row r="45">
          <cell r="B45">
            <v>47396432</v>
          </cell>
          <cell r="C45" t="str">
            <v>NCC</v>
          </cell>
          <cell r="D45" t="str">
            <v>RUB</v>
          </cell>
          <cell r="E45" t="str">
            <v>43708</v>
          </cell>
          <cell r="F45">
            <v>-200000000</v>
          </cell>
          <cell r="G45">
            <v>-200000000</v>
          </cell>
          <cell r="H45" t="str">
            <v>43709</v>
          </cell>
          <cell r="I45">
            <v>-2078136.98</v>
          </cell>
          <cell r="J45">
            <v>-2078136.98</v>
          </cell>
        </row>
        <row r="46">
          <cell r="B46">
            <v>47396433</v>
          </cell>
          <cell r="C46" t="str">
            <v>NCC</v>
          </cell>
          <cell r="D46" t="str">
            <v>RUB</v>
          </cell>
          <cell r="E46" t="str">
            <v>43708</v>
          </cell>
          <cell r="F46">
            <v>-200000000</v>
          </cell>
          <cell r="G46">
            <v>-200000000</v>
          </cell>
          <cell r="H46" t="str">
            <v>43709</v>
          </cell>
          <cell r="I46">
            <v>-2078136.98</v>
          </cell>
          <cell r="J46">
            <v>-2078136.98</v>
          </cell>
        </row>
        <row r="47">
          <cell r="B47">
            <v>47396434</v>
          </cell>
          <cell r="C47" t="str">
            <v>NCC</v>
          </cell>
          <cell r="D47" t="str">
            <v>RUB</v>
          </cell>
          <cell r="E47" t="str">
            <v>43708</v>
          </cell>
          <cell r="F47">
            <v>-200000000</v>
          </cell>
          <cell r="G47">
            <v>-200000000</v>
          </cell>
          <cell r="H47" t="str">
            <v>43709</v>
          </cell>
          <cell r="I47">
            <v>-2078136.98</v>
          </cell>
          <cell r="J47">
            <v>-2078136.98</v>
          </cell>
        </row>
        <row r="48">
          <cell r="B48">
            <v>47396435</v>
          </cell>
          <cell r="C48" t="str">
            <v>NCC</v>
          </cell>
          <cell r="D48" t="str">
            <v>RUB</v>
          </cell>
          <cell r="E48" t="str">
            <v>43708</v>
          </cell>
          <cell r="F48">
            <v>-200000000</v>
          </cell>
          <cell r="G48">
            <v>-200000000</v>
          </cell>
          <cell r="H48" t="str">
            <v>43709</v>
          </cell>
          <cell r="I48">
            <v>-2081589.04</v>
          </cell>
          <cell r="J48">
            <v>-2081589.04</v>
          </cell>
        </row>
        <row r="49">
          <cell r="B49">
            <v>47396436</v>
          </cell>
          <cell r="C49" t="str">
            <v>NCC</v>
          </cell>
          <cell r="D49" t="str">
            <v>RUB</v>
          </cell>
          <cell r="E49" t="str">
            <v>43708</v>
          </cell>
          <cell r="F49">
            <v>-200000000</v>
          </cell>
          <cell r="G49">
            <v>-200000000</v>
          </cell>
          <cell r="H49" t="str">
            <v>43709</v>
          </cell>
          <cell r="I49">
            <v>-2085041.1</v>
          </cell>
          <cell r="J49">
            <v>-2085041.1</v>
          </cell>
        </row>
        <row r="50">
          <cell r="B50">
            <v>47396437</v>
          </cell>
          <cell r="C50" t="str">
            <v>NCC</v>
          </cell>
          <cell r="D50" t="str">
            <v>RUB</v>
          </cell>
          <cell r="E50" t="str">
            <v>43708</v>
          </cell>
          <cell r="F50">
            <v>-200000000</v>
          </cell>
          <cell r="G50">
            <v>-200000000</v>
          </cell>
          <cell r="H50" t="str">
            <v>43709</v>
          </cell>
          <cell r="I50">
            <v>-2088493.14</v>
          </cell>
          <cell r="J50">
            <v>-2088493.14</v>
          </cell>
        </row>
        <row r="51">
          <cell r="B51">
            <v>47396438</v>
          </cell>
          <cell r="C51" t="str">
            <v>NCC</v>
          </cell>
          <cell r="D51" t="str">
            <v>RUB</v>
          </cell>
          <cell r="E51" t="str">
            <v>43708</v>
          </cell>
          <cell r="F51">
            <v>-200000000</v>
          </cell>
          <cell r="G51">
            <v>-200000000</v>
          </cell>
          <cell r="H51" t="str">
            <v>43709</v>
          </cell>
          <cell r="I51">
            <v>-2088493.14</v>
          </cell>
          <cell r="J51">
            <v>-2088493.14</v>
          </cell>
        </row>
        <row r="52">
          <cell r="B52">
            <v>47396509</v>
          </cell>
          <cell r="C52" t="str">
            <v>NCC</v>
          </cell>
          <cell r="D52" t="str">
            <v>RUB</v>
          </cell>
          <cell r="E52" t="str">
            <v>43708</v>
          </cell>
          <cell r="F52">
            <v>-200000000</v>
          </cell>
          <cell r="G52">
            <v>-200000000</v>
          </cell>
          <cell r="H52" t="str">
            <v>43709</v>
          </cell>
          <cell r="I52">
            <v>-2102301.37</v>
          </cell>
          <cell r="J52">
            <v>-2102301.37</v>
          </cell>
        </row>
        <row r="53">
          <cell r="B53">
            <v>47396510</v>
          </cell>
          <cell r="C53" t="str">
            <v>NCC</v>
          </cell>
          <cell r="D53" t="str">
            <v>RUB</v>
          </cell>
          <cell r="E53" t="str">
            <v>43708</v>
          </cell>
          <cell r="F53">
            <v>-200000000</v>
          </cell>
          <cell r="G53">
            <v>-200000000</v>
          </cell>
          <cell r="H53" t="str">
            <v>43709</v>
          </cell>
          <cell r="I53">
            <v>-2105753.42</v>
          </cell>
          <cell r="J53">
            <v>-2105753.42</v>
          </cell>
        </row>
        <row r="54">
          <cell r="B54">
            <v>47396513</v>
          </cell>
          <cell r="C54" t="str">
            <v>NCC</v>
          </cell>
          <cell r="D54" t="str">
            <v>RUB</v>
          </cell>
          <cell r="E54" t="str">
            <v>43708</v>
          </cell>
          <cell r="F54">
            <v>-200000000</v>
          </cell>
          <cell r="G54">
            <v>-200000000</v>
          </cell>
          <cell r="H54" t="str">
            <v>43709</v>
          </cell>
          <cell r="I54">
            <v>-2105753.42</v>
          </cell>
          <cell r="J54">
            <v>-2105753.42</v>
          </cell>
        </row>
        <row r="55">
          <cell r="B55">
            <v>47396514</v>
          </cell>
          <cell r="C55" t="str">
            <v>NCC</v>
          </cell>
          <cell r="D55" t="str">
            <v>RUB</v>
          </cell>
          <cell r="E55" t="str">
            <v>43708</v>
          </cell>
          <cell r="F55">
            <v>-200000000</v>
          </cell>
          <cell r="G55">
            <v>-200000000</v>
          </cell>
          <cell r="H55" t="str">
            <v>43709</v>
          </cell>
          <cell r="I55">
            <v>-2105753.42</v>
          </cell>
          <cell r="J55">
            <v>-2105753.42</v>
          </cell>
        </row>
        <row r="56">
          <cell r="B56">
            <v>47396517</v>
          </cell>
          <cell r="C56" t="str">
            <v>NCC</v>
          </cell>
          <cell r="D56" t="str">
            <v>RUB</v>
          </cell>
          <cell r="E56" t="str">
            <v>43708</v>
          </cell>
          <cell r="F56">
            <v>-100000000</v>
          </cell>
          <cell r="G56">
            <v>-100000000</v>
          </cell>
          <cell r="H56" t="str">
            <v>43709</v>
          </cell>
          <cell r="I56">
            <v>-1054602.74</v>
          </cell>
          <cell r="J56">
            <v>-1054602.74</v>
          </cell>
        </row>
        <row r="57">
          <cell r="B57">
            <v>47417515</v>
          </cell>
          <cell r="C57" t="str">
            <v>NCC</v>
          </cell>
          <cell r="D57" t="str">
            <v>USD</v>
          </cell>
          <cell r="E57" t="str">
            <v>43708</v>
          </cell>
          <cell r="F57">
            <v>-4999394.4000000004</v>
          </cell>
          <cell r="G57">
            <v>-367827443.33999997</v>
          </cell>
          <cell r="H57" t="str">
            <v>43709</v>
          </cell>
          <cell r="I57">
            <v>-5095.2700000000004</v>
          </cell>
          <cell r="J57">
            <v>-374881.43</v>
          </cell>
        </row>
        <row r="58">
          <cell r="B58">
            <v>47469913</v>
          </cell>
          <cell r="C58" t="str">
            <v>NCC</v>
          </cell>
          <cell r="D58" t="str">
            <v>RUB</v>
          </cell>
          <cell r="E58" t="str">
            <v>43708</v>
          </cell>
          <cell r="F58">
            <v>-51000000</v>
          </cell>
          <cell r="G58">
            <v>-51000000</v>
          </cell>
          <cell r="H58" t="str">
            <v>43709</v>
          </cell>
          <cell r="I58">
            <v>-513073.97</v>
          </cell>
          <cell r="J58">
            <v>-513073.97</v>
          </cell>
        </row>
        <row r="59">
          <cell r="B59">
            <v>47469914</v>
          </cell>
          <cell r="C59" t="str">
            <v>NCC</v>
          </cell>
          <cell r="D59" t="str">
            <v>RUB</v>
          </cell>
          <cell r="E59" t="str">
            <v>43708</v>
          </cell>
          <cell r="F59">
            <v>-100000000</v>
          </cell>
          <cell r="G59">
            <v>-100000000</v>
          </cell>
          <cell r="H59" t="str">
            <v>43709</v>
          </cell>
          <cell r="I59">
            <v>-1006027.4</v>
          </cell>
          <cell r="J59">
            <v>-1006027.4</v>
          </cell>
        </row>
        <row r="60">
          <cell r="B60">
            <v>47469915</v>
          </cell>
          <cell r="C60" t="str">
            <v>NCC</v>
          </cell>
          <cell r="D60" t="str">
            <v>RUB</v>
          </cell>
          <cell r="E60" t="str">
            <v>43708</v>
          </cell>
          <cell r="F60">
            <v>-12000000</v>
          </cell>
          <cell r="G60">
            <v>-12000000</v>
          </cell>
          <cell r="H60" t="str">
            <v>43709</v>
          </cell>
          <cell r="I60">
            <v>-120723.28</v>
          </cell>
          <cell r="J60">
            <v>-120723.28</v>
          </cell>
        </row>
        <row r="61">
          <cell r="B61">
            <v>47469916</v>
          </cell>
          <cell r="C61" t="str">
            <v>NCC</v>
          </cell>
          <cell r="D61" t="str">
            <v>RUB</v>
          </cell>
          <cell r="E61" t="str">
            <v>43708</v>
          </cell>
          <cell r="F61">
            <v>-48000000</v>
          </cell>
          <cell r="G61">
            <v>-48000000</v>
          </cell>
          <cell r="H61" t="str">
            <v>43709</v>
          </cell>
          <cell r="I61">
            <v>-482893.15</v>
          </cell>
          <cell r="J61">
            <v>-482893.15</v>
          </cell>
        </row>
        <row r="62">
          <cell r="B62">
            <v>47574863</v>
          </cell>
          <cell r="C62" t="str">
            <v>NCC</v>
          </cell>
          <cell r="D62" t="str">
            <v>USD</v>
          </cell>
          <cell r="E62" t="str">
            <v>43708</v>
          </cell>
          <cell r="F62">
            <v>-49999271.770000003</v>
          </cell>
          <cell r="G62">
            <v>-3678666420.9099998</v>
          </cell>
          <cell r="H62" t="str">
            <v>43709</v>
          </cell>
          <cell r="I62">
            <v>-38478.89</v>
          </cell>
          <cell r="J62">
            <v>-2831061.24</v>
          </cell>
        </row>
        <row r="63">
          <cell r="B63">
            <v>47576510</v>
          </cell>
          <cell r="C63" t="str">
            <v>NCC</v>
          </cell>
          <cell r="D63" t="str">
            <v>RUB</v>
          </cell>
          <cell r="E63" t="str">
            <v>43708</v>
          </cell>
          <cell r="F63">
            <v>-51000000</v>
          </cell>
          <cell r="G63">
            <v>-51000000</v>
          </cell>
          <cell r="H63" t="str">
            <v>43709</v>
          </cell>
          <cell r="I63">
            <v>-467802.73</v>
          </cell>
          <cell r="J63">
            <v>-467802.73</v>
          </cell>
        </row>
        <row r="64">
          <cell r="B64">
            <v>47576520</v>
          </cell>
          <cell r="C64" t="str">
            <v>NCC</v>
          </cell>
          <cell r="D64" t="str">
            <v>RUB</v>
          </cell>
          <cell r="E64" t="str">
            <v>43708</v>
          </cell>
          <cell r="F64">
            <v>-100000000</v>
          </cell>
          <cell r="G64">
            <v>-100000000</v>
          </cell>
          <cell r="H64" t="str">
            <v>43709</v>
          </cell>
          <cell r="I64">
            <v>-917260.27</v>
          </cell>
          <cell r="J64">
            <v>-917260.27</v>
          </cell>
        </row>
        <row r="65">
          <cell r="B65">
            <v>47576523</v>
          </cell>
          <cell r="C65" t="str">
            <v>NCC</v>
          </cell>
          <cell r="D65" t="str">
            <v>RUB</v>
          </cell>
          <cell r="E65" t="str">
            <v>43708</v>
          </cell>
          <cell r="F65">
            <v>-49000000</v>
          </cell>
          <cell r="G65">
            <v>-49000000</v>
          </cell>
          <cell r="H65" t="str">
            <v>43709</v>
          </cell>
          <cell r="I65">
            <v>-449457.53</v>
          </cell>
          <cell r="J65">
            <v>-449457.53</v>
          </cell>
        </row>
        <row r="66">
          <cell r="B66">
            <v>47576527</v>
          </cell>
          <cell r="C66" t="str">
            <v>NCC</v>
          </cell>
          <cell r="D66" t="str">
            <v>RUB</v>
          </cell>
          <cell r="E66" t="str">
            <v>43708</v>
          </cell>
          <cell r="F66">
            <v>-10000000</v>
          </cell>
          <cell r="G66">
            <v>-10000000</v>
          </cell>
          <cell r="H66" t="str">
            <v>43709</v>
          </cell>
          <cell r="I66">
            <v>-91726.03</v>
          </cell>
          <cell r="J66">
            <v>-91726.03</v>
          </cell>
        </row>
        <row r="67">
          <cell r="B67">
            <v>47604783</v>
          </cell>
          <cell r="C67" t="str">
            <v>NCC</v>
          </cell>
          <cell r="D67" t="str">
            <v>RUB</v>
          </cell>
          <cell r="E67" t="str">
            <v>43708</v>
          </cell>
          <cell r="F67">
            <v>-51000000</v>
          </cell>
          <cell r="G67">
            <v>-51000000</v>
          </cell>
          <cell r="H67" t="str">
            <v>43709</v>
          </cell>
          <cell r="I67">
            <v>-460620.82</v>
          </cell>
          <cell r="J67">
            <v>-460620.82</v>
          </cell>
        </row>
        <row r="68">
          <cell r="B68">
            <v>47604784</v>
          </cell>
          <cell r="C68" t="str">
            <v>NCC</v>
          </cell>
          <cell r="D68" t="str">
            <v>RUB</v>
          </cell>
          <cell r="E68" t="str">
            <v>43708</v>
          </cell>
          <cell r="F68">
            <v>-20000000</v>
          </cell>
          <cell r="G68">
            <v>-20000000</v>
          </cell>
          <cell r="H68" t="str">
            <v>43709</v>
          </cell>
          <cell r="I68">
            <v>-180635.62</v>
          </cell>
          <cell r="J68">
            <v>-180635.62</v>
          </cell>
        </row>
        <row r="69">
          <cell r="B69">
            <v>47604785</v>
          </cell>
          <cell r="C69" t="str">
            <v>NCC</v>
          </cell>
          <cell r="D69" t="str">
            <v>RUB</v>
          </cell>
          <cell r="E69" t="str">
            <v>43708</v>
          </cell>
          <cell r="F69">
            <v>-12000000</v>
          </cell>
          <cell r="G69">
            <v>-12000000</v>
          </cell>
          <cell r="H69" t="str">
            <v>43709</v>
          </cell>
          <cell r="I69">
            <v>-108381.37</v>
          </cell>
          <cell r="J69">
            <v>-108381.37</v>
          </cell>
        </row>
        <row r="70">
          <cell r="B70">
            <v>47632511</v>
          </cell>
          <cell r="C70" t="str">
            <v>NCC</v>
          </cell>
          <cell r="D70" t="str">
            <v>RUB</v>
          </cell>
          <cell r="E70" t="str">
            <v>43708</v>
          </cell>
          <cell r="F70">
            <v>-51000000</v>
          </cell>
          <cell r="G70">
            <v>-51000000</v>
          </cell>
          <cell r="H70" t="str">
            <v>43709</v>
          </cell>
          <cell r="I70">
            <v>-437342.47</v>
          </cell>
          <cell r="J70">
            <v>-437342.47</v>
          </cell>
        </row>
        <row r="71">
          <cell r="B71">
            <v>47632523</v>
          </cell>
          <cell r="C71" t="str">
            <v>NCC</v>
          </cell>
          <cell r="D71" t="str">
            <v>RUB</v>
          </cell>
          <cell r="E71" t="str">
            <v>43708</v>
          </cell>
          <cell r="F71">
            <v>-20000000</v>
          </cell>
          <cell r="G71">
            <v>-20000000</v>
          </cell>
          <cell r="H71" t="str">
            <v>43709</v>
          </cell>
          <cell r="I71">
            <v>-171506.85</v>
          </cell>
          <cell r="J71">
            <v>-171506.85</v>
          </cell>
        </row>
        <row r="72">
          <cell r="B72">
            <v>47632528</v>
          </cell>
          <cell r="C72" t="str">
            <v>NCC</v>
          </cell>
          <cell r="D72" t="str">
            <v>RUB</v>
          </cell>
          <cell r="E72" t="str">
            <v>43708</v>
          </cell>
          <cell r="F72">
            <v>-12000000</v>
          </cell>
          <cell r="G72">
            <v>-12000000</v>
          </cell>
          <cell r="H72" t="str">
            <v>43709</v>
          </cell>
          <cell r="I72">
            <v>-102904.11</v>
          </cell>
          <cell r="J72">
            <v>-102904.11</v>
          </cell>
        </row>
        <row r="73">
          <cell r="B73">
            <v>47632532</v>
          </cell>
          <cell r="C73" t="str">
            <v>NCC</v>
          </cell>
          <cell r="D73" t="str">
            <v>RUB</v>
          </cell>
          <cell r="E73" t="str">
            <v>43708</v>
          </cell>
          <cell r="F73">
            <v>-200000000</v>
          </cell>
          <cell r="G73">
            <v>-200000000</v>
          </cell>
          <cell r="H73" t="str">
            <v>43709</v>
          </cell>
          <cell r="I73">
            <v>-1726027.4</v>
          </cell>
          <cell r="J73">
            <v>-1726027.4</v>
          </cell>
        </row>
        <row r="74">
          <cell r="B74">
            <v>47632534</v>
          </cell>
          <cell r="C74" t="str">
            <v>NCC</v>
          </cell>
          <cell r="D74" t="str">
            <v>RUB</v>
          </cell>
          <cell r="E74" t="str">
            <v>43708</v>
          </cell>
          <cell r="F74">
            <v>-200000000</v>
          </cell>
          <cell r="G74">
            <v>-200000000</v>
          </cell>
          <cell r="H74" t="str">
            <v>43709</v>
          </cell>
          <cell r="I74">
            <v>-1726027.4</v>
          </cell>
          <cell r="J74">
            <v>-1726027.4</v>
          </cell>
        </row>
        <row r="75">
          <cell r="B75">
            <v>47632538</v>
          </cell>
          <cell r="C75" t="str">
            <v>NCC</v>
          </cell>
          <cell r="D75" t="str">
            <v>RUB</v>
          </cell>
          <cell r="E75" t="str">
            <v>43708</v>
          </cell>
          <cell r="F75">
            <v>-200000000</v>
          </cell>
          <cell r="G75">
            <v>-200000000</v>
          </cell>
          <cell r="H75" t="str">
            <v>43709</v>
          </cell>
          <cell r="I75">
            <v>-1726027.4</v>
          </cell>
          <cell r="J75">
            <v>-1726027.4</v>
          </cell>
        </row>
        <row r="76">
          <cell r="B76">
            <v>47632540</v>
          </cell>
          <cell r="C76" t="str">
            <v>NCC</v>
          </cell>
          <cell r="D76" t="str">
            <v>RUB</v>
          </cell>
          <cell r="E76" t="str">
            <v>43708</v>
          </cell>
          <cell r="F76">
            <v>-200000000</v>
          </cell>
          <cell r="G76">
            <v>-200000000</v>
          </cell>
          <cell r="H76" t="str">
            <v>43709</v>
          </cell>
          <cell r="I76">
            <v>-1726027.4</v>
          </cell>
          <cell r="J76">
            <v>-1726027.4</v>
          </cell>
        </row>
        <row r="77">
          <cell r="B77">
            <v>47632541</v>
          </cell>
          <cell r="C77" t="str">
            <v>NCC</v>
          </cell>
          <cell r="D77" t="str">
            <v>RUB</v>
          </cell>
          <cell r="E77" t="str">
            <v>43708</v>
          </cell>
          <cell r="F77">
            <v>-200000000</v>
          </cell>
          <cell r="G77">
            <v>-200000000</v>
          </cell>
          <cell r="H77" t="str">
            <v>43709</v>
          </cell>
          <cell r="I77">
            <v>-1726027.4</v>
          </cell>
          <cell r="J77">
            <v>-1726027.4</v>
          </cell>
        </row>
        <row r="78">
          <cell r="B78">
            <v>47632542</v>
          </cell>
          <cell r="C78" t="str">
            <v>NCC</v>
          </cell>
          <cell r="D78" t="str">
            <v>RUB</v>
          </cell>
          <cell r="E78" t="str">
            <v>43708</v>
          </cell>
          <cell r="F78">
            <v>-200000000</v>
          </cell>
          <cell r="G78">
            <v>-200000000</v>
          </cell>
          <cell r="H78" t="str">
            <v>43709</v>
          </cell>
          <cell r="I78">
            <v>-1726027.4</v>
          </cell>
          <cell r="J78">
            <v>-1726027.4</v>
          </cell>
        </row>
        <row r="79">
          <cell r="B79">
            <v>47632781</v>
          </cell>
          <cell r="C79" t="str">
            <v>NCC</v>
          </cell>
          <cell r="D79" t="str">
            <v>RUB</v>
          </cell>
          <cell r="E79" t="str">
            <v>43708</v>
          </cell>
          <cell r="F79">
            <v>-200000000</v>
          </cell>
          <cell r="G79">
            <v>-200000000</v>
          </cell>
          <cell r="H79" t="str">
            <v>43709</v>
          </cell>
          <cell r="I79">
            <v>-1750684.93</v>
          </cell>
          <cell r="J79">
            <v>-1750684.93</v>
          </cell>
        </row>
        <row r="80">
          <cell r="B80">
            <v>47632782</v>
          </cell>
          <cell r="C80" t="str">
            <v>NCC</v>
          </cell>
          <cell r="D80" t="str">
            <v>RUB</v>
          </cell>
          <cell r="E80" t="str">
            <v>43708</v>
          </cell>
          <cell r="F80">
            <v>-200000000</v>
          </cell>
          <cell r="G80">
            <v>-200000000</v>
          </cell>
          <cell r="H80" t="str">
            <v>43709</v>
          </cell>
          <cell r="I80">
            <v>-1750684.93</v>
          </cell>
          <cell r="J80">
            <v>-1750684.93</v>
          </cell>
        </row>
        <row r="81">
          <cell r="B81">
            <v>47632783</v>
          </cell>
          <cell r="C81" t="str">
            <v>NCC</v>
          </cell>
          <cell r="D81" t="str">
            <v>RUB</v>
          </cell>
          <cell r="E81" t="str">
            <v>43708</v>
          </cell>
          <cell r="F81">
            <v>-200000000</v>
          </cell>
          <cell r="G81">
            <v>-200000000</v>
          </cell>
          <cell r="H81" t="str">
            <v>43709</v>
          </cell>
          <cell r="I81">
            <v>-1753424.66</v>
          </cell>
          <cell r="J81">
            <v>-1753424.66</v>
          </cell>
        </row>
        <row r="82">
          <cell r="B82">
            <v>47632784</v>
          </cell>
          <cell r="C82" t="str">
            <v>NCC</v>
          </cell>
          <cell r="D82" t="str">
            <v>RUB</v>
          </cell>
          <cell r="E82" t="str">
            <v>43708</v>
          </cell>
          <cell r="F82">
            <v>-200000000</v>
          </cell>
          <cell r="G82">
            <v>-200000000</v>
          </cell>
          <cell r="H82" t="str">
            <v>43709</v>
          </cell>
          <cell r="I82">
            <v>-1753424.66</v>
          </cell>
          <cell r="J82">
            <v>-1753424.66</v>
          </cell>
        </row>
        <row r="83">
          <cell r="B83">
            <v>47632785</v>
          </cell>
          <cell r="C83" t="str">
            <v>NCC</v>
          </cell>
          <cell r="D83" t="str">
            <v>RUB</v>
          </cell>
          <cell r="E83" t="str">
            <v>43708</v>
          </cell>
          <cell r="F83">
            <v>-200000000</v>
          </cell>
          <cell r="G83">
            <v>-200000000</v>
          </cell>
          <cell r="H83" t="str">
            <v>43709</v>
          </cell>
          <cell r="I83">
            <v>-1753424.66</v>
          </cell>
          <cell r="J83">
            <v>-1753424.66</v>
          </cell>
        </row>
        <row r="84">
          <cell r="B84">
            <v>47632882</v>
          </cell>
          <cell r="C84" t="str">
            <v>NCC</v>
          </cell>
          <cell r="D84" t="str">
            <v>RUB</v>
          </cell>
          <cell r="E84" t="str">
            <v>43708</v>
          </cell>
          <cell r="F84">
            <v>-200000000</v>
          </cell>
          <cell r="G84">
            <v>-200000000</v>
          </cell>
          <cell r="H84" t="str">
            <v>43709</v>
          </cell>
          <cell r="I84">
            <v>-1753424.66</v>
          </cell>
          <cell r="J84">
            <v>-1753424.66</v>
          </cell>
        </row>
        <row r="85">
          <cell r="B85">
            <v>47632884</v>
          </cell>
          <cell r="C85" t="str">
            <v>NCC</v>
          </cell>
          <cell r="D85" t="str">
            <v>RUB</v>
          </cell>
          <cell r="E85" t="str">
            <v>43708</v>
          </cell>
          <cell r="F85">
            <v>-200000000</v>
          </cell>
          <cell r="G85">
            <v>-200000000</v>
          </cell>
          <cell r="H85" t="str">
            <v>43709</v>
          </cell>
          <cell r="I85">
            <v>-1753424.66</v>
          </cell>
          <cell r="J85">
            <v>-1753424.66</v>
          </cell>
        </row>
        <row r="86">
          <cell r="B86">
            <v>47632885</v>
          </cell>
          <cell r="C86" t="str">
            <v>NCC</v>
          </cell>
          <cell r="D86" t="str">
            <v>RUB</v>
          </cell>
          <cell r="E86" t="str">
            <v>43708</v>
          </cell>
          <cell r="F86">
            <v>-200000000</v>
          </cell>
          <cell r="G86">
            <v>-200000000</v>
          </cell>
          <cell r="H86" t="str">
            <v>43709</v>
          </cell>
          <cell r="I86">
            <v>-1756164.39</v>
          </cell>
          <cell r="J86">
            <v>-1756164.39</v>
          </cell>
        </row>
        <row r="87">
          <cell r="B87">
            <v>47632886</v>
          </cell>
          <cell r="C87" t="str">
            <v>NCC</v>
          </cell>
          <cell r="D87" t="str">
            <v>RUB</v>
          </cell>
          <cell r="E87" t="str">
            <v>43708</v>
          </cell>
          <cell r="F87">
            <v>-200000000</v>
          </cell>
          <cell r="G87">
            <v>-200000000</v>
          </cell>
          <cell r="H87" t="str">
            <v>43709</v>
          </cell>
          <cell r="I87">
            <v>-1756164.39</v>
          </cell>
          <cell r="J87">
            <v>-1756164.39</v>
          </cell>
        </row>
        <row r="88">
          <cell r="B88">
            <v>47633612</v>
          </cell>
          <cell r="C88" t="str">
            <v>NCC</v>
          </cell>
          <cell r="D88" t="str">
            <v>RUB</v>
          </cell>
          <cell r="E88" t="str">
            <v>43708</v>
          </cell>
          <cell r="F88">
            <v>-200000000</v>
          </cell>
          <cell r="G88">
            <v>-200000000</v>
          </cell>
          <cell r="H88" t="str">
            <v>43709</v>
          </cell>
          <cell r="I88">
            <v>-1769863.01</v>
          </cell>
          <cell r="J88">
            <v>-1769863.01</v>
          </cell>
        </row>
        <row r="89">
          <cell r="B89">
            <v>47633618</v>
          </cell>
          <cell r="C89" t="str">
            <v>NCC</v>
          </cell>
          <cell r="D89" t="str">
            <v>RUB</v>
          </cell>
          <cell r="E89" t="str">
            <v>43708</v>
          </cell>
          <cell r="F89">
            <v>-200000000</v>
          </cell>
          <cell r="G89">
            <v>-200000000</v>
          </cell>
          <cell r="H89" t="str">
            <v>43709</v>
          </cell>
          <cell r="I89">
            <v>-1769863.01</v>
          </cell>
          <cell r="J89">
            <v>-1769863.01</v>
          </cell>
        </row>
        <row r="90">
          <cell r="B90">
            <v>47633619</v>
          </cell>
          <cell r="C90" t="str">
            <v>NCC</v>
          </cell>
          <cell r="D90" t="str">
            <v>RUB</v>
          </cell>
          <cell r="E90" t="str">
            <v>43708</v>
          </cell>
          <cell r="F90">
            <v>-200000000</v>
          </cell>
          <cell r="G90">
            <v>-200000000</v>
          </cell>
          <cell r="H90" t="str">
            <v>43709</v>
          </cell>
          <cell r="I90">
            <v>-1769863.01</v>
          </cell>
          <cell r="J90">
            <v>-1769863.01</v>
          </cell>
        </row>
        <row r="91">
          <cell r="B91">
            <v>47633620</v>
          </cell>
          <cell r="C91" t="str">
            <v>NCC</v>
          </cell>
          <cell r="D91" t="str">
            <v>RUB</v>
          </cell>
          <cell r="E91" t="str">
            <v>43708</v>
          </cell>
          <cell r="F91">
            <v>-200000000</v>
          </cell>
          <cell r="G91">
            <v>-200000000</v>
          </cell>
          <cell r="H91" t="str">
            <v>43709</v>
          </cell>
          <cell r="I91">
            <v>-1772602.74</v>
          </cell>
          <cell r="J91">
            <v>-1772602.74</v>
          </cell>
        </row>
        <row r="92">
          <cell r="B92">
            <v>47633621</v>
          </cell>
          <cell r="C92" t="str">
            <v>NCC</v>
          </cell>
          <cell r="D92" t="str">
            <v>RUB</v>
          </cell>
          <cell r="E92" t="str">
            <v>43708</v>
          </cell>
          <cell r="F92">
            <v>-200000000</v>
          </cell>
          <cell r="G92">
            <v>-200000000</v>
          </cell>
          <cell r="H92" t="str">
            <v>43709</v>
          </cell>
          <cell r="I92">
            <v>-1780821.92</v>
          </cell>
          <cell r="J92">
            <v>-1780821.92</v>
          </cell>
        </row>
        <row r="93">
          <cell r="B93">
            <v>47633622</v>
          </cell>
          <cell r="C93" t="str">
            <v>NCC</v>
          </cell>
          <cell r="D93" t="str">
            <v>RUB</v>
          </cell>
          <cell r="E93" t="str">
            <v>43708</v>
          </cell>
          <cell r="F93">
            <v>-200000000</v>
          </cell>
          <cell r="G93">
            <v>-200000000</v>
          </cell>
          <cell r="H93" t="str">
            <v>43709</v>
          </cell>
          <cell r="I93">
            <v>-1780821.92</v>
          </cell>
          <cell r="J93">
            <v>-1780821.92</v>
          </cell>
        </row>
        <row r="94">
          <cell r="B94">
            <v>47633623</v>
          </cell>
          <cell r="C94" t="str">
            <v>NCC</v>
          </cell>
          <cell r="D94" t="str">
            <v>RUB</v>
          </cell>
          <cell r="E94" t="str">
            <v>43708</v>
          </cell>
          <cell r="F94">
            <v>-200000000</v>
          </cell>
          <cell r="G94">
            <v>-200000000</v>
          </cell>
          <cell r="H94" t="str">
            <v>43709</v>
          </cell>
          <cell r="I94">
            <v>-1780821.92</v>
          </cell>
          <cell r="J94">
            <v>-1780821.92</v>
          </cell>
        </row>
        <row r="95">
          <cell r="B95">
            <v>47633624</v>
          </cell>
          <cell r="C95" t="str">
            <v>NCC</v>
          </cell>
          <cell r="D95" t="str">
            <v>RUB</v>
          </cell>
          <cell r="E95" t="str">
            <v>43708</v>
          </cell>
          <cell r="F95">
            <v>-200000000</v>
          </cell>
          <cell r="G95">
            <v>-200000000</v>
          </cell>
          <cell r="H95" t="str">
            <v>43709</v>
          </cell>
          <cell r="I95">
            <v>-1783561.64</v>
          </cell>
          <cell r="J95">
            <v>-1783561.64</v>
          </cell>
        </row>
        <row r="96">
          <cell r="B96">
            <v>47633625</v>
          </cell>
          <cell r="C96" t="str">
            <v>NCC</v>
          </cell>
          <cell r="D96" t="str">
            <v>RUB</v>
          </cell>
          <cell r="E96" t="str">
            <v>43708</v>
          </cell>
          <cell r="F96">
            <v>-200000000</v>
          </cell>
          <cell r="G96">
            <v>-200000000</v>
          </cell>
          <cell r="H96" t="str">
            <v>43709</v>
          </cell>
          <cell r="I96">
            <v>-1783561.64</v>
          </cell>
          <cell r="J96">
            <v>-1783561.64</v>
          </cell>
        </row>
        <row r="97">
          <cell r="B97">
            <v>47634141</v>
          </cell>
          <cell r="C97" t="str">
            <v>NCC</v>
          </cell>
          <cell r="D97" t="str">
            <v>RUB</v>
          </cell>
          <cell r="E97" t="str">
            <v>43708</v>
          </cell>
          <cell r="F97">
            <v>-200000000</v>
          </cell>
          <cell r="G97">
            <v>-200000000</v>
          </cell>
          <cell r="H97" t="str">
            <v>43709</v>
          </cell>
          <cell r="I97">
            <v>-1797260.27</v>
          </cell>
          <cell r="J97">
            <v>-1797260.27</v>
          </cell>
        </row>
        <row r="98">
          <cell r="B98">
            <v>47634142</v>
          </cell>
          <cell r="C98" t="str">
            <v>NCC</v>
          </cell>
          <cell r="D98" t="str">
            <v>RUB</v>
          </cell>
          <cell r="E98" t="str">
            <v>43708</v>
          </cell>
          <cell r="F98">
            <v>-200000000</v>
          </cell>
          <cell r="G98">
            <v>-200000000</v>
          </cell>
          <cell r="H98" t="str">
            <v>43709</v>
          </cell>
          <cell r="I98">
            <v>-1797260.27</v>
          </cell>
          <cell r="J98">
            <v>-1797260.27</v>
          </cell>
        </row>
        <row r="99">
          <cell r="B99">
            <v>47634143</v>
          </cell>
          <cell r="C99" t="str">
            <v>NCC</v>
          </cell>
          <cell r="D99" t="str">
            <v>RUB</v>
          </cell>
          <cell r="E99" t="str">
            <v>43708</v>
          </cell>
          <cell r="F99">
            <v>-200000000</v>
          </cell>
          <cell r="G99">
            <v>-200000000</v>
          </cell>
          <cell r="H99" t="str">
            <v>43709</v>
          </cell>
          <cell r="I99">
            <v>-1797260.27</v>
          </cell>
          <cell r="J99">
            <v>-1797260.27</v>
          </cell>
        </row>
        <row r="100">
          <cell r="B100">
            <v>47634144</v>
          </cell>
          <cell r="C100" t="str">
            <v>NCC</v>
          </cell>
          <cell r="D100" t="str">
            <v>RUB</v>
          </cell>
          <cell r="E100" t="str">
            <v>43708</v>
          </cell>
          <cell r="F100">
            <v>-200000000</v>
          </cell>
          <cell r="G100">
            <v>-200000000</v>
          </cell>
          <cell r="H100" t="str">
            <v>43709</v>
          </cell>
          <cell r="I100">
            <v>-1802739.73</v>
          </cell>
          <cell r="J100">
            <v>-1802739.73</v>
          </cell>
        </row>
        <row r="101">
          <cell r="B101">
            <v>47636515</v>
          </cell>
          <cell r="C101" t="str">
            <v>NCC</v>
          </cell>
          <cell r="D101" t="str">
            <v>RUB</v>
          </cell>
          <cell r="E101" t="str">
            <v>43708</v>
          </cell>
          <cell r="F101">
            <v>-200000000</v>
          </cell>
          <cell r="G101">
            <v>-200000000</v>
          </cell>
          <cell r="H101" t="str">
            <v>43709</v>
          </cell>
          <cell r="I101">
            <v>-1802739.73</v>
          </cell>
          <cell r="J101">
            <v>-1802739.73</v>
          </cell>
        </row>
        <row r="102">
          <cell r="B102">
            <v>47636516</v>
          </cell>
          <cell r="C102" t="str">
            <v>NCC</v>
          </cell>
          <cell r="D102" t="str">
            <v>RUB</v>
          </cell>
          <cell r="E102" t="str">
            <v>43708</v>
          </cell>
          <cell r="F102">
            <v>-54000000</v>
          </cell>
          <cell r="G102">
            <v>-54000000</v>
          </cell>
          <cell r="H102" t="str">
            <v>43709</v>
          </cell>
          <cell r="I102">
            <v>-486739.73</v>
          </cell>
          <cell r="J102">
            <v>-486739.73</v>
          </cell>
        </row>
        <row r="103">
          <cell r="B103">
            <v>47909338</v>
          </cell>
          <cell r="C103" t="str">
            <v>BONUM</v>
          </cell>
          <cell r="D103" t="str">
            <v>USD</v>
          </cell>
          <cell r="E103" t="str">
            <v>44008</v>
          </cell>
          <cell r="F103">
            <v>11839</v>
          </cell>
          <cell r="G103">
            <v>871047.32</v>
          </cell>
        </row>
        <row r="104">
          <cell r="B104">
            <v>47960164</v>
          </cell>
          <cell r="C104" t="str">
            <v>NCC</v>
          </cell>
          <cell r="D104" t="str">
            <v>USD</v>
          </cell>
          <cell r="E104" t="str">
            <v>43708</v>
          </cell>
          <cell r="F104">
            <v>-501705.2</v>
          </cell>
          <cell r="G104">
            <v>-36912659.07</v>
          </cell>
          <cell r="H104" t="str">
            <v>43709</v>
          </cell>
          <cell r="I104">
            <v>-257.02999999999997</v>
          </cell>
          <cell r="J104">
            <v>-18910.830000000002</v>
          </cell>
        </row>
        <row r="105">
          <cell r="B105">
            <v>47967816</v>
          </cell>
          <cell r="C105" t="str">
            <v>NCC</v>
          </cell>
          <cell r="D105" t="str">
            <v>RUB</v>
          </cell>
          <cell r="E105" t="str">
            <v>43708</v>
          </cell>
          <cell r="F105">
            <v>-200000000</v>
          </cell>
          <cell r="G105">
            <v>-200000000</v>
          </cell>
          <cell r="H105" t="str">
            <v>43709</v>
          </cell>
          <cell r="I105">
            <v>-1305972.6000000001</v>
          </cell>
          <cell r="J105">
            <v>-1305972.6000000001</v>
          </cell>
        </row>
        <row r="106">
          <cell r="B106">
            <v>48047524</v>
          </cell>
          <cell r="C106" t="str">
            <v>NCC</v>
          </cell>
          <cell r="D106" t="str">
            <v>RUB</v>
          </cell>
          <cell r="E106" t="str">
            <v>43708</v>
          </cell>
          <cell r="F106">
            <v>-1000000000</v>
          </cell>
          <cell r="G106">
            <v>-1000000000</v>
          </cell>
          <cell r="H106" t="str">
            <v>43709</v>
          </cell>
          <cell r="I106">
            <v>-4822739.7300000004</v>
          </cell>
          <cell r="J106">
            <v>-4822739.7300000004</v>
          </cell>
        </row>
        <row r="107">
          <cell r="B107">
            <v>48047527</v>
          </cell>
          <cell r="C107" t="str">
            <v>NCC</v>
          </cell>
          <cell r="D107" t="str">
            <v>RUB</v>
          </cell>
          <cell r="E107" t="str">
            <v>43708</v>
          </cell>
          <cell r="F107">
            <v>-1000000000</v>
          </cell>
          <cell r="G107">
            <v>-1000000000</v>
          </cell>
          <cell r="H107" t="str">
            <v>43709</v>
          </cell>
          <cell r="I107">
            <v>-4806849.3099999996</v>
          </cell>
          <cell r="J107">
            <v>-4806849.3099999996</v>
          </cell>
        </row>
        <row r="108">
          <cell r="B108">
            <v>48100634</v>
          </cell>
          <cell r="C108" t="str">
            <v>NCC</v>
          </cell>
          <cell r="D108" t="str">
            <v>RUB</v>
          </cell>
          <cell r="E108" t="str">
            <v>43708</v>
          </cell>
          <cell r="F108">
            <v>-2000000000</v>
          </cell>
          <cell r="G108">
            <v>-2000000000</v>
          </cell>
          <cell r="H108" t="str">
            <v>43709</v>
          </cell>
          <cell r="I108">
            <v>-8713972.5999999996</v>
          </cell>
          <cell r="J108">
            <v>-8713972.5999999996</v>
          </cell>
        </row>
        <row r="109">
          <cell r="B109">
            <v>48100637</v>
          </cell>
          <cell r="C109" t="str">
            <v>NCC</v>
          </cell>
          <cell r="D109" t="str">
            <v>RUB</v>
          </cell>
          <cell r="E109" t="str">
            <v>43708</v>
          </cell>
          <cell r="F109">
            <v>-1500000000</v>
          </cell>
          <cell r="G109">
            <v>-1500000000</v>
          </cell>
          <cell r="H109" t="str">
            <v>43709</v>
          </cell>
          <cell r="I109">
            <v>-6524383.5599999996</v>
          </cell>
          <cell r="J109">
            <v>-6524383.5599999996</v>
          </cell>
        </row>
        <row r="110">
          <cell r="B110">
            <v>48100638</v>
          </cell>
          <cell r="C110" t="str">
            <v>NCC</v>
          </cell>
          <cell r="D110" t="str">
            <v>RUB</v>
          </cell>
          <cell r="E110" t="str">
            <v>43708</v>
          </cell>
          <cell r="F110">
            <v>-1500000000</v>
          </cell>
          <cell r="G110">
            <v>-1500000000</v>
          </cell>
          <cell r="H110" t="str">
            <v>43709</v>
          </cell>
          <cell r="I110">
            <v>-6513287.6699999999</v>
          </cell>
          <cell r="J110">
            <v>-6513287.6699999999</v>
          </cell>
        </row>
        <row r="111">
          <cell r="B111">
            <v>48104872</v>
          </cell>
          <cell r="C111" t="str">
            <v>NCC</v>
          </cell>
          <cell r="D111" t="str">
            <v>USD</v>
          </cell>
          <cell r="E111" t="str">
            <v>43708</v>
          </cell>
          <cell r="F111">
            <v>-479367</v>
          </cell>
          <cell r="G111">
            <v>-35269139.399999999</v>
          </cell>
          <cell r="H111" t="str">
            <v>43709</v>
          </cell>
          <cell r="I111">
            <v>-195.03</v>
          </cell>
          <cell r="J111">
            <v>-14349.22</v>
          </cell>
        </row>
        <row r="112">
          <cell r="B112">
            <v>48184396</v>
          </cell>
          <cell r="C112" t="str">
            <v>BONUM</v>
          </cell>
          <cell r="D112" t="str">
            <v>USD</v>
          </cell>
          <cell r="E112" t="str">
            <v>44008</v>
          </cell>
          <cell r="F112">
            <v>3915</v>
          </cell>
          <cell r="G112">
            <v>288043.78000000003</v>
          </cell>
        </row>
        <row r="113">
          <cell r="B113">
            <v>48214304</v>
          </cell>
          <cell r="C113" t="str">
            <v>NCC</v>
          </cell>
          <cell r="D113" t="str">
            <v>RUB</v>
          </cell>
          <cell r="E113" t="str">
            <v>43708</v>
          </cell>
          <cell r="F113">
            <v>-200000000</v>
          </cell>
          <cell r="G113">
            <v>-200000000</v>
          </cell>
          <cell r="H113" t="str">
            <v>43709</v>
          </cell>
          <cell r="I113">
            <v>-750246.57</v>
          </cell>
          <cell r="J113">
            <v>-750246.57</v>
          </cell>
        </row>
        <row r="114">
          <cell r="B114">
            <v>48214305</v>
          </cell>
          <cell r="C114" t="str">
            <v>NCC</v>
          </cell>
          <cell r="D114" t="str">
            <v>RUB</v>
          </cell>
          <cell r="E114" t="str">
            <v>43708</v>
          </cell>
          <cell r="F114">
            <v>-200000000</v>
          </cell>
          <cell r="G114">
            <v>-200000000</v>
          </cell>
          <cell r="H114" t="str">
            <v>43709</v>
          </cell>
          <cell r="I114">
            <v>-750246.57</v>
          </cell>
          <cell r="J114">
            <v>-750246.57</v>
          </cell>
        </row>
        <row r="115">
          <cell r="B115">
            <v>48214322</v>
          </cell>
          <cell r="C115" t="str">
            <v>NCC</v>
          </cell>
          <cell r="D115" t="str">
            <v>RUB</v>
          </cell>
          <cell r="E115" t="str">
            <v>43708</v>
          </cell>
          <cell r="F115">
            <v>-200000000</v>
          </cell>
          <cell r="G115">
            <v>-200000000</v>
          </cell>
          <cell r="H115" t="str">
            <v>43709</v>
          </cell>
          <cell r="I115">
            <v>-749095.89</v>
          </cell>
          <cell r="J115">
            <v>-749095.89</v>
          </cell>
        </row>
        <row r="116">
          <cell r="B116">
            <v>48220331</v>
          </cell>
          <cell r="C116" t="str">
            <v>NCC</v>
          </cell>
          <cell r="D116" t="str">
            <v>USD</v>
          </cell>
          <cell r="E116" t="str">
            <v>43708</v>
          </cell>
          <cell r="F116">
            <v>-199593.66</v>
          </cell>
          <cell r="G116">
            <v>-14684983.779999999</v>
          </cell>
          <cell r="H116" t="str">
            <v>43709</v>
          </cell>
          <cell r="I116">
            <v>-68.900000000000006</v>
          </cell>
          <cell r="J116">
            <v>-5069.28</v>
          </cell>
        </row>
        <row r="117">
          <cell r="B117">
            <v>48237625</v>
          </cell>
          <cell r="C117" t="str">
            <v>NCC</v>
          </cell>
          <cell r="D117" t="str">
            <v>RUB</v>
          </cell>
          <cell r="E117" t="str">
            <v>43708</v>
          </cell>
          <cell r="F117">
            <v>-31000000</v>
          </cell>
          <cell r="G117">
            <v>-31000000</v>
          </cell>
          <cell r="H117" t="str">
            <v>43709</v>
          </cell>
          <cell r="I117">
            <v>-118224.66</v>
          </cell>
          <cell r="J117">
            <v>-118224.66</v>
          </cell>
        </row>
        <row r="118">
          <cell r="B118">
            <v>48237628</v>
          </cell>
          <cell r="C118" t="str">
            <v>NCC</v>
          </cell>
          <cell r="D118" t="str">
            <v>RUB</v>
          </cell>
          <cell r="E118" t="str">
            <v>43708</v>
          </cell>
          <cell r="F118">
            <v>-50000000</v>
          </cell>
          <cell r="G118">
            <v>-50000000</v>
          </cell>
          <cell r="H118" t="str">
            <v>43709</v>
          </cell>
          <cell r="I118">
            <v>-190684.93</v>
          </cell>
          <cell r="J118">
            <v>-190684.93</v>
          </cell>
        </row>
        <row r="119">
          <cell r="B119">
            <v>48237629</v>
          </cell>
          <cell r="C119" t="str">
            <v>NCC</v>
          </cell>
          <cell r="D119" t="str">
            <v>RUB</v>
          </cell>
          <cell r="E119" t="str">
            <v>43708</v>
          </cell>
          <cell r="F119">
            <v>-12000000</v>
          </cell>
          <cell r="G119">
            <v>-12000000</v>
          </cell>
          <cell r="H119" t="str">
            <v>43709</v>
          </cell>
          <cell r="I119">
            <v>-45764.38</v>
          </cell>
          <cell r="J119">
            <v>-45764.38</v>
          </cell>
        </row>
        <row r="120">
          <cell r="B120">
            <v>48237630</v>
          </cell>
          <cell r="C120" t="str">
            <v>NCC</v>
          </cell>
          <cell r="D120" t="str">
            <v>RUB</v>
          </cell>
          <cell r="E120" t="str">
            <v>43708</v>
          </cell>
          <cell r="F120">
            <v>-150000000</v>
          </cell>
          <cell r="G120">
            <v>-150000000</v>
          </cell>
          <cell r="H120" t="str">
            <v>43709</v>
          </cell>
          <cell r="I120">
            <v>-572876.71</v>
          </cell>
          <cell r="J120">
            <v>-572876.71</v>
          </cell>
        </row>
        <row r="121">
          <cell r="B121">
            <v>48237633</v>
          </cell>
          <cell r="C121" t="str">
            <v>NCC</v>
          </cell>
          <cell r="D121" t="str">
            <v>RUB</v>
          </cell>
          <cell r="E121" t="str">
            <v>43708</v>
          </cell>
          <cell r="F121">
            <v>-200000000</v>
          </cell>
          <cell r="G121">
            <v>-200000000</v>
          </cell>
          <cell r="H121" t="str">
            <v>43709</v>
          </cell>
          <cell r="I121">
            <v>-764931.51</v>
          </cell>
          <cell r="J121">
            <v>-764931.51</v>
          </cell>
        </row>
        <row r="122">
          <cell r="B122">
            <v>48237634</v>
          </cell>
          <cell r="C122" t="str">
            <v>NCC</v>
          </cell>
          <cell r="D122" t="str">
            <v>RUB</v>
          </cell>
          <cell r="E122" t="str">
            <v>43708</v>
          </cell>
          <cell r="F122">
            <v>-200000000</v>
          </cell>
          <cell r="G122">
            <v>-200000000</v>
          </cell>
          <cell r="H122" t="str">
            <v>43709</v>
          </cell>
          <cell r="I122">
            <v>-764931.51</v>
          </cell>
          <cell r="J122">
            <v>-764931.51</v>
          </cell>
        </row>
        <row r="123">
          <cell r="B123">
            <v>48237635</v>
          </cell>
          <cell r="C123" t="str">
            <v>NCC</v>
          </cell>
          <cell r="D123" t="str">
            <v>RUB</v>
          </cell>
          <cell r="E123" t="str">
            <v>43708</v>
          </cell>
          <cell r="F123">
            <v>-200000000</v>
          </cell>
          <cell r="G123">
            <v>-200000000</v>
          </cell>
          <cell r="H123" t="str">
            <v>43709</v>
          </cell>
          <cell r="I123">
            <v>-764931.51</v>
          </cell>
          <cell r="J123">
            <v>-764931.51</v>
          </cell>
        </row>
        <row r="124">
          <cell r="B124">
            <v>48237636</v>
          </cell>
          <cell r="C124" t="str">
            <v>NCC</v>
          </cell>
          <cell r="D124" t="str">
            <v>RUB</v>
          </cell>
          <cell r="E124" t="str">
            <v>43708</v>
          </cell>
          <cell r="F124">
            <v>-200000000</v>
          </cell>
          <cell r="G124">
            <v>-200000000</v>
          </cell>
          <cell r="H124" t="str">
            <v>43709</v>
          </cell>
          <cell r="I124">
            <v>-766027.4</v>
          </cell>
          <cell r="J124">
            <v>-766027.4</v>
          </cell>
        </row>
        <row r="125">
          <cell r="B125">
            <v>48237639</v>
          </cell>
          <cell r="C125" t="str">
            <v>NCC</v>
          </cell>
          <cell r="D125" t="str">
            <v>RUB</v>
          </cell>
          <cell r="E125" t="str">
            <v>43708</v>
          </cell>
          <cell r="F125">
            <v>-200000000</v>
          </cell>
          <cell r="G125">
            <v>-200000000</v>
          </cell>
          <cell r="H125" t="str">
            <v>43709</v>
          </cell>
          <cell r="I125">
            <v>-766027.4</v>
          </cell>
          <cell r="J125">
            <v>-766027.4</v>
          </cell>
        </row>
        <row r="126">
          <cell r="B126">
            <v>48237640</v>
          </cell>
          <cell r="C126" t="str">
            <v>NCC</v>
          </cell>
          <cell r="D126" t="str">
            <v>RUB</v>
          </cell>
          <cell r="E126" t="str">
            <v>43708</v>
          </cell>
          <cell r="F126">
            <v>-57000000</v>
          </cell>
          <cell r="G126">
            <v>-57000000</v>
          </cell>
          <cell r="H126" t="str">
            <v>43709</v>
          </cell>
          <cell r="I126">
            <v>-218317.81</v>
          </cell>
          <cell r="J126">
            <v>-218317.81</v>
          </cell>
        </row>
        <row r="127">
          <cell r="B127">
            <v>48240650</v>
          </cell>
          <cell r="C127" t="str">
            <v>NCC</v>
          </cell>
          <cell r="D127" t="str">
            <v>RUB</v>
          </cell>
          <cell r="E127" t="str">
            <v>43708</v>
          </cell>
          <cell r="F127">
            <v>-2000000000</v>
          </cell>
          <cell r="G127">
            <v>-2000000000</v>
          </cell>
          <cell r="H127" t="str">
            <v>43709</v>
          </cell>
          <cell r="I127">
            <v>-6684931.5099999998</v>
          </cell>
          <cell r="J127">
            <v>-6684931.5099999998</v>
          </cell>
        </row>
        <row r="128">
          <cell r="B128">
            <v>48240653</v>
          </cell>
          <cell r="C128" t="str">
            <v>NCC</v>
          </cell>
          <cell r="D128" t="str">
            <v>RUB</v>
          </cell>
          <cell r="E128" t="str">
            <v>43708</v>
          </cell>
          <cell r="F128">
            <v>-3000000000</v>
          </cell>
          <cell r="G128">
            <v>-3000000000</v>
          </cell>
          <cell r="H128" t="str">
            <v>43709</v>
          </cell>
          <cell r="I128">
            <v>-9715068.4900000002</v>
          </cell>
          <cell r="J128">
            <v>-9715068.4900000002</v>
          </cell>
        </row>
        <row r="129">
          <cell r="B129">
            <v>48264697</v>
          </cell>
          <cell r="C129" t="str">
            <v>NCC</v>
          </cell>
          <cell r="D129" t="str">
            <v>RUB</v>
          </cell>
          <cell r="E129" t="str">
            <v>43708</v>
          </cell>
          <cell r="F129">
            <v>-31000000</v>
          </cell>
          <cell r="G129">
            <v>-31000000</v>
          </cell>
          <cell r="H129" t="str">
            <v>43709</v>
          </cell>
          <cell r="I129">
            <v>-112958.9</v>
          </cell>
          <cell r="J129">
            <v>-112958.9</v>
          </cell>
        </row>
        <row r="130">
          <cell r="B130">
            <v>48264702</v>
          </cell>
          <cell r="C130" t="str">
            <v>NCC</v>
          </cell>
          <cell r="D130" t="str">
            <v>RUB</v>
          </cell>
          <cell r="E130" t="str">
            <v>43708</v>
          </cell>
          <cell r="F130">
            <v>-50000000</v>
          </cell>
          <cell r="G130">
            <v>-50000000</v>
          </cell>
          <cell r="H130" t="str">
            <v>43709</v>
          </cell>
          <cell r="I130">
            <v>-182191.78</v>
          </cell>
          <cell r="J130">
            <v>-182191.78</v>
          </cell>
        </row>
        <row r="131">
          <cell r="B131">
            <v>48264707</v>
          </cell>
          <cell r="C131" t="str">
            <v>NCC</v>
          </cell>
          <cell r="D131" t="str">
            <v>RUB</v>
          </cell>
          <cell r="E131" t="str">
            <v>43708</v>
          </cell>
          <cell r="F131">
            <v>-12000000</v>
          </cell>
          <cell r="G131">
            <v>-12000000</v>
          </cell>
          <cell r="H131" t="str">
            <v>43709</v>
          </cell>
          <cell r="I131">
            <v>-43726.03</v>
          </cell>
          <cell r="J131">
            <v>-43726.03</v>
          </cell>
        </row>
        <row r="132">
          <cell r="B132">
            <v>48264711</v>
          </cell>
          <cell r="C132" t="str">
            <v>NCC</v>
          </cell>
          <cell r="D132" t="str">
            <v>RUB</v>
          </cell>
          <cell r="E132" t="str">
            <v>43708</v>
          </cell>
          <cell r="F132">
            <v>-150000000</v>
          </cell>
          <cell r="G132">
            <v>-150000000</v>
          </cell>
          <cell r="H132" t="str">
            <v>43709</v>
          </cell>
          <cell r="I132">
            <v>-547356.16000000003</v>
          </cell>
          <cell r="J132">
            <v>-547356.16000000003</v>
          </cell>
        </row>
        <row r="133">
          <cell r="B133">
            <v>48264714</v>
          </cell>
          <cell r="C133" t="str">
            <v>NCC</v>
          </cell>
          <cell r="D133" t="str">
            <v>RUB</v>
          </cell>
          <cell r="E133" t="str">
            <v>43708</v>
          </cell>
          <cell r="F133">
            <v>-200000000</v>
          </cell>
          <cell r="G133">
            <v>-200000000</v>
          </cell>
          <cell r="H133" t="str">
            <v>43709</v>
          </cell>
          <cell r="I133">
            <v>-729808.22</v>
          </cell>
          <cell r="J133">
            <v>-729808.22</v>
          </cell>
        </row>
        <row r="134">
          <cell r="B134">
            <v>48264718</v>
          </cell>
          <cell r="C134" t="str">
            <v>NCC</v>
          </cell>
          <cell r="D134" t="str">
            <v>RUB</v>
          </cell>
          <cell r="E134" t="str">
            <v>43708</v>
          </cell>
          <cell r="F134">
            <v>-200000000</v>
          </cell>
          <cell r="G134">
            <v>-200000000</v>
          </cell>
          <cell r="H134" t="str">
            <v>43709</v>
          </cell>
          <cell r="I134">
            <v>-730849.31</v>
          </cell>
          <cell r="J134">
            <v>-730849.31</v>
          </cell>
        </row>
        <row r="135">
          <cell r="B135">
            <v>48264719</v>
          </cell>
          <cell r="C135" t="str">
            <v>NCC</v>
          </cell>
          <cell r="D135" t="str">
            <v>RUB</v>
          </cell>
          <cell r="E135" t="str">
            <v>43708</v>
          </cell>
          <cell r="F135">
            <v>-200000000</v>
          </cell>
          <cell r="G135">
            <v>-200000000</v>
          </cell>
          <cell r="H135" t="str">
            <v>43709</v>
          </cell>
          <cell r="I135">
            <v>-730849.31</v>
          </cell>
          <cell r="J135">
            <v>-730849.31</v>
          </cell>
        </row>
        <row r="136">
          <cell r="B136">
            <v>48264720</v>
          </cell>
          <cell r="C136" t="str">
            <v>NCC</v>
          </cell>
          <cell r="D136" t="str">
            <v>RUB</v>
          </cell>
          <cell r="E136" t="str">
            <v>43708</v>
          </cell>
          <cell r="F136">
            <v>-157000000</v>
          </cell>
          <cell r="G136">
            <v>-157000000</v>
          </cell>
          <cell r="H136" t="str">
            <v>43709</v>
          </cell>
          <cell r="I136">
            <v>-574533.97</v>
          </cell>
          <cell r="J136">
            <v>-574533.97</v>
          </cell>
        </row>
        <row r="137">
          <cell r="B137">
            <v>48266898</v>
          </cell>
          <cell r="C137" t="str">
            <v>NCC</v>
          </cell>
          <cell r="D137" t="str">
            <v>RUB</v>
          </cell>
          <cell r="E137" t="str">
            <v>43708</v>
          </cell>
          <cell r="F137">
            <v>-3000000000</v>
          </cell>
          <cell r="G137">
            <v>-3000000000</v>
          </cell>
          <cell r="H137" t="str">
            <v>43709</v>
          </cell>
          <cell r="I137">
            <v>-9385479.4499999993</v>
          </cell>
          <cell r="J137">
            <v>-9385479.4499999993</v>
          </cell>
        </row>
        <row r="138">
          <cell r="B138">
            <v>48287367</v>
          </cell>
          <cell r="C138" t="str">
            <v>NCC</v>
          </cell>
          <cell r="D138" t="str">
            <v>RUB</v>
          </cell>
          <cell r="E138" t="str">
            <v>43708</v>
          </cell>
          <cell r="F138">
            <v>-2499999556.6100001</v>
          </cell>
          <cell r="G138">
            <v>-2499999556.6100001</v>
          </cell>
          <cell r="H138" t="str">
            <v>43709</v>
          </cell>
          <cell r="I138">
            <v>-8593149.1600000001</v>
          </cell>
          <cell r="J138">
            <v>-8593149.1600000001</v>
          </cell>
        </row>
        <row r="139">
          <cell r="B139">
            <v>48313936</v>
          </cell>
          <cell r="C139" t="str">
            <v>NCC</v>
          </cell>
          <cell r="D139" t="str">
            <v>USD</v>
          </cell>
          <cell r="E139" t="str">
            <v>43708</v>
          </cell>
          <cell r="F139">
            <v>-30123360</v>
          </cell>
          <cell r="G139">
            <v>-2216308137.98</v>
          </cell>
          <cell r="H139" t="str">
            <v>43709</v>
          </cell>
          <cell r="I139">
            <v>-4951.78</v>
          </cell>
          <cell r="J139">
            <v>-364324.24</v>
          </cell>
        </row>
        <row r="140">
          <cell r="B140">
            <v>48359108</v>
          </cell>
          <cell r="C140" t="str">
            <v>NCC</v>
          </cell>
          <cell r="D140" t="str">
            <v>RUB</v>
          </cell>
          <cell r="E140" t="str">
            <v>43708</v>
          </cell>
          <cell r="F140">
            <v>-200000000</v>
          </cell>
          <cell r="G140">
            <v>-200000000</v>
          </cell>
          <cell r="H140" t="str">
            <v>43709</v>
          </cell>
          <cell r="I140">
            <v>-470849.31</v>
          </cell>
          <cell r="J140">
            <v>-470849.31</v>
          </cell>
        </row>
        <row r="141">
          <cell r="B141">
            <v>48361510</v>
          </cell>
          <cell r="C141" t="str">
            <v>NCC</v>
          </cell>
          <cell r="D141" t="str">
            <v>RUB</v>
          </cell>
          <cell r="E141" t="str">
            <v>43708</v>
          </cell>
          <cell r="F141">
            <v>-200000000</v>
          </cell>
          <cell r="G141">
            <v>-200000000</v>
          </cell>
          <cell r="H141" t="str">
            <v>43709</v>
          </cell>
          <cell r="I141">
            <v>-468712.32</v>
          </cell>
          <cell r="J141">
            <v>-468712.32</v>
          </cell>
        </row>
        <row r="142">
          <cell r="B142">
            <v>48386420</v>
          </cell>
          <cell r="C142" t="str">
            <v>NCC</v>
          </cell>
          <cell r="D142" t="str">
            <v>RUB</v>
          </cell>
          <cell r="E142" t="str">
            <v>43708</v>
          </cell>
          <cell r="F142">
            <v>-2000000000</v>
          </cell>
          <cell r="G142">
            <v>-2000000000</v>
          </cell>
          <cell r="H142" t="str">
            <v>43709</v>
          </cell>
          <cell r="I142">
            <v>-4043835.62</v>
          </cell>
          <cell r="J142">
            <v>-4043835.62</v>
          </cell>
        </row>
        <row r="143">
          <cell r="B143">
            <v>48386424</v>
          </cell>
          <cell r="C143" t="str">
            <v>NCC</v>
          </cell>
          <cell r="D143" t="str">
            <v>RUB</v>
          </cell>
          <cell r="E143" t="str">
            <v>43708</v>
          </cell>
          <cell r="F143">
            <v>-2000000000</v>
          </cell>
          <cell r="G143">
            <v>-2000000000</v>
          </cell>
          <cell r="H143" t="str">
            <v>43709</v>
          </cell>
          <cell r="I143">
            <v>-4030684.93</v>
          </cell>
          <cell r="J143">
            <v>-4030684.93</v>
          </cell>
        </row>
        <row r="144">
          <cell r="B144">
            <v>48386428</v>
          </cell>
          <cell r="C144" t="str">
            <v>NCC</v>
          </cell>
          <cell r="D144" t="str">
            <v>RUB</v>
          </cell>
          <cell r="E144" t="str">
            <v>43708</v>
          </cell>
          <cell r="F144">
            <v>-1000000000</v>
          </cell>
          <cell r="G144">
            <v>-1000000000</v>
          </cell>
          <cell r="H144" t="str">
            <v>43709</v>
          </cell>
          <cell r="I144">
            <v>-2005479.45</v>
          </cell>
          <cell r="J144">
            <v>-2005479.45</v>
          </cell>
        </row>
        <row r="145">
          <cell r="B145">
            <v>48386434</v>
          </cell>
          <cell r="C145" t="str">
            <v>NCC</v>
          </cell>
          <cell r="D145" t="str">
            <v>RUB</v>
          </cell>
          <cell r="E145" t="str">
            <v>43708</v>
          </cell>
          <cell r="F145">
            <v>-3000000000</v>
          </cell>
          <cell r="G145">
            <v>-3000000000</v>
          </cell>
          <cell r="H145" t="str">
            <v>43709</v>
          </cell>
          <cell r="I145">
            <v>-5996712.3300000001</v>
          </cell>
          <cell r="J145">
            <v>-5996712.3300000001</v>
          </cell>
        </row>
        <row r="146">
          <cell r="B146">
            <v>48434572</v>
          </cell>
          <cell r="C146" t="str">
            <v>NCC</v>
          </cell>
          <cell r="D146" t="str">
            <v>RUB</v>
          </cell>
          <cell r="E146" t="str">
            <v>43708</v>
          </cell>
          <cell r="F146">
            <v>-200000000</v>
          </cell>
          <cell r="G146">
            <v>-200000000</v>
          </cell>
          <cell r="H146" t="str">
            <v>43709</v>
          </cell>
          <cell r="I146">
            <v>-294136.99</v>
          </cell>
          <cell r="J146">
            <v>-294136.99</v>
          </cell>
        </row>
        <row r="147">
          <cell r="B147">
            <v>48436640</v>
          </cell>
          <cell r="C147" t="str">
            <v>NCC</v>
          </cell>
          <cell r="D147" t="str">
            <v>RUB</v>
          </cell>
          <cell r="E147" t="str">
            <v>43708</v>
          </cell>
          <cell r="F147">
            <v>-1300000000</v>
          </cell>
          <cell r="G147">
            <v>-1300000000</v>
          </cell>
          <cell r="H147" t="str">
            <v>43709</v>
          </cell>
          <cell r="I147">
            <v>-1766575.34</v>
          </cell>
          <cell r="J147">
            <v>-1766575.34</v>
          </cell>
        </row>
        <row r="148">
          <cell r="B148">
            <v>48436643</v>
          </cell>
          <cell r="C148" t="str">
            <v>NCC</v>
          </cell>
          <cell r="D148" t="str">
            <v>RUB</v>
          </cell>
          <cell r="E148" t="str">
            <v>43708</v>
          </cell>
          <cell r="F148">
            <v>-1000000000</v>
          </cell>
          <cell r="G148">
            <v>-1000000000</v>
          </cell>
          <cell r="H148" t="str">
            <v>43709</v>
          </cell>
          <cell r="I148">
            <v>-1358904.11</v>
          </cell>
          <cell r="J148">
            <v>-1358904.11</v>
          </cell>
        </row>
        <row r="149">
          <cell r="B149">
            <v>48436644</v>
          </cell>
          <cell r="C149" t="str">
            <v>NCC</v>
          </cell>
          <cell r="D149" t="str">
            <v>RUB</v>
          </cell>
          <cell r="E149" t="str">
            <v>43708</v>
          </cell>
          <cell r="F149">
            <v>-1000000000</v>
          </cell>
          <cell r="G149">
            <v>-1000000000</v>
          </cell>
          <cell r="H149" t="str">
            <v>43709</v>
          </cell>
          <cell r="I149">
            <v>-1358904.11</v>
          </cell>
          <cell r="J149">
            <v>-1358904.11</v>
          </cell>
        </row>
        <row r="150">
          <cell r="B150">
            <v>48436975</v>
          </cell>
          <cell r="C150" t="str">
            <v>NCC</v>
          </cell>
          <cell r="D150" t="str">
            <v>RUB</v>
          </cell>
          <cell r="E150" t="str">
            <v>43708</v>
          </cell>
          <cell r="F150">
            <v>-200000000</v>
          </cell>
          <cell r="G150">
            <v>-200000000</v>
          </cell>
          <cell r="H150" t="str">
            <v>43709</v>
          </cell>
          <cell r="I150">
            <v>-287123.28999999998</v>
          </cell>
          <cell r="J150">
            <v>-287123.28999999998</v>
          </cell>
        </row>
        <row r="151">
          <cell r="B151">
            <v>48441609</v>
          </cell>
          <cell r="C151" t="str">
            <v>NCC</v>
          </cell>
          <cell r="D151" t="str">
            <v>RUB</v>
          </cell>
          <cell r="E151" t="str">
            <v>43708</v>
          </cell>
          <cell r="F151">
            <v>-200000000</v>
          </cell>
          <cell r="G151">
            <v>-200000000</v>
          </cell>
          <cell r="H151" t="str">
            <v>43709</v>
          </cell>
          <cell r="I151">
            <v>-288876.71000000002</v>
          </cell>
          <cell r="J151">
            <v>-288876.71000000002</v>
          </cell>
        </row>
        <row r="152">
          <cell r="B152">
            <v>48441611</v>
          </cell>
          <cell r="C152" t="str">
            <v>NCC</v>
          </cell>
          <cell r="D152" t="str">
            <v>RUB</v>
          </cell>
          <cell r="E152" t="str">
            <v>43708</v>
          </cell>
          <cell r="F152">
            <v>-200000000</v>
          </cell>
          <cell r="G152">
            <v>-200000000</v>
          </cell>
          <cell r="H152" t="str">
            <v>43709</v>
          </cell>
          <cell r="I152">
            <v>-286684.93</v>
          </cell>
          <cell r="J152">
            <v>-286684.93</v>
          </cell>
        </row>
        <row r="153">
          <cell r="B153">
            <v>48455591</v>
          </cell>
          <cell r="C153" t="str">
            <v>NCC</v>
          </cell>
          <cell r="D153" t="str">
            <v>USD</v>
          </cell>
          <cell r="E153" t="str">
            <v>43708</v>
          </cell>
          <cell r="F153">
            <v>-2500341.48</v>
          </cell>
          <cell r="G153">
            <v>-183961124.19</v>
          </cell>
          <cell r="H153" t="str">
            <v>43709</v>
          </cell>
          <cell r="I153">
            <v>-239.76</v>
          </cell>
          <cell r="J153">
            <v>-17640.2</v>
          </cell>
        </row>
        <row r="154">
          <cell r="B154">
            <v>48458609</v>
          </cell>
          <cell r="C154" t="str">
            <v>NCC</v>
          </cell>
          <cell r="D154" t="str">
            <v>RUB</v>
          </cell>
          <cell r="E154" t="str">
            <v>43708</v>
          </cell>
          <cell r="F154">
            <v>-200000000</v>
          </cell>
          <cell r="G154">
            <v>-200000000</v>
          </cell>
          <cell r="H154" t="str">
            <v>43709</v>
          </cell>
          <cell r="I154">
            <v>-252000</v>
          </cell>
          <cell r="J154">
            <v>-252000</v>
          </cell>
        </row>
        <row r="155">
          <cell r="B155">
            <v>48458664</v>
          </cell>
          <cell r="C155" t="str">
            <v>NCC</v>
          </cell>
          <cell r="D155" t="str">
            <v>RUB</v>
          </cell>
          <cell r="E155" t="str">
            <v>43708</v>
          </cell>
          <cell r="F155">
            <v>-1000000000</v>
          </cell>
          <cell r="G155">
            <v>-1000000000</v>
          </cell>
          <cell r="H155" t="str">
            <v>43709</v>
          </cell>
          <cell r="I155">
            <v>-1177534.24</v>
          </cell>
          <cell r="J155">
            <v>-1177534.24</v>
          </cell>
        </row>
        <row r="156">
          <cell r="B156">
            <v>48462141</v>
          </cell>
          <cell r="C156" t="str">
            <v>NCC</v>
          </cell>
          <cell r="D156" t="str">
            <v>RUB</v>
          </cell>
          <cell r="E156" t="str">
            <v>43708</v>
          </cell>
          <cell r="F156">
            <v>-100000000</v>
          </cell>
          <cell r="G156">
            <v>-100000000</v>
          </cell>
          <cell r="H156" t="str">
            <v>43709</v>
          </cell>
          <cell r="I156">
            <v>-134246.57999999999</v>
          </cell>
          <cell r="J156">
            <v>-134246.57999999999</v>
          </cell>
        </row>
        <row r="157">
          <cell r="B157">
            <v>48467412</v>
          </cell>
          <cell r="C157" t="str">
            <v>NCC</v>
          </cell>
          <cell r="D157" t="str">
            <v>USD</v>
          </cell>
          <cell r="E157" t="str">
            <v>43708</v>
          </cell>
          <cell r="F157">
            <v>-202293</v>
          </cell>
          <cell r="G157">
            <v>-14883586.1</v>
          </cell>
          <cell r="H157" t="str">
            <v>43709</v>
          </cell>
          <cell r="I157">
            <v>-19.399999999999999</v>
          </cell>
          <cell r="J157">
            <v>-1427.34</v>
          </cell>
        </row>
        <row r="158">
          <cell r="B158">
            <v>48475491</v>
          </cell>
          <cell r="C158" t="str">
            <v>NCC</v>
          </cell>
          <cell r="D158" t="str">
            <v>USD</v>
          </cell>
          <cell r="E158" t="str">
            <v>43708</v>
          </cell>
          <cell r="F158">
            <v>-40669500</v>
          </cell>
          <cell r="G158">
            <v>-2992234060.8000002</v>
          </cell>
          <cell r="H158" t="str">
            <v>43709</v>
          </cell>
          <cell r="I158">
            <v>-2339.89</v>
          </cell>
          <cell r="J158">
            <v>-172156</v>
          </cell>
        </row>
        <row r="159">
          <cell r="B159">
            <v>48476088</v>
          </cell>
          <cell r="C159" t="str">
            <v>NCC</v>
          </cell>
          <cell r="D159" t="str">
            <v>USD</v>
          </cell>
          <cell r="E159" t="str">
            <v>43708</v>
          </cell>
          <cell r="F159">
            <v>-40669500</v>
          </cell>
          <cell r="G159">
            <v>-2992234060.8000002</v>
          </cell>
          <cell r="H159" t="str">
            <v>43709</v>
          </cell>
          <cell r="I159">
            <v>-2339.89</v>
          </cell>
          <cell r="J159">
            <v>-172156</v>
          </cell>
        </row>
        <row r="160">
          <cell r="B160">
            <v>48476092</v>
          </cell>
          <cell r="C160" t="str">
            <v>NCC</v>
          </cell>
          <cell r="D160" t="str">
            <v>USD</v>
          </cell>
          <cell r="E160" t="str">
            <v>43708</v>
          </cell>
          <cell r="F160">
            <v>-40669500</v>
          </cell>
          <cell r="G160">
            <v>-2992234060.8000002</v>
          </cell>
          <cell r="H160" t="str">
            <v>43709</v>
          </cell>
          <cell r="I160">
            <v>-2339.89</v>
          </cell>
          <cell r="J160">
            <v>-172156</v>
          </cell>
        </row>
        <row r="161">
          <cell r="B161">
            <v>48476097</v>
          </cell>
          <cell r="C161" t="str">
            <v>NCC</v>
          </cell>
          <cell r="D161" t="str">
            <v>USD</v>
          </cell>
          <cell r="E161" t="str">
            <v>43708</v>
          </cell>
          <cell r="F161">
            <v>-20334750</v>
          </cell>
          <cell r="G161">
            <v>-1496117030.4000001</v>
          </cell>
          <cell r="H161" t="str">
            <v>43709</v>
          </cell>
          <cell r="I161">
            <v>-1169.95</v>
          </cell>
          <cell r="J161">
            <v>-86078.37</v>
          </cell>
        </row>
        <row r="162">
          <cell r="B162">
            <v>48476101</v>
          </cell>
          <cell r="C162" t="str">
            <v>NCC</v>
          </cell>
          <cell r="D162" t="str">
            <v>USD</v>
          </cell>
          <cell r="E162" t="str">
            <v>43708</v>
          </cell>
          <cell r="F162">
            <v>-40669500</v>
          </cell>
          <cell r="G162">
            <v>-2992234060.8000002</v>
          </cell>
          <cell r="H162" t="str">
            <v>43709</v>
          </cell>
          <cell r="I162">
            <v>-2339.89</v>
          </cell>
          <cell r="J162">
            <v>-172156</v>
          </cell>
        </row>
        <row r="163">
          <cell r="B163">
            <v>48476105</v>
          </cell>
          <cell r="C163" t="str">
            <v>NCC</v>
          </cell>
          <cell r="D163" t="str">
            <v>USD</v>
          </cell>
          <cell r="E163" t="str">
            <v>43708</v>
          </cell>
          <cell r="F163">
            <v>-20334750</v>
          </cell>
          <cell r="G163">
            <v>-1496117030.4000001</v>
          </cell>
          <cell r="H163" t="str">
            <v>43709</v>
          </cell>
          <cell r="I163">
            <v>-1002.81</v>
          </cell>
          <cell r="J163">
            <v>-73781.14</v>
          </cell>
        </row>
        <row r="164">
          <cell r="B164">
            <v>48477109</v>
          </cell>
          <cell r="C164" t="str">
            <v>NCC</v>
          </cell>
          <cell r="D164" t="str">
            <v>USD</v>
          </cell>
          <cell r="E164" t="str">
            <v>43708</v>
          </cell>
          <cell r="F164">
            <v>-20334750</v>
          </cell>
          <cell r="G164">
            <v>-1496117030.4000001</v>
          </cell>
          <cell r="H164" t="str">
            <v>43709</v>
          </cell>
          <cell r="I164">
            <v>-1169.95</v>
          </cell>
          <cell r="J164">
            <v>-86078.37</v>
          </cell>
        </row>
        <row r="165">
          <cell r="B165">
            <v>48477277</v>
          </cell>
          <cell r="C165" t="str">
            <v>NCC</v>
          </cell>
          <cell r="D165" t="str">
            <v>RUB</v>
          </cell>
          <cell r="E165" t="str">
            <v>43708</v>
          </cell>
          <cell r="F165">
            <v>-4745101200</v>
          </cell>
          <cell r="G165">
            <v>-4745101200</v>
          </cell>
          <cell r="H165" t="str">
            <v>43709</v>
          </cell>
          <cell r="I165">
            <v>-5093508.63</v>
          </cell>
          <cell r="J165">
            <v>-5093508.63</v>
          </cell>
        </row>
        <row r="166">
          <cell r="B166">
            <v>48477279</v>
          </cell>
          <cell r="C166" t="str">
            <v>NCC</v>
          </cell>
          <cell r="D166" t="str">
            <v>RUB</v>
          </cell>
          <cell r="E166" t="str">
            <v>43708</v>
          </cell>
          <cell r="F166">
            <v>-1814367000</v>
          </cell>
          <cell r="G166">
            <v>-1814367000</v>
          </cell>
          <cell r="H166" t="str">
            <v>43709</v>
          </cell>
          <cell r="I166">
            <v>-1947586.28</v>
          </cell>
          <cell r="J166">
            <v>-1947586.28</v>
          </cell>
        </row>
        <row r="167">
          <cell r="B167">
            <v>48477370</v>
          </cell>
          <cell r="C167" t="str">
            <v>NCC</v>
          </cell>
          <cell r="D167" t="str">
            <v>RUB</v>
          </cell>
          <cell r="E167" t="str">
            <v>43708</v>
          </cell>
          <cell r="F167">
            <v>-2372550600</v>
          </cell>
          <cell r="G167">
            <v>-2372550600</v>
          </cell>
          <cell r="H167" t="str">
            <v>43709</v>
          </cell>
          <cell r="I167">
            <v>-2546754.3199999998</v>
          </cell>
          <cell r="J167">
            <v>-2546754.3199999998</v>
          </cell>
        </row>
        <row r="168">
          <cell r="B168">
            <v>48477441</v>
          </cell>
          <cell r="C168" t="str">
            <v>NCC</v>
          </cell>
          <cell r="D168" t="str">
            <v>RUB</v>
          </cell>
          <cell r="E168" t="str">
            <v>43708</v>
          </cell>
          <cell r="F168">
            <v>-573007435</v>
          </cell>
          <cell r="G168">
            <v>-573007435</v>
          </cell>
          <cell r="H168" t="str">
            <v>43709</v>
          </cell>
          <cell r="I168">
            <v>-615080.31000000006</v>
          </cell>
          <cell r="J168">
            <v>-615080.31000000006</v>
          </cell>
        </row>
        <row r="169">
          <cell r="B169">
            <v>48477442</v>
          </cell>
          <cell r="C169" t="str">
            <v>NCC</v>
          </cell>
          <cell r="D169" t="str">
            <v>RUB</v>
          </cell>
          <cell r="E169" t="str">
            <v>43708</v>
          </cell>
          <cell r="F169">
            <v>-1044406172</v>
          </cell>
          <cell r="G169">
            <v>-1044406172</v>
          </cell>
          <cell r="H169" t="str">
            <v>43709</v>
          </cell>
          <cell r="I169">
            <v>-1121091.33</v>
          </cell>
          <cell r="J169">
            <v>-1121091.33</v>
          </cell>
        </row>
        <row r="170">
          <cell r="B170">
            <v>48477449</v>
          </cell>
          <cell r="C170" t="str">
            <v>NCC</v>
          </cell>
          <cell r="D170" t="str">
            <v>USD</v>
          </cell>
          <cell r="E170" t="str">
            <v>43708</v>
          </cell>
          <cell r="F170">
            <v>-27113000</v>
          </cell>
          <cell r="G170">
            <v>-1994822707.2</v>
          </cell>
          <cell r="H170" t="str">
            <v>43709</v>
          </cell>
          <cell r="I170">
            <v>-2228.4699999999998</v>
          </cell>
          <cell r="J170">
            <v>-163958.34</v>
          </cell>
        </row>
        <row r="171">
          <cell r="B171">
            <v>48479177</v>
          </cell>
          <cell r="C171" t="str">
            <v>VEB</v>
          </cell>
          <cell r="D171" t="str">
            <v>RUB</v>
          </cell>
          <cell r="E171" t="str">
            <v>43708</v>
          </cell>
          <cell r="F171">
            <v>-502197300</v>
          </cell>
          <cell r="G171">
            <v>-502197300</v>
          </cell>
          <cell r="H171" t="str">
            <v>43709</v>
          </cell>
          <cell r="I171">
            <v>-544849.67000000004</v>
          </cell>
          <cell r="J171">
            <v>-544849.67000000004</v>
          </cell>
        </row>
        <row r="172">
          <cell r="B172">
            <v>48479179</v>
          </cell>
          <cell r="C172" t="str">
            <v>VEB</v>
          </cell>
          <cell r="D172" t="str">
            <v>RUB</v>
          </cell>
          <cell r="E172" t="str">
            <v>43708</v>
          </cell>
          <cell r="F172">
            <v>-2739147865</v>
          </cell>
          <cell r="G172">
            <v>-2739147865</v>
          </cell>
          <cell r="H172" t="str">
            <v>43709</v>
          </cell>
          <cell r="I172">
            <v>-2971787.82</v>
          </cell>
          <cell r="J172">
            <v>-2971787.82</v>
          </cell>
        </row>
        <row r="173">
          <cell r="B173">
            <v>48479180</v>
          </cell>
          <cell r="C173" t="str">
            <v>VEB</v>
          </cell>
          <cell r="D173" t="str">
            <v>RUB</v>
          </cell>
          <cell r="E173" t="str">
            <v>43708</v>
          </cell>
          <cell r="F173">
            <v>-793412100</v>
          </cell>
          <cell r="G173">
            <v>-793412100</v>
          </cell>
          <cell r="H173" t="str">
            <v>43709</v>
          </cell>
          <cell r="I173">
            <v>-860797.78</v>
          </cell>
          <cell r="J173">
            <v>-860797.78</v>
          </cell>
        </row>
        <row r="174">
          <cell r="B174">
            <v>48482087</v>
          </cell>
          <cell r="C174" t="str">
            <v>NCC</v>
          </cell>
          <cell r="D174" t="str">
            <v>RUB</v>
          </cell>
          <cell r="E174" t="str">
            <v>43708</v>
          </cell>
          <cell r="F174">
            <v>-3000000000</v>
          </cell>
          <cell r="G174">
            <v>-3000000000</v>
          </cell>
          <cell r="H174" t="str">
            <v>43709</v>
          </cell>
          <cell r="I174">
            <v>-3027945.21</v>
          </cell>
          <cell r="J174">
            <v>-3027945.21</v>
          </cell>
        </row>
        <row r="175">
          <cell r="B175">
            <v>48482088</v>
          </cell>
          <cell r="C175" t="str">
            <v>NCC</v>
          </cell>
          <cell r="D175" t="str">
            <v>RUB</v>
          </cell>
          <cell r="E175" t="str">
            <v>43708</v>
          </cell>
          <cell r="F175">
            <v>-3500000000</v>
          </cell>
          <cell r="G175">
            <v>-3500000000</v>
          </cell>
          <cell r="H175" t="str">
            <v>43709</v>
          </cell>
          <cell r="I175">
            <v>-3521095.89</v>
          </cell>
          <cell r="J175">
            <v>-3521095.89</v>
          </cell>
        </row>
        <row r="176">
          <cell r="B176">
            <v>48482089</v>
          </cell>
          <cell r="C176" t="str">
            <v>NCC</v>
          </cell>
          <cell r="D176" t="str">
            <v>RUB</v>
          </cell>
          <cell r="E176" t="str">
            <v>43708</v>
          </cell>
          <cell r="F176">
            <v>-5000000000</v>
          </cell>
          <cell r="G176">
            <v>-5000000000</v>
          </cell>
          <cell r="H176" t="str">
            <v>43709</v>
          </cell>
          <cell r="I176">
            <v>-5054794.5199999996</v>
          </cell>
          <cell r="J176">
            <v>-5054794.5199999996</v>
          </cell>
        </row>
        <row r="177">
          <cell r="B177">
            <v>48482090</v>
          </cell>
          <cell r="C177" t="str">
            <v>NCC</v>
          </cell>
          <cell r="D177" t="str">
            <v>RUB</v>
          </cell>
          <cell r="E177" t="str">
            <v>43708</v>
          </cell>
          <cell r="F177">
            <v>-5000000000</v>
          </cell>
          <cell r="G177">
            <v>-5000000000</v>
          </cell>
          <cell r="H177" t="str">
            <v>43709</v>
          </cell>
          <cell r="I177">
            <v>-5054794.5199999996</v>
          </cell>
          <cell r="J177">
            <v>-5054794.5199999996</v>
          </cell>
        </row>
        <row r="178">
          <cell r="B178">
            <v>48500527</v>
          </cell>
          <cell r="C178" t="str">
            <v>NCC</v>
          </cell>
          <cell r="D178" t="str">
            <v>USD</v>
          </cell>
          <cell r="E178" t="str">
            <v>43708</v>
          </cell>
          <cell r="F178">
            <v>-27673580</v>
          </cell>
          <cell r="G178">
            <v>-2036067044.3499999</v>
          </cell>
          <cell r="H178" t="str">
            <v>43709</v>
          </cell>
          <cell r="I178">
            <v>-1326.81</v>
          </cell>
          <cell r="J178">
            <v>-97619.25</v>
          </cell>
        </row>
        <row r="179">
          <cell r="B179">
            <v>48501021</v>
          </cell>
          <cell r="C179" t="str">
            <v>NCC</v>
          </cell>
          <cell r="D179" t="str">
            <v>USD</v>
          </cell>
          <cell r="E179" t="str">
            <v>43708</v>
          </cell>
          <cell r="F179">
            <v>-20069118.960000001</v>
          </cell>
          <cell r="G179">
            <v>-1476573386.01</v>
          </cell>
          <cell r="H179" t="str">
            <v>43709</v>
          </cell>
          <cell r="I179">
            <v>-824.76</v>
          </cell>
          <cell r="J179">
            <v>-60681.22</v>
          </cell>
        </row>
        <row r="180">
          <cell r="B180">
            <v>48501243</v>
          </cell>
          <cell r="C180" t="str">
            <v>NCC</v>
          </cell>
          <cell r="D180" t="str">
            <v>USD</v>
          </cell>
          <cell r="E180" t="str">
            <v>43708</v>
          </cell>
          <cell r="F180">
            <v>-5403640</v>
          </cell>
          <cell r="G180">
            <v>-397569570.81999999</v>
          </cell>
          <cell r="H180" t="str">
            <v>43709</v>
          </cell>
          <cell r="I180">
            <v>-259.08</v>
          </cell>
          <cell r="J180">
            <v>-19061.66</v>
          </cell>
        </row>
        <row r="181">
          <cell r="B181">
            <v>48501409</v>
          </cell>
          <cell r="C181" t="str">
            <v>NCC</v>
          </cell>
          <cell r="D181" t="str">
            <v>USD</v>
          </cell>
          <cell r="E181" t="str">
            <v>43708</v>
          </cell>
          <cell r="F181">
            <v>-3198954.88</v>
          </cell>
          <cell r="G181">
            <v>-235361185.91999999</v>
          </cell>
          <cell r="H181" t="str">
            <v>43709</v>
          </cell>
          <cell r="I181">
            <v>-153.37</v>
          </cell>
          <cell r="J181">
            <v>-11284.11</v>
          </cell>
        </row>
        <row r="182">
          <cell r="B182">
            <v>48501419</v>
          </cell>
          <cell r="C182" t="str">
            <v>NCC</v>
          </cell>
          <cell r="D182" t="str">
            <v>USD</v>
          </cell>
          <cell r="E182" t="str">
            <v>43708</v>
          </cell>
          <cell r="F182">
            <v>-699771.38</v>
          </cell>
          <cell r="G182">
            <v>-51485259.420000002</v>
          </cell>
          <cell r="H182" t="str">
            <v>43709</v>
          </cell>
          <cell r="I182">
            <v>-33.549999999999997</v>
          </cell>
          <cell r="J182">
            <v>-2468.42</v>
          </cell>
        </row>
        <row r="183">
          <cell r="B183">
            <v>48501561</v>
          </cell>
          <cell r="C183" t="str">
            <v>NCC</v>
          </cell>
          <cell r="D183" t="str">
            <v>USD</v>
          </cell>
          <cell r="E183" t="str">
            <v>43708</v>
          </cell>
          <cell r="F183">
            <v>-12100100.869999999</v>
          </cell>
          <cell r="G183">
            <v>-890257661.45000005</v>
          </cell>
          <cell r="H183" t="str">
            <v>43709</v>
          </cell>
          <cell r="I183">
            <v>-580.14</v>
          </cell>
          <cell r="J183">
            <v>-42683.45</v>
          </cell>
        </row>
        <row r="184">
          <cell r="B184">
            <v>48501575</v>
          </cell>
          <cell r="C184" t="str">
            <v>OWHBDEFFNO</v>
          </cell>
          <cell r="D184" t="str">
            <v>USD</v>
          </cell>
          <cell r="E184" t="str">
            <v>44008</v>
          </cell>
          <cell r="F184">
            <v>-9709612.5</v>
          </cell>
          <cell r="G184">
            <v>-714378913.91999996</v>
          </cell>
          <cell r="H184" t="str">
            <v>44009</v>
          </cell>
          <cell r="I184">
            <v>-472</v>
          </cell>
          <cell r="J184">
            <v>-34727.120000000003</v>
          </cell>
        </row>
        <row r="185">
          <cell r="B185">
            <v>48502771</v>
          </cell>
          <cell r="C185" t="str">
            <v>VTBE</v>
          </cell>
          <cell r="D185" t="str">
            <v>RUB</v>
          </cell>
          <cell r="E185" t="str">
            <v>44008</v>
          </cell>
          <cell r="F185">
            <v>-2497616715.25</v>
          </cell>
          <cell r="G185">
            <v>-2497616715.25</v>
          </cell>
          <cell r="H185" t="str">
            <v>44009</v>
          </cell>
          <cell r="I185">
            <v>-1994624.46</v>
          </cell>
          <cell r="J185">
            <v>-1994624.46</v>
          </cell>
        </row>
        <row r="186">
          <cell r="B186">
            <v>48503658</v>
          </cell>
          <cell r="C186" t="str">
            <v>NCC</v>
          </cell>
          <cell r="D186" t="str">
            <v>RUB</v>
          </cell>
          <cell r="E186" t="str">
            <v>43708</v>
          </cell>
          <cell r="F186">
            <v>-5000000000</v>
          </cell>
          <cell r="G186">
            <v>-5000000000</v>
          </cell>
          <cell r="H186" t="str">
            <v>43709</v>
          </cell>
          <cell r="I186">
            <v>-4239726.03</v>
          </cell>
          <cell r="J186">
            <v>-4239726.03</v>
          </cell>
        </row>
        <row r="187">
          <cell r="B187">
            <v>48503661</v>
          </cell>
          <cell r="C187" t="str">
            <v>NCC</v>
          </cell>
          <cell r="D187" t="str">
            <v>RUB</v>
          </cell>
          <cell r="E187" t="str">
            <v>43708</v>
          </cell>
          <cell r="F187">
            <v>-2000000000</v>
          </cell>
          <cell r="G187">
            <v>-2000000000</v>
          </cell>
          <cell r="H187" t="str">
            <v>43709</v>
          </cell>
          <cell r="I187">
            <v>-1671232.88</v>
          </cell>
          <cell r="J187">
            <v>-1671232.88</v>
          </cell>
        </row>
        <row r="188">
          <cell r="B188">
            <v>48503662</v>
          </cell>
          <cell r="C188" t="str">
            <v>NCC</v>
          </cell>
          <cell r="D188" t="str">
            <v>RUB</v>
          </cell>
          <cell r="E188" t="str">
            <v>43708</v>
          </cell>
          <cell r="F188">
            <v>-2000000000</v>
          </cell>
          <cell r="G188">
            <v>-2000000000</v>
          </cell>
          <cell r="H188" t="str">
            <v>43709</v>
          </cell>
          <cell r="I188">
            <v>-1665753.42</v>
          </cell>
          <cell r="J188">
            <v>-1665753.42</v>
          </cell>
        </row>
        <row r="189">
          <cell r="B189">
            <v>48503663</v>
          </cell>
          <cell r="C189" t="str">
            <v>NCC</v>
          </cell>
          <cell r="D189" t="str">
            <v>RUB</v>
          </cell>
          <cell r="E189" t="str">
            <v>43708</v>
          </cell>
          <cell r="F189">
            <v>-1500000000</v>
          </cell>
          <cell r="G189">
            <v>-1500000000</v>
          </cell>
          <cell r="H189" t="str">
            <v>43709</v>
          </cell>
          <cell r="I189">
            <v>-1245205.48</v>
          </cell>
          <cell r="J189">
            <v>-1245205.48</v>
          </cell>
        </row>
        <row r="190">
          <cell r="B190">
            <v>48503664</v>
          </cell>
          <cell r="C190" t="str">
            <v>NCC</v>
          </cell>
          <cell r="D190" t="str">
            <v>RUB</v>
          </cell>
          <cell r="E190" t="str">
            <v>43708</v>
          </cell>
          <cell r="F190">
            <v>-2000000000</v>
          </cell>
          <cell r="G190">
            <v>-2000000000</v>
          </cell>
          <cell r="H190" t="str">
            <v>43709</v>
          </cell>
          <cell r="I190">
            <v>-1671232.88</v>
          </cell>
          <cell r="J190">
            <v>-1671232.88</v>
          </cell>
        </row>
        <row r="191">
          <cell r="B191">
            <v>48503665</v>
          </cell>
          <cell r="C191" t="str">
            <v>NCC</v>
          </cell>
          <cell r="D191" t="str">
            <v>RUB</v>
          </cell>
          <cell r="E191" t="str">
            <v>43708</v>
          </cell>
          <cell r="F191">
            <v>-2000000000</v>
          </cell>
          <cell r="G191">
            <v>-2000000000</v>
          </cell>
          <cell r="H191" t="str">
            <v>43709</v>
          </cell>
          <cell r="I191">
            <v>-1665753.43</v>
          </cell>
          <cell r="J191">
            <v>-1665753.43</v>
          </cell>
        </row>
        <row r="192">
          <cell r="B192">
            <v>48503779</v>
          </cell>
          <cell r="C192" t="str">
            <v>NCC</v>
          </cell>
          <cell r="D192" t="str">
            <v>USD</v>
          </cell>
          <cell r="E192" t="str">
            <v>43708</v>
          </cell>
          <cell r="F192">
            <v>-4593094</v>
          </cell>
          <cell r="G192">
            <v>-337934135.19</v>
          </cell>
          <cell r="H192" t="str">
            <v>43709</v>
          </cell>
          <cell r="I192">
            <v>-220.21</v>
          </cell>
          <cell r="J192">
            <v>-16201.82</v>
          </cell>
        </row>
        <row r="193">
          <cell r="B193">
            <v>48503782</v>
          </cell>
          <cell r="C193" t="str">
            <v>NCC</v>
          </cell>
          <cell r="D193" t="str">
            <v>USD</v>
          </cell>
          <cell r="E193" t="str">
            <v>43708</v>
          </cell>
          <cell r="F193">
            <v>-1350910</v>
          </cell>
          <cell r="G193">
            <v>-99392392.700000003</v>
          </cell>
          <cell r="H193" t="str">
            <v>43709</v>
          </cell>
          <cell r="I193">
            <v>-64.77</v>
          </cell>
          <cell r="J193">
            <v>-4765.41</v>
          </cell>
        </row>
        <row r="194">
          <cell r="B194">
            <v>48503813</v>
          </cell>
          <cell r="C194" t="str">
            <v>NCC</v>
          </cell>
          <cell r="D194" t="str">
            <v>USD</v>
          </cell>
          <cell r="E194" t="str">
            <v>43708</v>
          </cell>
          <cell r="F194">
            <v>-1080728</v>
          </cell>
          <cell r="G194">
            <v>-79513914.159999996</v>
          </cell>
          <cell r="H194" t="str">
            <v>43709</v>
          </cell>
          <cell r="I194">
            <v>-51.81</v>
          </cell>
          <cell r="J194">
            <v>-3811.89</v>
          </cell>
        </row>
        <row r="195">
          <cell r="B195">
            <v>48521636</v>
          </cell>
          <cell r="C195" t="str">
            <v>NCC</v>
          </cell>
          <cell r="D195" t="str">
            <v>USD</v>
          </cell>
          <cell r="E195" t="str">
            <v>43708</v>
          </cell>
          <cell r="F195">
            <v>-10499128.300000001</v>
          </cell>
          <cell r="G195">
            <v>-772467065.20000005</v>
          </cell>
          <cell r="H195" t="str">
            <v>43709</v>
          </cell>
          <cell r="I195">
            <v>-379.7</v>
          </cell>
          <cell r="J195">
            <v>-27936.2</v>
          </cell>
        </row>
        <row r="196">
          <cell r="B196">
            <v>48522069</v>
          </cell>
          <cell r="C196" t="str">
            <v>NCC</v>
          </cell>
          <cell r="D196" t="str">
            <v>USD</v>
          </cell>
          <cell r="E196" t="str">
            <v>43708</v>
          </cell>
          <cell r="F196">
            <v>-12199400</v>
          </cell>
          <cell r="G196">
            <v>-897563535.36000001</v>
          </cell>
          <cell r="H196" t="str">
            <v>43709</v>
          </cell>
          <cell r="I196">
            <v>-467.92</v>
          </cell>
          <cell r="J196">
            <v>-34426.93</v>
          </cell>
        </row>
        <row r="197">
          <cell r="B197">
            <v>48522074</v>
          </cell>
          <cell r="C197" t="str">
            <v>NCC</v>
          </cell>
          <cell r="D197" t="str">
            <v>USD</v>
          </cell>
          <cell r="E197" t="str">
            <v>43708</v>
          </cell>
          <cell r="F197">
            <v>-25162800</v>
          </cell>
          <cell r="G197">
            <v>-1851337912.3199999</v>
          </cell>
          <cell r="H197" t="str">
            <v>43709</v>
          </cell>
          <cell r="I197">
            <v>-965.15</v>
          </cell>
          <cell r="J197">
            <v>-71010.33</v>
          </cell>
        </row>
        <row r="198">
          <cell r="B198">
            <v>48522418</v>
          </cell>
          <cell r="C198" t="str">
            <v>NCC</v>
          </cell>
          <cell r="D198" t="str">
            <v>USD</v>
          </cell>
          <cell r="E198" t="str">
            <v>43708</v>
          </cell>
          <cell r="F198">
            <v>-13507450</v>
          </cell>
          <cell r="G198">
            <v>-993802529.27999997</v>
          </cell>
          <cell r="H198" t="str">
            <v>43709</v>
          </cell>
          <cell r="I198">
            <v>-518.09</v>
          </cell>
          <cell r="J198">
            <v>-38118.160000000003</v>
          </cell>
        </row>
        <row r="199">
          <cell r="B199">
            <v>48522422</v>
          </cell>
          <cell r="C199" t="str">
            <v>NCC</v>
          </cell>
          <cell r="D199" t="str">
            <v>USD</v>
          </cell>
          <cell r="E199" t="str">
            <v>43708</v>
          </cell>
          <cell r="F199">
            <v>-56323308.299999997</v>
          </cell>
          <cell r="G199">
            <v>-4143953614.1900001</v>
          </cell>
          <cell r="H199" t="str">
            <v>43709</v>
          </cell>
          <cell r="I199">
            <v>-1851.73</v>
          </cell>
          <cell r="J199">
            <v>-136239.92000000001</v>
          </cell>
        </row>
        <row r="200">
          <cell r="B200">
            <v>48522889</v>
          </cell>
          <cell r="C200" t="str">
            <v>NCC</v>
          </cell>
          <cell r="D200" t="str">
            <v>USD</v>
          </cell>
          <cell r="E200" t="str">
            <v>43708</v>
          </cell>
          <cell r="F200">
            <v>-11730720</v>
          </cell>
          <cell r="G200">
            <v>-863080685.57000005</v>
          </cell>
          <cell r="H200" t="str">
            <v>43709</v>
          </cell>
          <cell r="I200">
            <v>-449.94</v>
          </cell>
          <cell r="J200">
            <v>-33104.07</v>
          </cell>
        </row>
        <row r="201">
          <cell r="B201">
            <v>48522897</v>
          </cell>
          <cell r="C201" t="str">
            <v>NCC</v>
          </cell>
          <cell r="D201" t="str">
            <v>USD</v>
          </cell>
          <cell r="E201" t="str">
            <v>43708</v>
          </cell>
          <cell r="F201">
            <v>-14159880</v>
          </cell>
          <cell r="G201">
            <v>-1041804675.0700001</v>
          </cell>
          <cell r="H201" t="str">
            <v>43709</v>
          </cell>
          <cell r="I201">
            <v>-543.12</v>
          </cell>
          <cell r="J201">
            <v>-39959.730000000003</v>
          </cell>
        </row>
        <row r="202">
          <cell r="B202">
            <v>48523793</v>
          </cell>
          <cell r="C202" t="str">
            <v>NCC</v>
          </cell>
          <cell r="D202" t="str">
            <v>RUB</v>
          </cell>
          <cell r="E202" t="str">
            <v>43708</v>
          </cell>
          <cell r="F202">
            <v>-90000000</v>
          </cell>
          <cell r="G202">
            <v>-90000000</v>
          </cell>
          <cell r="H202" t="str">
            <v>43709</v>
          </cell>
          <cell r="I202">
            <v>-64898.63</v>
          </cell>
          <cell r="J202">
            <v>-64898.63</v>
          </cell>
        </row>
        <row r="203">
          <cell r="B203">
            <v>48527514</v>
          </cell>
          <cell r="C203" t="str">
            <v>NCC</v>
          </cell>
          <cell r="D203" t="str">
            <v>RUB</v>
          </cell>
          <cell r="E203" t="str">
            <v>43708</v>
          </cell>
          <cell r="F203">
            <v>-200000000</v>
          </cell>
          <cell r="G203">
            <v>-200000000</v>
          </cell>
          <cell r="H203" t="str">
            <v>43709</v>
          </cell>
          <cell r="I203">
            <v>-143780.82</v>
          </cell>
          <cell r="J203">
            <v>-143780.82</v>
          </cell>
        </row>
        <row r="204">
          <cell r="B204">
            <v>48528268</v>
          </cell>
          <cell r="C204" t="str">
            <v>NCC</v>
          </cell>
          <cell r="D204" t="str">
            <v>RUB</v>
          </cell>
          <cell r="E204" t="str">
            <v>43708</v>
          </cell>
          <cell r="F204">
            <v>-10500000</v>
          </cell>
          <cell r="G204">
            <v>-10500000</v>
          </cell>
          <cell r="H204" t="str">
            <v>43709</v>
          </cell>
          <cell r="I204">
            <v>-7536.99</v>
          </cell>
          <cell r="J204">
            <v>-7536.99</v>
          </cell>
        </row>
        <row r="205">
          <cell r="B205">
            <v>48552114</v>
          </cell>
          <cell r="C205" t="str">
            <v>NCC</v>
          </cell>
          <cell r="D205" t="str">
            <v>USD</v>
          </cell>
          <cell r="E205" t="str">
            <v>43708</v>
          </cell>
          <cell r="F205">
            <v>-17999988.079999998</v>
          </cell>
          <cell r="G205">
            <v>-1324338322.99</v>
          </cell>
          <cell r="H205" t="str">
            <v>43709</v>
          </cell>
          <cell r="I205">
            <v>-172.6</v>
          </cell>
          <cell r="J205">
            <v>-12698.94</v>
          </cell>
        </row>
        <row r="206">
          <cell r="B206">
            <v>48552119</v>
          </cell>
          <cell r="C206" t="str">
            <v>NCC</v>
          </cell>
          <cell r="D206" t="str">
            <v>RUB</v>
          </cell>
          <cell r="E206" t="str">
            <v>43708</v>
          </cell>
          <cell r="F206">
            <v>-200000000</v>
          </cell>
          <cell r="G206">
            <v>-200000000</v>
          </cell>
          <cell r="H206" t="str">
            <v>43709</v>
          </cell>
          <cell r="I206">
            <v>-36164.379999999997</v>
          </cell>
          <cell r="J206">
            <v>-36164.379999999997</v>
          </cell>
        </row>
        <row r="207">
          <cell r="B207">
            <v>48552243</v>
          </cell>
          <cell r="C207" t="str">
            <v>NCC</v>
          </cell>
          <cell r="D207" t="str">
            <v>USD</v>
          </cell>
          <cell r="E207" t="str">
            <v>43708</v>
          </cell>
          <cell r="F207">
            <v>-27174200</v>
          </cell>
          <cell r="G207">
            <v>-1999325460.48</v>
          </cell>
          <cell r="H207" t="str">
            <v>43709</v>
          </cell>
          <cell r="I207">
            <v>-223.35</v>
          </cell>
          <cell r="J207">
            <v>-16432.84</v>
          </cell>
        </row>
        <row r="208">
          <cell r="B208">
            <v>48552348</v>
          </cell>
          <cell r="C208" t="str">
            <v>NCC</v>
          </cell>
          <cell r="D208" t="str">
            <v>USD</v>
          </cell>
          <cell r="E208" t="str">
            <v>43708</v>
          </cell>
          <cell r="F208">
            <v>-25309800</v>
          </cell>
          <cell r="G208">
            <v>-1862153349.1199999</v>
          </cell>
          <cell r="H208" t="str">
            <v>43709</v>
          </cell>
          <cell r="I208">
            <v>-242.7</v>
          </cell>
          <cell r="J208">
            <v>-17856.509999999998</v>
          </cell>
        </row>
        <row r="209">
          <cell r="B209">
            <v>48552350</v>
          </cell>
          <cell r="C209" t="str">
            <v>NCC</v>
          </cell>
          <cell r="D209" t="str">
            <v>USD</v>
          </cell>
          <cell r="E209" t="str">
            <v>43708</v>
          </cell>
          <cell r="F209">
            <v>-12326900</v>
          </cell>
          <cell r="G209">
            <v>-906944271.36000001</v>
          </cell>
          <cell r="H209" t="str">
            <v>43709</v>
          </cell>
          <cell r="I209">
            <v>-118.2</v>
          </cell>
          <cell r="J209">
            <v>-8696.49</v>
          </cell>
        </row>
        <row r="210">
          <cell r="B210">
            <v>48552353</v>
          </cell>
          <cell r="C210" t="str">
            <v>NCC</v>
          </cell>
          <cell r="D210" t="str">
            <v>USD</v>
          </cell>
          <cell r="E210" t="str">
            <v>43708</v>
          </cell>
          <cell r="F210">
            <v>-12654900</v>
          </cell>
          <cell r="G210">
            <v>-931076674.55999994</v>
          </cell>
          <cell r="H210" t="str">
            <v>43709</v>
          </cell>
          <cell r="I210">
            <v>-121.35</v>
          </cell>
          <cell r="J210">
            <v>-8928.25</v>
          </cell>
        </row>
        <row r="211">
          <cell r="B211">
            <v>48552402</v>
          </cell>
          <cell r="C211" t="str">
            <v>NCC</v>
          </cell>
          <cell r="D211" t="str">
            <v>RUB</v>
          </cell>
          <cell r="E211" t="str">
            <v>43708</v>
          </cell>
          <cell r="F211">
            <v>-1033268720.01</v>
          </cell>
          <cell r="G211">
            <v>-1033268720.01</v>
          </cell>
          <cell r="H211" t="str">
            <v>43709</v>
          </cell>
          <cell r="I211">
            <v>-183440.58</v>
          </cell>
          <cell r="J211">
            <v>-183440.58</v>
          </cell>
        </row>
        <row r="212">
          <cell r="B212">
            <v>48552404</v>
          </cell>
          <cell r="C212" t="str">
            <v>NCC</v>
          </cell>
          <cell r="D212" t="str">
            <v>RUB</v>
          </cell>
          <cell r="E212" t="str">
            <v>43708</v>
          </cell>
          <cell r="F212">
            <v>-3623679279.9899998</v>
          </cell>
          <cell r="G212">
            <v>-3623679279.9899998</v>
          </cell>
          <cell r="H212" t="str">
            <v>43709</v>
          </cell>
          <cell r="I212">
            <v>-643327.17000000004</v>
          </cell>
          <cell r="J212">
            <v>-643327.17000000004</v>
          </cell>
        </row>
        <row r="213">
          <cell r="B213">
            <v>48552405</v>
          </cell>
          <cell r="C213" t="str">
            <v>NCC</v>
          </cell>
          <cell r="D213" t="str">
            <v>RUB</v>
          </cell>
          <cell r="E213" t="str">
            <v>43708</v>
          </cell>
          <cell r="F213">
            <v>-324174807.23000002</v>
          </cell>
          <cell r="G213">
            <v>-324174807.23000002</v>
          </cell>
          <cell r="H213" t="str">
            <v>43709</v>
          </cell>
          <cell r="I213">
            <v>-57552.13</v>
          </cell>
          <cell r="J213">
            <v>-57552.13</v>
          </cell>
        </row>
        <row r="214">
          <cell r="B214">
            <v>48552406</v>
          </cell>
          <cell r="C214" t="str">
            <v>NCC</v>
          </cell>
          <cell r="D214" t="str">
            <v>RUB</v>
          </cell>
          <cell r="E214" t="str">
            <v>43708</v>
          </cell>
          <cell r="F214">
            <v>-4096849412.9200001</v>
          </cell>
          <cell r="G214">
            <v>-4096849412.9200001</v>
          </cell>
          <cell r="H214" t="str">
            <v>43709</v>
          </cell>
          <cell r="I214">
            <v>-727331.07</v>
          </cell>
          <cell r="J214">
            <v>-727331.07</v>
          </cell>
        </row>
        <row r="215">
          <cell r="B215">
            <v>48552407</v>
          </cell>
          <cell r="C215" t="str">
            <v>NCC</v>
          </cell>
          <cell r="D215" t="str">
            <v>RUB</v>
          </cell>
          <cell r="E215" t="str">
            <v>43708</v>
          </cell>
          <cell r="F215">
            <v>-235923779.84999999</v>
          </cell>
          <cell r="G215">
            <v>-235923779.84999999</v>
          </cell>
          <cell r="H215" t="str">
            <v>43709</v>
          </cell>
          <cell r="I215">
            <v>-41884.550000000003</v>
          </cell>
          <cell r="J215">
            <v>-41884.550000000003</v>
          </cell>
        </row>
        <row r="216">
          <cell r="B216">
            <v>48552408</v>
          </cell>
          <cell r="C216" t="str">
            <v>NCC</v>
          </cell>
          <cell r="D216" t="str">
            <v>RUB</v>
          </cell>
          <cell r="E216" t="str">
            <v>43708</v>
          </cell>
          <cell r="F216">
            <v>-4656948000</v>
          </cell>
          <cell r="G216">
            <v>-4656948000</v>
          </cell>
          <cell r="H216" t="str">
            <v>43709</v>
          </cell>
          <cell r="I216">
            <v>-826767.75</v>
          </cell>
          <cell r="J216">
            <v>-826767.75</v>
          </cell>
        </row>
        <row r="217">
          <cell r="B217">
            <v>48552409</v>
          </cell>
          <cell r="C217" t="str">
            <v>NCC</v>
          </cell>
          <cell r="D217" t="str">
            <v>RUB</v>
          </cell>
          <cell r="E217" t="str">
            <v>43708</v>
          </cell>
          <cell r="F217">
            <v>-107127500.40000001</v>
          </cell>
          <cell r="G217">
            <v>-107127500.40000001</v>
          </cell>
          <cell r="H217" t="str">
            <v>43709</v>
          </cell>
          <cell r="I217">
            <v>-19018.8</v>
          </cell>
          <cell r="J217">
            <v>-19018.8</v>
          </cell>
        </row>
        <row r="218">
          <cell r="B218">
            <v>48552410</v>
          </cell>
          <cell r="C218" t="str">
            <v>NCC</v>
          </cell>
          <cell r="D218" t="str">
            <v>RUB</v>
          </cell>
          <cell r="E218" t="str">
            <v>43708</v>
          </cell>
          <cell r="F218">
            <v>-4549820499.6000004</v>
          </cell>
          <cell r="G218">
            <v>-4549820499.6000004</v>
          </cell>
          <cell r="H218" t="str">
            <v>43709</v>
          </cell>
          <cell r="I218">
            <v>-807748.95</v>
          </cell>
          <cell r="J218">
            <v>-807748.95</v>
          </cell>
        </row>
        <row r="219">
          <cell r="B219">
            <v>48552411</v>
          </cell>
          <cell r="C219" t="str">
            <v>NCC</v>
          </cell>
          <cell r="D219" t="str">
            <v>RUB</v>
          </cell>
          <cell r="E219" t="str">
            <v>43708</v>
          </cell>
          <cell r="F219">
            <v>-450178780.64999998</v>
          </cell>
          <cell r="G219">
            <v>-450178780.64999998</v>
          </cell>
          <cell r="H219" t="str">
            <v>43709</v>
          </cell>
          <cell r="I219">
            <v>-79922.149999999994</v>
          </cell>
          <cell r="J219">
            <v>-79922.149999999994</v>
          </cell>
        </row>
        <row r="220">
          <cell r="B220">
            <v>48552412</v>
          </cell>
          <cell r="C220" t="str">
            <v>NCC</v>
          </cell>
          <cell r="D220" t="str">
            <v>RUB</v>
          </cell>
          <cell r="E220" t="str">
            <v>43708</v>
          </cell>
          <cell r="F220">
            <v>-2250851059.3499999</v>
          </cell>
          <cell r="G220">
            <v>-2250851059.3499999</v>
          </cell>
          <cell r="H220" t="str">
            <v>43709</v>
          </cell>
          <cell r="I220">
            <v>-399603.15</v>
          </cell>
          <cell r="J220">
            <v>-399603.15</v>
          </cell>
        </row>
        <row r="221">
          <cell r="B221">
            <v>48552660</v>
          </cell>
          <cell r="C221" t="str">
            <v>NCC</v>
          </cell>
          <cell r="D221" t="str">
            <v>RUB</v>
          </cell>
          <cell r="E221" t="str">
            <v>43708</v>
          </cell>
          <cell r="F221">
            <v>-1698786924.8</v>
          </cell>
          <cell r="G221">
            <v>-1698786924.8</v>
          </cell>
          <cell r="H221" t="str">
            <v>43709</v>
          </cell>
          <cell r="I221">
            <v>-305781.65000000002</v>
          </cell>
          <cell r="J221">
            <v>-305781.65000000002</v>
          </cell>
        </row>
        <row r="222">
          <cell r="B222">
            <v>48552665</v>
          </cell>
          <cell r="C222" t="str">
            <v>VEB</v>
          </cell>
          <cell r="D222" t="str">
            <v>RUB</v>
          </cell>
          <cell r="E222" t="str">
            <v>43708</v>
          </cell>
          <cell r="F222">
            <v>-904771875</v>
          </cell>
          <cell r="G222">
            <v>-904771875</v>
          </cell>
          <cell r="H222" t="str">
            <v>43709</v>
          </cell>
          <cell r="I222">
            <v>-162858.94</v>
          </cell>
          <cell r="J222">
            <v>-162858.94</v>
          </cell>
        </row>
        <row r="223">
          <cell r="B223">
            <v>48552666</v>
          </cell>
          <cell r="C223" t="str">
            <v>VEB</v>
          </cell>
          <cell r="D223" t="str">
            <v>RUB</v>
          </cell>
          <cell r="E223" t="str">
            <v>43708</v>
          </cell>
          <cell r="F223">
            <v>-88286950</v>
          </cell>
          <cell r="G223">
            <v>-88286950</v>
          </cell>
          <cell r="H223" t="str">
            <v>43709</v>
          </cell>
          <cell r="I223">
            <v>-15891.65</v>
          </cell>
          <cell r="J223">
            <v>-15891.65</v>
          </cell>
        </row>
        <row r="224">
          <cell r="B224">
            <v>48552667</v>
          </cell>
          <cell r="C224" t="str">
            <v>VEB</v>
          </cell>
          <cell r="D224" t="str">
            <v>RUB</v>
          </cell>
          <cell r="E224" t="str">
            <v>43708</v>
          </cell>
          <cell r="F224">
            <v>-374360897.86000001</v>
          </cell>
          <cell r="G224">
            <v>-374360897.86000001</v>
          </cell>
          <cell r="H224" t="str">
            <v>43709</v>
          </cell>
          <cell r="I224">
            <v>-67384.960000000006</v>
          </cell>
          <cell r="J224">
            <v>-67384.960000000006</v>
          </cell>
        </row>
        <row r="225">
          <cell r="B225">
            <v>48552668</v>
          </cell>
          <cell r="C225" t="str">
            <v>VEB</v>
          </cell>
          <cell r="D225" t="str">
            <v>RUB</v>
          </cell>
          <cell r="E225" t="str">
            <v>43708</v>
          </cell>
          <cell r="F225">
            <v>-277456393.94999999</v>
          </cell>
          <cell r="G225">
            <v>-277456393.94999999</v>
          </cell>
          <cell r="H225" t="str">
            <v>43709</v>
          </cell>
          <cell r="I225">
            <v>-49942.15</v>
          </cell>
          <cell r="J225">
            <v>-49942.15</v>
          </cell>
        </row>
        <row r="226">
          <cell r="B226">
            <v>48552669</v>
          </cell>
          <cell r="C226" t="str">
            <v>VEB</v>
          </cell>
          <cell r="D226" t="str">
            <v>RUB</v>
          </cell>
          <cell r="E226" t="str">
            <v>43708</v>
          </cell>
          <cell r="F226">
            <v>-237055273.28</v>
          </cell>
          <cell r="G226">
            <v>-237055273.28</v>
          </cell>
          <cell r="H226" t="str">
            <v>43709</v>
          </cell>
          <cell r="I226">
            <v>-42669.95</v>
          </cell>
          <cell r="J226">
            <v>-42669.95</v>
          </cell>
        </row>
        <row r="227">
          <cell r="B227">
            <v>48552670</v>
          </cell>
          <cell r="C227" t="str">
            <v>VEB</v>
          </cell>
          <cell r="D227" t="str">
            <v>RUB</v>
          </cell>
          <cell r="E227" t="str">
            <v>43708</v>
          </cell>
          <cell r="F227">
            <v>-272816484.5</v>
          </cell>
          <cell r="G227">
            <v>-272816484.5</v>
          </cell>
          <cell r="H227" t="str">
            <v>43709</v>
          </cell>
          <cell r="I227">
            <v>-49106.97</v>
          </cell>
          <cell r="J227">
            <v>-49106.97</v>
          </cell>
        </row>
        <row r="228">
          <cell r="B228">
            <v>48552698</v>
          </cell>
          <cell r="C228" t="str">
            <v>VEB</v>
          </cell>
          <cell r="D228" t="str">
            <v>RUB</v>
          </cell>
          <cell r="E228" t="str">
            <v>43708</v>
          </cell>
          <cell r="F228">
            <v>-856113489</v>
          </cell>
          <cell r="G228">
            <v>-856113489</v>
          </cell>
          <cell r="H228" t="str">
            <v>43709</v>
          </cell>
          <cell r="I228">
            <v>-154100.43</v>
          </cell>
          <cell r="J228">
            <v>-154100.43</v>
          </cell>
        </row>
        <row r="229">
          <cell r="B229">
            <v>48568895</v>
          </cell>
          <cell r="C229" t="str">
            <v>NCC</v>
          </cell>
          <cell r="D229" t="str">
            <v>RUB</v>
          </cell>
          <cell r="E229" t="str">
            <v>43708</v>
          </cell>
          <cell r="F229">
            <v>-200000000</v>
          </cell>
          <cell r="G229">
            <v>-200000000</v>
          </cell>
        </row>
        <row r="230">
          <cell r="B230">
            <v>48569489</v>
          </cell>
          <cell r="C230" t="str">
            <v>NCC</v>
          </cell>
          <cell r="D230" t="str">
            <v>USD</v>
          </cell>
          <cell r="E230" t="str">
            <v>43708</v>
          </cell>
          <cell r="F230">
            <v>-44461200</v>
          </cell>
          <cell r="G230">
            <v>-3271206113.2800002</v>
          </cell>
        </row>
        <row r="231">
          <cell r="B231">
            <v>48569495</v>
          </cell>
          <cell r="C231" t="str">
            <v>NCC</v>
          </cell>
          <cell r="D231" t="str">
            <v>USD</v>
          </cell>
          <cell r="E231" t="str">
            <v>43708</v>
          </cell>
          <cell r="F231">
            <v>-37066500</v>
          </cell>
          <cell r="G231">
            <v>-2727145497.5999999</v>
          </cell>
        </row>
        <row r="232">
          <cell r="B232">
            <v>48570167</v>
          </cell>
          <cell r="C232" t="str">
            <v>NCC</v>
          </cell>
          <cell r="D232" t="str">
            <v>USD</v>
          </cell>
          <cell r="E232" t="str">
            <v>43708</v>
          </cell>
          <cell r="F232">
            <v>-25831400</v>
          </cell>
          <cell r="G232">
            <v>-1900529756.1600001</v>
          </cell>
        </row>
        <row r="233">
          <cell r="B233">
            <v>48570172</v>
          </cell>
          <cell r="C233" t="str">
            <v>NCC</v>
          </cell>
          <cell r="D233" t="str">
            <v>USD</v>
          </cell>
          <cell r="E233" t="str">
            <v>43708</v>
          </cell>
          <cell r="F233">
            <v>-40833600</v>
          </cell>
          <cell r="G233">
            <v>-3004307619.8400002</v>
          </cell>
        </row>
        <row r="234">
          <cell r="B234">
            <v>48570180</v>
          </cell>
          <cell r="C234" t="str">
            <v>NCC</v>
          </cell>
          <cell r="D234" t="str">
            <v>USD</v>
          </cell>
          <cell r="E234" t="str">
            <v>43708</v>
          </cell>
          <cell r="F234">
            <v>-40833600</v>
          </cell>
          <cell r="G234">
            <v>-3004307619.8400002</v>
          </cell>
        </row>
        <row r="235">
          <cell r="B235">
            <v>48571077</v>
          </cell>
          <cell r="C235" t="str">
            <v>NCC</v>
          </cell>
          <cell r="D235" t="str">
            <v>USD</v>
          </cell>
          <cell r="E235" t="str">
            <v>43708</v>
          </cell>
          <cell r="F235">
            <v>-81667200</v>
          </cell>
          <cell r="G235">
            <v>-6008615239.6800003</v>
          </cell>
        </row>
        <row r="236">
          <cell r="B236">
            <v>48571078</v>
          </cell>
          <cell r="C236" t="str">
            <v>NCC</v>
          </cell>
          <cell r="D236" t="str">
            <v>USD</v>
          </cell>
          <cell r="E236" t="str">
            <v>43708</v>
          </cell>
          <cell r="F236">
            <v>-54444800</v>
          </cell>
          <cell r="G236">
            <v>-4005743493.1199999</v>
          </cell>
        </row>
        <row r="237">
          <cell r="B237">
            <v>48571079</v>
          </cell>
          <cell r="C237" t="str">
            <v>NCC</v>
          </cell>
          <cell r="D237" t="str">
            <v>USD</v>
          </cell>
          <cell r="E237" t="str">
            <v>43708</v>
          </cell>
          <cell r="F237">
            <v>-3499439.52</v>
          </cell>
          <cell r="G237">
            <v>-257469163.02000001</v>
          </cell>
        </row>
        <row r="238">
          <cell r="B238">
            <v>48571080</v>
          </cell>
          <cell r="C238" t="str">
            <v>NCC</v>
          </cell>
          <cell r="D238" t="str">
            <v>USD</v>
          </cell>
          <cell r="E238" t="str">
            <v>43708</v>
          </cell>
          <cell r="F238">
            <v>-999062.08</v>
          </cell>
          <cell r="G238">
            <v>-73505393.099999994</v>
          </cell>
        </row>
        <row r="239">
          <cell r="B239">
            <v>48571153</v>
          </cell>
          <cell r="C239" t="str">
            <v>NCC</v>
          </cell>
          <cell r="D239" t="str">
            <v>USD</v>
          </cell>
          <cell r="E239" t="str">
            <v>43708</v>
          </cell>
          <cell r="F239">
            <v>-17843140</v>
          </cell>
          <cell r="G239">
            <v>-1312798319.6199999</v>
          </cell>
        </row>
        <row r="240">
          <cell r="B240">
            <v>48571154</v>
          </cell>
          <cell r="C240" t="str">
            <v>NCC</v>
          </cell>
          <cell r="D240" t="str">
            <v>RUB</v>
          </cell>
          <cell r="E240" t="str">
            <v>43708</v>
          </cell>
          <cell r="F240">
            <v>-39953600</v>
          </cell>
          <cell r="G240">
            <v>-39953600</v>
          </cell>
        </row>
        <row r="241">
          <cell r="B241">
            <v>48571155</v>
          </cell>
          <cell r="C241" t="str">
            <v>NCC</v>
          </cell>
          <cell r="D241" t="str">
            <v>RUB</v>
          </cell>
          <cell r="E241" t="str">
            <v>43708</v>
          </cell>
          <cell r="F241">
            <v>-249086038.5</v>
          </cell>
          <cell r="G241">
            <v>-249086038.5</v>
          </cell>
        </row>
        <row r="242">
          <cell r="B242">
            <v>48571493</v>
          </cell>
          <cell r="C242" t="str">
            <v>NCC</v>
          </cell>
          <cell r="D242" t="str">
            <v>RUB</v>
          </cell>
          <cell r="E242" t="str">
            <v>43708</v>
          </cell>
          <cell r="F242">
            <v>-227073900</v>
          </cell>
          <cell r="G242">
            <v>-227073900</v>
          </cell>
        </row>
        <row r="243">
          <cell r="B243">
            <v>48571495</v>
          </cell>
          <cell r="C243" t="str">
            <v>NCC</v>
          </cell>
          <cell r="D243" t="str">
            <v>RUB</v>
          </cell>
          <cell r="E243" t="str">
            <v>43708</v>
          </cell>
          <cell r="F243">
            <v>-227073900</v>
          </cell>
          <cell r="G243">
            <v>-227073900</v>
          </cell>
        </row>
        <row r="244">
          <cell r="B244">
            <v>48571544</v>
          </cell>
          <cell r="C244" t="str">
            <v>NCC</v>
          </cell>
          <cell r="D244" t="str">
            <v>RUB</v>
          </cell>
          <cell r="E244" t="str">
            <v>43708</v>
          </cell>
          <cell r="F244">
            <v>-151382600</v>
          </cell>
          <cell r="G244">
            <v>-151382600</v>
          </cell>
        </row>
        <row r="245">
          <cell r="B245">
            <v>48571628</v>
          </cell>
          <cell r="C245" t="str">
            <v>NCC</v>
          </cell>
          <cell r="D245" t="str">
            <v>RUB</v>
          </cell>
          <cell r="E245" t="str">
            <v>43708</v>
          </cell>
          <cell r="F245">
            <v>-9997266.5099999998</v>
          </cell>
          <cell r="G245">
            <v>-9997266.5099999998</v>
          </cell>
        </row>
        <row r="246">
          <cell r="B246">
            <v>48571629</v>
          </cell>
          <cell r="C246" t="str">
            <v>NCC</v>
          </cell>
          <cell r="D246" t="str">
            <v>RUB</v>
          </cell>
          <cell r="E246" t="str">
            <v>43708</v>
          </cell>
          <cell r="F246">
            <v>-152398680.93000001</v>
          </cell>
          <cell r="G246">
            <v>-152398680.93000001</v>
          </cell>
        </row>
        <row r="247">
          <cell r="B247">
            <v>48571630</v>
          </cell>
          <cell r="C247" t="str">
            <v>NCC</v>
          </cell>
          <cell r="D247" t="str">
            <v>RUB</v>
          </cell>
          <cell r="E247" t="str">
            <v>43708</v>
          </cell>
          <cell r="F247">
            <v>-10056678</v>
          </cell>
          <cell r="G247">
            <v>-10056678</v>
          </cell>
        </row>
        <row r="248">
          <cell r="B248">
            <v>48571631</v>
          </cell>
          <cell r="C248" t="str">
            <v>NCC</v>
          </cell>
          <cell r="D248" t="str">
            <v>RUB</v>
          </cell>
          <cell r="E248" t="str">
            <v>43708</v>
          </cell>
          <cell r="F248">
            <v>-872609.49</v>
          </cell>
          <cell r="G248">
            <v>-872609.49</v>
          </cell>
        </row>
        <row r="249">
          <cell r="B249">
            <v>48571632</v>
          </cell>
          <cell r="C249" t="str">
            <v>NCC</v>
          </cell>
          <cell r="D249" t="str">
            <v>RUB</v>
          </cell>
          <cell r="E249" t="str">
            <v>43708</v>
          </cell>
          <cell r="F249">
            <v>-170269962</v>
          </cell>
          <cell r="G249">
            <v>-170269962</v>
          </cell>
        </row>
        <row r="250">
          <cell r="B250">
            <v>48571633</v>
          </cell>
          <cell r="C250" t="str">
            <v>NCC</v>
          </cell>
          <cell r="D250" t="str">
            <v>RUB</v>
          </cell>
          <cell r="E250" t="str">
            <v>43708</v>
          </cell>
          <cell r="F250">
            <v>-32763617.91</v>
          </cell>
          <cell r="G250">
            <v>-32763617.91</v>
          </cell>
        </row>
        <row r="251">
          <cell r="B251">
            <v>48571634</v>
          </cell>
          <cell r="C251" t="str">
            <v>NCC</v>
          </cell>
          <cell r="D251" t="str">
            <v>RUB</v>
          </cell>
          <cell r="E251" t="str">
            <v>43708</v>
          </cell>
          <cell r="F251">
            <v>-278762.40000000002</v>
          </cell>
          <cell r="G251">
            <v>-278762.40000000002</v>
          </cell>
        </row>
        <row r="252">
          <cell r="B252">
            <v>48571735</v>
          </cell>
          <cell r="C252" t="str">
            <v>NCC</v>
          </cell>
          <cell r="D252" t="str">
            <v>RUB</v>
          </cell>
          <cell r="E252" t="str">
            <v>43708</v>
          </cell>
          <cell r="F252">
            <v>-226685225.16</v>
          </cell>
          <cell r="G252">
            <v>-226685225.16</v>
          </cell>
        </row>
        <row r="253">
          <cell r="B253">
            <v>48571747</v>
          </cell>
          <cell r="C253" t="str">
            <v>NCC</v>
          </cell>
          <cell r="D253" t="str">
            <v>RUB</v>
          </cell>
          <cell r="E253" t="str">
            <v>43708</v>
          </cell>
          <cell r="F253">
            <v>-10000000</v>
          </cell>
          <cell r="G253">
            <v>-10000000</v>
          </cell>
        </row>
        <row r="254">
          <cell r="B254">
            <v>48572150</v>
          </cell>
          <cell r="C254" t="str">
            <v>NCC</v>
          </cell>
          <cell r="D254" t="str">
            <v>RUB</v>
          </cell>
          <cell r="E254" t="str">
            <v>43708</v>
          </cell>
          <cell r="F254">
            <v>-134340758</v>
          </cell>
          <cell r="G254">
            <v>-134340758</v>
          </cell>
        </row>
        <row r="255">
          <cell r="B255">
            <v>48572431</v>
          </cell>
          <cell r="C255" t="str">
            <v>NCC</v>
          </cell>
          <cell r="D255" t="str">
            <v>RUB</v>
          </cell>
          <cell r="E255" t="str">
            <v>43708</v>
          </cell>
          <cell r="F255">
            <v>-362314298.58999997</v>
          </cell>
          <cell r="G255">
            <v>-362314298.58999997</v>
          </cell>
        </row>
        <row r="256">
          <cell r="B256">
            <v>48572432</v>
          </cell>
          <cell r="C256" t="str">
            <v>NCC</v>
          </cell>
          <cell r="D256" t="str">
            <v>RUB</v>
          </cell>
          <cell r="E256" t="str">
            <v>43708</v>
          </cell>
          <cell r="F256">
            <v>-183762961.69999999</v>
          </cell>
          <cell r="G256">
            <v>-183762961.69999999</v>
          </cell>
        </row>
        <row r="257">
          <cell r="B257">
            <v>48572433</v>
          </cell>
          <cell r="C257" t="str">
            <v>NCC</v>
          </cell>
          <cell r="D257" t="str">
            <v>RUB</v>
          </cell>
          <cell r="E257" t="str">
            <v>43708</v>
          </cell>
          <cell r="F257">
            <v>-45113.599999999999</v>
          </cell>
          <cell r="G257">
            <v>-45113.599999999999</v>
          </cell>
        </row>
        <row r="258">
          <cell r="B258">
            <v>48572434</v>
          </cell>
          <cell r="C258" t="str">
            <v>NCC</v>
          </cell>
          <cell r="D258" t="str">
            <v>RUB</v>
          </cell>
          <cell r="E258" t="str">
            <v>43708</v>
          </cell>
          <cell r="F258">
            <v>-73998681.409999996</v>
          </cell>
          <cell r="G258">
            <v>-73998681.409999996</v>
          </cell>
        </row>
        <row r="259">
          <cell r="B259">
            <v>48572435</v>
          </cell>
          <cell r="C259" t="str">
            <v>NCC</v>
          </cell>
          <cell r="D259" t="str">
            <v>RUB</v>
          </cell>
          <cell r="E259" t="str">
            <v>43708</v>
          </cell>
          <cell r="F259">
            <v>-58261341.600000001</v>
          </cell>
          <cell r="G259">
            <v>-58261341.600000001</v>
          </cell>
        </row>
        <row r="260">
          <cell r="B260">
            <v>48572436</v>
          </cell>
          <cell r="C260" t="str">
            <v>NCC</v>
          </cell>
          <cell r="D260" t="str">
            <v>RUB</v>
          </cell>
          <cell r="E260" t="str">
            <v>43708</v>
          </cell>
          <cell r="F260">
            <v>-10075556.85</v>
          </cell>
          <cell r="G260">
            <v>-10075556.85</v>
          </cell>
        </row>
        <row r="261">
          <cell r="B261">
            <v>48572437</v>
          </cell>
          <cell r="C261" t="str">
            <v>NCC</v>
          </cell>
          <cell r="D261" t="str">
            <v>RUB</v>
          </cell>
          <cell r="E261" t="str">
            <v>43708</v>
          </cell>
          <cell r="F261">
            <v>-193723142.25999999</v>
          </cell>
          <cell r="G261">
            <v>-193723142.25999999</v>
          </cell>
        </row>
        <row r="262">
          <cell r="B262">
            <v>48572446</v>
          </cell>
          <cell r="C262" t="str">
            <v>NCC</v>
          </cell>
          <cell r="D262" t="str">
            <v>RUB</v>
          </cell>
          <cell r="E262" t="str">
            <v>43708</v>
          </cell>
          <cell r="F262">
            <v>-247294709.75999999</v>
          </cell>
          <cell r="G262">
            <v>-247294709.75999999</v>
          </cell>
        </row>
        <row r="263">
          <cell r="B263">
            <v>48572447</v>
          </cell>
          <cell r="C263" t="str">
            <v>NCC</v>
          </cell>
          <cell r="D263" t="str">
            <v>RUB</v>
          </cell>
          <cell r="E263" t="str">
            <v>43708</v>
          </cell>
          <cell r="F263">
            <v>-8379597.7400000002</v>
          </cell>
          <cell r="G263">
            <v>-8379597.7400000002</v>
          </cell>
        </row>
        <row r="264">
          <cell r="B264">
            <v>48572814</v>
          </cell>
          <cell r="C264" t="str">
            <v>NCC</v>
          </cell>
          <cell r="D264" t="str">
            <v>RUB</v>
          </cell>
          <cell r="E264" t="str">
            <v>43708</v>
          </cell>
          <cell r="F264">
            <v>-258605959.15000001</v>
          </cell>
          <cell r="G264">
            <v>-258605959.15000001</v>
          </cell>
        </row>
        <row r="265">
          <cell r="B265">
            <v>48572822</v>
          </cell>
          <cell r="C265" t="str">
            <v>NCC</v>
          </cell>
          <cell r="D265" t="str">
            <v>RUB</v>
          </cell>
          <cell r="E265" t="str">
            <v>43708</v>
          </cell>
          <cell r="F265">
            <v>-85242754.299999997</v>
          </cell>
          <cell r="G265">
            <v>-85242754.299999997</v>
          </cell>
        </row>
        <row r="266">
          <cell r="B266">
            <v>48572953</v>
          </cell>
          <cell r="C266" t="str">
            <v>NCC</v>
          </cell>
          <cell r="D266" t="str">
            <v>RUB</v>
          </cell>
          <cell r="E266" t="str">
            <v>43708</v>
          </cell>
          <cell r="F266">
            <v>-111816313.28</v>
          </cell>
          <cell r="G266">
            <v>-111816313.28</v>
          </cell>
        </row>
        <row r="267">
          <cell r="B267">
            <v>48572954</v>
          </cell>
          <cell r="C267" t="str">
            <v>NCC</v>
          </cell>
          <cell r="D267" t="str">
            <v>RUB</v>
          </cell>
          <cell r="E267" t="str">
            <v>43708</v>
          </cell>
          <cell r="F267">
            <v>-135433282.88</v>
          </cell>
          <cell r="G267">
            <v>-135433282.88</v>
          </cell>
        </row>
        <row r="268">
          <cell r="B268">
            <v>48573020</v>
          </cell>
          <cell r="C268" t="str">
            <v>NCC</v>
          </cell>
          <cell r="D268" t="str">
            <v>RUB</v>
          </cell>
          <cell r="E268" t="str">
            <v>43708</v>
          </cell>
          <cell r="F268">
            <v>-63000000</v>
          </cell>
          <cell r="G268">
            <v>-63000000</v>
          </cell>
        </row>
        <row r="269">
          <cell r="B269">
            <v>48573289</v>
          </cell>
          <cell r="C269" t="str">
            <v>NCC</v>
          </cell>
          <cell r="D269" t="str">
            <v>RUB</v>
          </cell>
          <cell r="E269" t="str">
            <v>43708</v>
          </cell>
          <cell r="F269">
            <v>-47481075.240000002</v>
          </cell>
          <cell r="G269">
            <v>-47481075.240000002</v>
          </cell>
        </row>
        <row r="270">
          <cell r="B270">
            <v>48573291</v>
          </cell>
          <cell r="C270" t="str">
            <v>NCC</v>
          </cell>
          <cell r="D270" t="str">
            <v>RUB</v>
          </cell>
          <cell r="E270" t="str">
            <v>43708</v>
          </cell>
          <cell r="F270">
            <v>-624261578.94000006</v>
          </cell>
          <cell r="G270">
            <v>-624261578.94000006</v>
          </cell>
        </row>
        <row r="271">
          <cell r="B271">
            <v>48573292</v>
          </cell>
          <cell r="C271" t="str">
            <v>NCC</v>
          </cell>
          <cell r="D271" t="str">
            <v>RUB</v>
          </cell>
          <cell r="E271" t="str">
            <v>43708</v>
          </cell>
          <cell r="F271">
            <v>-114199559.52</v>
          </cell>
          <cell r="G271">
            <v>-114199559.52</v>
          </cell>
        </row>
        <row r="272">
          <cell r="B272">
            <v>48573293</v>
          </cell>
          <cell r="C272" t="str">
            <v>NCC</v>
          </cell>
          <cell r="D272" t="str">
            <v>RUB</v>
          </cell>
          <cell r="E272" t="str">
            <v>43708</v>
          </cell>
          <cell r="F272">
            <v>-15797860.92</v>
          </cell>
          <cell r="G272">
            <v>-15797860.92</v>
          </cell>
        </row>
        <row r="273">
          <cell r="B273">
            <v>48573392</v>
          </cell>
          <cell r="C273" t="str">
            <v>VEB</v>
          </cell>
          <cell r="D273" t="str">
            <v>RUB</v>
          </cell>
          <cell r="E273" t="str">
            <v>43708</v>
          </cell>
          <cell r="F273">
            <v>-55006560</v>
          </cell>
          <cell r="G273">
            <v>-55006560</v>
          </cell>
        </row>
        <row r="274">
          <cell r="B274">
            <v>48573731</v>
          </cell>
          <cell r="C274" t="str">
            <v>NCC</v>
          </cell>
          <cell r="D274" t="str">
            <v>RUB</v>
          </cell>
          <cell r="E274" t="str">
            <v>43708</v>
          </cell>
          <cell r="F274">
            <v>-655738200</v>
          </cell>
          <cell r="G274">
            <v>-655738200</v>
          </cell>
        </row>
        <row r="275">
          <cell r="B275">
            <v>48576645</v>
          </cell>
          <cell r="C275" t="str">
            <v>NCC</v>
          </cell>
          <cell r="D275" t="str">
            <v>RUB</v>
          </cell>
          <cell r="E275" t="str">
            <v>43708</v>
          </cell>
          <cell r="F275">
            <v>-238274913.66</v>
          </cell>
          <cell r="G275">
            <v>-238274913.66</v>
          </cell>
        </row>
        <row r="276">
          <cell r="B276">
            <v>48576710</v>
          </cell>
          <cell r="C276" t="str">
            <v>NCC</v>
          </cell>
          <cell r="D276" t="str">
            <v>RUB</v>
          </cell>
          <cell r="E276" t="str">
            <v>43708</v>
          </cell>
          <cell r="F276">
            <v>-748756892.27999997</v>
          </cell>
          <cell r="G276">
            <v>-748756892.27999997</v>
          </cell>
        </row>
        <row r="277">
          <cell r="B277">
            <v>48577315</v>
          </cell>
          <cell r="C277" t="str">
            <v>VTBRM</v>
          </cell>
          <cell r="D277" t="str">
            <v>RUB</v>
          </cell>
          <cell r="E277" t="str">
            <v>43708</v>
          </cell>
          <cell r="F277">
            <v>-507525354.25999999</v>
          </cell>
          <cell r="G277">
            <v>-507525354.25999999</v>
          </cell>
        </row>
        <row r="278">
          <cell r="B278">
            <v>48577356</v>
          </cell>
          <cell r="C278" t="str">
            <v>NCC</v>
          </cell>
          <cell r="D278" t="str">
            <v>RUB</v>
          </cell>
          <cell r="E278" t="str">
            <v>43708</v>
          </cell>
          <cell r="F278">
            <v>-1129188620</v>
          </cell>
          <cell r="G278">
            <v>-1129188620</v>
          </cell>
        </row>
        <row r="279">
          <cell r="B279">
            <v>48577357</v>
          </cell>
          <cell r="C279" t="str">
            <v>NCC</v>
          </cell>
          <cell r="D279" t="str">
            <v>RUB</v>
          </cell>
          <cell r="E279" t="str">
            <v>43708</v>
          </cell>
          <cell r="F279">
            <v>-358683444</v>
          </cell>
          <cell r="G279">
            <v>-358683444</v>
          </cell>
        </row>
        <row r="280">
          <cell r="B280">
            <v>48577366</v>
          </cell>
          <cell r="C280" t="str">
            <v>NCC</v>
          </cell>
          <cell r="D280" t="str">
            <v>RUB</v>
          </cell>
          <cell r="E280" t="str">
            <v>43708</v>
          </cell>
          <cell r="F280">
            <v>-604163356.60000002</v>
          </cell>
          <cell r="G280">
            <v>-604163356.60000002</v>
          </cell>
        </row>
        <row r="281">
          <cell r="B281">
            <v>48577367</v>
          </cell>
          <cell r="C281" t="str">
            <v>NCC</v>
          </cell>
          <cell r="D281" t="str">
            <v>RUB</v>
          </cell>
          <cell r="E281" t="str">
            <v>43708</v>
          </cell>
          <cell r="F281">
            <v>-784738646</v>
          </cell>
          <cell r="G281">
            <v>-784738646</v>
          </cell>
        </row>
        <row r="282">
          <cell r="B282">
            <v>48577368</v>
          </cell>
          <cell r="C282" t="str">
            <v>NCC</v>
          </cell>
          <cell r="D282" t="str">
            <v>RUB</v>
          </cell>
          <cell r="E282" t="str">
            <v>43708</v>
          </cell>
          <cell r="F282">
            <v>-18029062</v>
          </cell>
          <cell r="G282">
            <v>-18029062</v>
          </cell>
        </row>
        <row r="283">
          <cell r="B283">
            <v>48577409</v>
          </cell>
          <cell r="C283" t="str">
            <v>NCC</v>
          </cell>
          <cell r="D283" t="str">
            <v>RUB</v>
          </cell>
          <cell r="E283" t="str">
            <v>43708</v>
          </cell>
          <cell r="F283">
            <v>-35583675</v>
          </cell>
          <cell r="G283">
            <v>-35583675</v>
          </cell>
        </row>
        <row r="284">
          <cell r="B284">
            <v>48577410</v>
          </cell>
          <cell r="C284" t="str">
            <v>NCC</v>
          </cell>
          <cell r="D284" t="str">
            <v>RUB</v>
          </cell>
          <cell r="E284" t="str">
            <v>43708</v>
          </cell>
          <cell r="F284">
            <v>-19452409</v>
          </cell>
          <cell r="G284">
            <v>-19452409</v>
          </cell>
        </row>
        <row r="285">
          <cell r="B285">
            <v>48577414</v>
          </cell>
          <cell r="C285" t="str">
            <v>NCC</v>
          </cell>
          <cell r="D285" t="str">
            <v>RUB</v>
          </cell>
          <cell r="E285" t="str">
            <v>43708</v>
          </cell>
          <cell r="F285">
            <v>-12240784.199999999</v>
          </cell>
          <cell r="G285">
            <v>-12240784.199999999</v>
          </cell>
        </row>
        <row r="286">
          <cell r="B286">
            <v>48577420</v>
          </cell>
          <cell r="C286" t="str">
            <v>NCC</v>
          </cell>
          <cell r="D286" t="str">
            <v>RUB</v>
          </cell>
          <cell r="E286" t="str">
            <v>43708</v>
          </cell>
          <cell r="F286">
            <v>-4649600.2</v>
          </cell>
          <cell r="G286">
            <v>-4649600.2</v>
          </cell>
        </row>
        <row r="287">
          <cell r="B287">
            <v>48577421</v>
          </cell>
          <cell r="C287" t="str">
            <v>NCC</v>
          </cell>
          <cell r="D287" t="str">
            <v>RUB</v>
          </cell>
          <cell r="E287" t="str">
            <v>43708</v>
          </cell>
          <cell r="F287">
            <v>-5693388</v>
          </cell>
          <cell r="G287">
            <v>-5693388</v>
          </cell>
        </row>
        <row r="288">
          <cell r="B288">
            <v>48577950</v>
          </cell>
          <cell r="C288" t="str">
            <v>NCC</v>
          </cell>
          <cell r="D288" t="str">
            <v>RUB</v>
          </cell>
          <cell r="E288" t="str">
            <v>43708</v>
          </cell>
          <cell r="F288">
            <v>-100000000</v>
          </cell>
          <cell r="G288">
            <v>-100000000</v>
          </cell>
        </row>
        <row r="289">
          <cell r="B289">
            <v>48577951</v>
          </cell>
          <cell r="C289" t="str">
            <v>NCC</v>
          </cell>
          <cell r="D289" t="str">
            <v>RUB</v>
          </cell>
          <cell r="E289" t="str">
            <v>43708</v>
          </cell>
          <cell r="F289">
            <v>-47350010.200000003</v>
          </cell>
          <cell r="G289">
            <v>-47350010.200000003</v>
          </cell>
        </row>
        <row r="290">
          <cell r="B290">
            <v>48577952</v>
          </cell>
          <cell r="C290" t="str">
            <v>NCC</v>
          </cell>
          <cell r="D290" t="str">
            <v>RUB</v>
          </cell>
          <cell r="E290" t="str">
            <v>43708</v>
          </cell>
          <cell r="F290">
            <v>-9204310.5999999996</v>
          </cell>
          <cell r="G290">
            <v>-9204310.5999999996</v>
          </cell>
        </row>
        <row r="291">
          <cell r="B291">
            <v>48577953</v>
          </cell>
          <cell r="C291" t="str">
            <v>NCC</v>
          </cell>
          <cell r="D291" t="str">
            <v>RUB</v>
          </cell>
          <cell r="E291" t="str">
            <v>43708</v>
          </cell>
          <cell r="F291">
            <v>-7686073.7999999998</v>
          </cell>
          <cell r="G291">
            <v>-7686073.7999999998</v>
          </cell>
        </row>
        <row r="292">
          <cell r="B292">
            <v>48579010</v>
          </cell>
          <cell r="C292" t="str">
            <v>NCC</v>
          </cell>
          <cell r="D292" t="str">
            <v>RUB</v>
          </cell>
          <cell r="E292" t="str">
            <v>43708</v>
          </cell>
          <cell r="F292">
            <v>-200000000</v>
          </cell>
          <cell r="G292">
            <v>-200000000</v>
          </cell>
        </row>
        <row r="293">
          <cell r="B293">
            <v>48579011</v>
          </cell>
          <cell r="C293" t="str">
            <v>NCC</v>
          </cell>
          <cell r="D293" t="str">
            <v>RUB</v>
          </cell>
          <cell r="E293" t="str">
            <v>43708</v>
          </cell>
          <cell r="F293">
            <v>-200000000</v>
          </cell>
          <cell r="G293">
            <v>-200000000</v>
          </cell>
        </row>
        <row r="294">
          <cell r="B294">
            <v>48582850</v>
          </cell>
          <cell r="C294" t="str">
            <v>NCC</v>
          </cell>
          <cell r="D294" t="str">
            <v>USD</v>
          </cell>
          <cell r="E294" t="str">
            <v>43708</v>
          </cell>
          <cell r="F294">
            <v>-1902728.72</v>
          </cell>
          <cell r="G294">
            <v>-139992123.94</v>
          </cell>
        </row>
        <row r="295">
          <cell r="B295">
            <v>48582857</v>
          </cell>
          <cell r="C295" t="str">
            <v>NCC</v>
          </cell>
          <cell r="D295" t="str">
            <v>USD</v>
          </cell>
          <cell r="E295" t="str">
            <v>43708</v>
          </cell>
          <cell r="F295">
            <v>-11416372.34</v>
          </cell>
          <cell r="G295">
            <v>-839952745.09000003</v>
          </cell>
        </row>
        <row r="296">
          <cell r="B296">
            <v>48583800</v>
          </cell>
          <cell r="C296" t="str">
            <v>NCC</v>
          </cell>
          <cell r="D296" t="str">
            <v>USD</v>
          </cell>
          <cell r="E296" t="str">
            <v>43708</v>
          </cell>
          <cell r="F296">
            <v>-1812595.38</v>
          </cell>
          <cell r="G296">
            <v>-133360617.53</v>
          </cell>
        </row>
        <row r="297">
          <cell r="B297">
            <v>48585259</v>
          </cell>
          <cell r="C297" t="str">
            <v>NCC</v>
          </cell>
          <cell r="D297" t="str">
            <v>RUB</v>
          </cell>
          <cell r="E297" t="str">
            <v>43708</v>
          </cell>
          <cell r="F297">
            <v>-902189261.75</v>
          </cell>
          <cell r="G297">
            <v>-902189261.75</v>
          </cell>
        </row>
        <row r="298">
          <cell r="B298">
            <v>48585260</v>
          </cell>
          <cell r="C298" t="str">
            <v>NCC</v>
          </cell>
          <cell r="D298" t="str">
            <v>RUB</v>
          </cell>
          <cell r="E298" t="str">
            <v>43708</v>
          </cell>
          <cell r="F298">
            <v>-2140380000</v>
          </cell>
          <cell r="G298">
            <v>-2140380000</v>
          </cell>
        </row>
        <row r="299">
          <cell r="B299">
            <v>48585261</v>
          </cell>
          <cell r="C299" t="str">
            <v>NCC</v>
          </cell>
          <cell r="D299" t="str">
            <v>RUB</v>
          </cell>
          <cell r="E299" t="str">
            <v>43708</v>
          </cell>
          <cell r="F299">
            <v>-713135375.70000005</v>
          </cell>
          <cell r="G299">
            <v>-713135375.70000005</v>
          </cell>
        </row>
        <row r="300">
          <cell r="B300">
            <v>48585262</v>
          </cell>
          <cell r="C300" t="str">
            <v>NCC</v>
          </cell>
          <cell r="D300" t="str">
            <v>RUB</v>
          </cell>
          <cell r="E300" t="str">
            <v>43708</v>
          </cell>
          <cell r="F300">
            <v>-44299444.859999999</v>
          </cell>
          <cell r="G300">
            <v>-44299444.859999999</v>
          </cell>
        </row>
        <row r="301">
          <cell r="D301" t="str">
            <v>Sum:</v>
          </cell>
          <cell r="F301">
            <v>-174086125399.17001</v>
          </cell>
          <cell r="G301">
            <v>-249078818176.23999</v>
          </cell>
          <cell r="I301">
            <v>-621374860.63</v>
          </cell>
          <cell r="J301">
            <v>-627217408.25000095</v>
          </cell>
        </row>
      </sheetData>
      <sheetData sheetId="2">
        <row r="2">
          <cell r="E2" t="str">
            <v>ПРС_ДС</v>
          </cell>
          <cell r="H2" t="str">
            <v>ПРС_ПроцДох</v>
          </cell>
        </row>
        <row r="3">
          <cell r="B3">
            <v>46171442</v>
          </cell>
          <cell r="C3" t="str">
            <v>NAVALI</v>
          </cell>
          <cell r="D3" t="str">
            <v>RUB</v>
          </cell>
          <cell r="E3" t="str">
            <v>45510</v>
          </cell>
          <cell r="F3">
            <v>52006002.880000003</v>
          </cell>
          <cell r="G3">
            <v>52006002.880000003</v>
          </cell>
          <cell r="H3">
            <v>45511</v>
          </cell>
          <cell r="I3">
            <v>422744.69</v>
          </cell>
          <cell r="J3">
            <v>422744.69</v>
          </cell>
        </row>
        <row r="4">
          <cell r="B4">
            <v>46945535</v>
          </cell>
          <cell r="C4" t="str">
            <v>NCC</v>
          </cell>
          <cell r="D4" t="str">
            <v>USD</v>
          </cell>
          <cell r="E4" t="str">
            <v>47010</v>
          </cell>
          <cell r="F4">
            <v>74999825.790000007</v>
          </cell>
          <cell r="G4">
            <v>5518067182.6000004</v>
          </cell>
          <cell r="H4">
            <v>47011</v>
          </cell>
          <cell r="I4">
            <v>146301.01999999999</v>
          </cell>
          <cell r="J4">
            <v>10764009.77</v>
          </cell>
        </row>
        <row r="5">
          <cell r="B5">
            <v>47099186</v>
          </cell>
          <cell r="C5" t="str">
            <v>NCC</v>
          </cell>
          <cell r="D5" t="str">
            <v>RUB</v>
          </cell>
          <cell r="E5" t="str">
            <v>47010</v>
          </cell>
          <cell r="F5">
            <v>200000000</v>
          </cell>
          <cell r="G5">
            <v>200000000</v>
          </cell>
          <cell r="H5">
            <v>47011</v>
          </cell>
          <cell r="I5">
            <v>2543178.08</v>
          </cell>
          <cell r="J5">
            <v>2543178.08</v>
          </cell>
        </row>
        <row r="6">
          <cell r="B6">
            <v>47099263</v>
          </cell>
          <cell r="C6" t="str">
            <v>NCC</v>
          </cell>
          <cell r="D6" t="str">
            <v>RUB</v>
          </cell>
          <cell r="E6" t="str">
            <v>47010</v>
          </cell>
          <cell r="F6">
            <v>200000000</v>
          </cell>
          <cell r="G6">
            <v>200000000</v>
          </cell>
          <cell r="H6">
            <v>47011</v>
          </cell>
          <cell r="I6">
            <v>2560931.5</v>
          </cell>
          <cell r="J6">
            <v>2560931.5</v>
          </cell>
        </row>
        <row r="7">
          <cell r="B7">
            <v>47099333</v>
          </cell>
          <cell r="C7" t="str">
            <v>NCC</v>
          </cell>
          <cell r="D7" t="str">
            <v>RUB</v>
          </cell>
          <cell r="E7" t="str">
            <v>47010</v>
          </cell>
          <cell r="F7">
            <v>200000000</v>
          </cell>
          <cell r="G7">
            <v>200000000</v>
          </cell>
          <cell r="H7">
            <v>47011</v>
          </cell>
          <cell r="I7">
            <v>2547616.4300000002</v>
          </cell>
          <cell r="J7">
            <v>2547616.4300000002</v>
          </cell>
        </row>
        <row r="8">
          <cell r="B8">
            <v>47129476</v>
          </cell>
          <cell r="C8" t="str">
            <v>NCC</v>
          </cell>
          <cell r="D8" t="str">
            <v>RUB</v>
          </cell>
          <cell r="E8" t="str">
            <v>47010</v>
          </cell>
          <cell r="F8">
            <v>502810200</v>
          </cell>
          <cell r="G8">
            <v>502810200</v>
          </cell>
          <cell r="H8">
            <v>47011</v>
          </cell>
          <cell r="I8">
            <v>6523445.7599999998</v>
          </cell>
          <cell r="J8">
            <v>6523445.7599999998</v>
          </cell>
        </row>
        <row r="9">
          <cell r="B9">
            <v>47130234</v>
          </cell>
          <cell r="C9" t="str">
            <v>NCC</v>
          </cell>
          <cell r="D9" t="str">
            <v>RUB</v>
          </cell>
          <cell r="E9" t="str">
            <v>47010</v>
          </cell>
          <cell r="F9">
            <v>502810200</v>
          </cell>
          <cell r="G9">
            <v>502810200</v>
          </cell>
          <cell r="H9">
            <v>47011</v>
          </cell>
          <cell r="I9">
            <v>6523445.7599999998</v>
          </cell>
          <cell r="J9">
            <v>6523445.7599999998</v>
          </cell>
        </row>
        <row r="10">
          <cell r="B10">
            <v>47155678</v>
          </cell>
          <cell r="C10" t="str">
            <v>NCC</v>
          </cell>
          <cell r="D10" t="str">
            <v>RUB</v>
          </cell>
          <cell r="E10" t="str">
            <v>47010</v>
          </cell>
          <cell r="F10">
            <v>501978600</v>
          </cell>
          <cell r="G10">
            <v>501978600</v>
          </cell>
          <cell r="H10">
            <v>47011</v>
          </cell>
          <cell r="I10">
            <v>6689380.5700000003</v>
          </cell>
          <cell r="J10">
            <v>6689380.5700000003</v>
          </cell>
        </row>
        <row r="11">
          <cell r="B11">
            <v>47194543</v>
          </cell>
          <cell r="C11" t="str">
            <v>LEBEDEVN</v>
          </cell>
          <cell r="D11" t="str">
            <v>EUR</v>
          </cell>
          <cell r="E11" t="str">
            <v>45510</v>
          </cell>
          <cell r="F11">
            <v>109701.78</v>
          </cell>
          <cell r="G11">
            <v>9523255.4000000004</v>
          </cell>
          <cell r="H11">
            <v>45511</v>
          </cell>
          <cell r="I11">
            <v>479.95</v>
          </cell>
          <cell r="J11">
            <v>41664.65</v>
          </cell>
        </row>
        <row r="12">
          <cell r="B12">
            <v>47194580</v>
          </cell>
          <cell r="C12" t="str">
            <v>LEBEDEVN</v>
          </cell>
          <cell r="D12" t="str">
            <v>EUR</v>
          </cell>
          <cell r="E12" t="str">
            <v>45510</v>
          </cell>
          <cell r="F12">
            <v>165954.42000000001</v>
          </cell>
          <cell r="G12">
            <v>14406569.58</v>
          </cell>
          <cell r="H12">
            <v>45511</v>
          </cell>
          <cell r="I12">
            <v>726.05</v>
          </cell>
          <cell r="J12">
            <v>63028.69</v>
          </cell>
        </row>
        <row r="13">
          <cell r="B13">
            <v>47194649</v>
          </cell>
          <cell r="C13" t="str">
            <v>LEBEDEVN</v>
          </cell>
          <cell r="D13" t="str">
            <v>EUR</v>
          </cell>
          <cell r="E13" t="str">
            <v>45510</v>
          </cell>
          <cell r="F13">
            <v>107216.25</v>
          </cell>
          <cell r="G13">
            <v>9307485.5500000007</v>
          </cell>
          <cell r="H13">
            <v>45511</v>
          </cell>
          <cell r="I13">
            <v>469.07</v>
          </cell>
          <cell r="J13">
            <v>40720.15</v>
          </cell>
        </row>
        <row r="14">
          <cell r="B14">
            <v>47194716</v>
          </cell>
          <cell r="C14" t="str">
            <v>LEBEDEVN</v>
          </cell>
          <cell r="D14" t="str">
            <v>EUR</v>
          </cell>
          <cell r="E14" t="str">
            <v>45510</v>
          </cell>
          <cell r="F14">
            <v>109964.32</v>
          </cell>
          <cell r="G14">
            <v>9546046.5999999996</v>
          </cell>
          <cell r="H14">
            <v>45511</v>
          </cell>
          <cell r="I14">
            <v>481.09</v>
          </cell>
          <cell r="J14">
            <v>41763.620000000003</v>
          </cell>
        </row>
        <row r="15">
          <cell r="B15">
            <v>47211937</v>
          </cell>
          <cell r="C15" t="str">
            <v>LEBEDEVN</v>
          </cell>
          <cell r="D15" t="str">
            <v>EUR</v>
          </cell>
          <cell r="E15" t="str">
            <v>45510</v>
          </cell>
          <cell r="F15">
            <v>108395.16</v>
          </cell>
          <cell r="G15">
            <v>9409827.1999999993</v>
          </cell>
          <cell r="H15">
            <v>45511</v>
          </cell>
          <cell r="I15">
            <v>474.23</v>
          </cell>
          <cell r="J15">
            <v>41168.1</v>
          </cell>
        </row>
        <row r="16">
          <cell r="B16">
            <v>47213104</v>
          </cell>
          <cell r="C16" t="str">
            <v>LEBEDEVN</v>
          </cell>
          <cell r="D16" t="str">
            <v>EUR</v>
          </cell>
          <cell r="E16" t="str">
            <v>45510</v>
          </cell>
          <cell r="F16">
            <v>62769.21</v>
          </cell>
          <cell r="G16">
            <v>5449020.2300000004</v>
          </cell>
          <cell r="H16">
            <v>45511</v>
          </cell>
          <cell r="I16">
            <v>274.62</v>
          </cell>
          <cell r="J16">
            <v>23839.87</v>
          </cell>
        </row>
        <row r="17">
          <cell r="B17">
            <v>47268608</v>
          </cell>
          <cell r="C17" t="str">
            <v>NCC</v>
          </cell>
          <cell r="D17" t="str">
            <v>EUR</v>
          </cell>
          <cell r="E17" t="str">
            <v>47010</v>
          </cell>
          <cell r="F17">
            <v>49998913.020000003</v>
          </cell>
          <cell r="G17">
            <v>4340425638.8299999</v>
          </cell>
          <cell r="H17">
            <v>47011</v>
          </cell>
          <cell r="I17">
            <v>958.88</v>
          </cell>
          <cell r="J17">
            <v>83240.759999999995</v>
          </cell>
        </row>
        <row r="18">
          <cell r="B18">
            <v>47276073</v>
          </cell>
          <cell r="C18" t="str">
            <v>NCC</v>
          </cell>
          <cell r="D18" t="str">
            <v>USD</v>
          </cell>
          <cell r="E18" t="str">
            <v>47010</v>
          </cell>
          <cell r="F18">
            <v>49998845.549999997</v>
          </cell>
          <cell r="G18">
            <v>3678635062.0300002</v>
          </cell>
          <cell r="H18">
            <v>47011</v>
          </cell>
          <cell r="I18">
            <v>85066.53</v>
          </cell>
          <cell r="J18">
            <v>6258718.9000000004</v>
          </cell>
        </row>
        <row r="19">
          <cell r="B19">
            <v>47276108</v>
          </cell>
          <cell r="C19" t="str">
            <v>NCC</v>
          </cell>
          <cell r="D19" t="str">
            <v>USD</v>
          </cell>
          <cell r="E19" t="str">
            <v>47010</v>
          </cell>
          <cell r="F19">
            <v>49998845.549999997</v>
          </cell>
          <cell r="G19">
            <v>3678635062.0300002</v>
          </cell>
          <cell r="H19">
            <v>47011</v>
          </cell>
          <cell r="I19">
            <v>85066.53</v>
          </cell>
          <cell r="J19">
            <v>6258718.9000000004</v>
          </cell>
        </row>
        <row r="20">
          <cell r="B20">
            <v>47276111</v>
          </cell>
          <cell r="C20" t="str">
            <v>NCC</v>
          </cell>
          <cell r="D20" t="str">
            <v>USD</v>
          </cell>
          <cell r="E20" t="str">
            <v>47010</v>
          </cell>
          <cell r="F20">
            <v>49998845.549999997</v>
          </cell>
          <cell r="G20">
            <v>3678635062.0300002</v>
          </cell>
          <cell r="H20">
            <v>47011</v>
          </cell>
          <cell r="I20">
            <v>85066.53</v>
          </cell>
          <cell r="J20">
            <v>6258718.9000000004</v>
          </cell>
        </row>
        <row r="21">
          <cell r="B21">
            <v>47276112</v>
          </cell>
          <cell r="C21" t="str">
            <v>NCC</v>
          </cell>
          <cell r="D21" t="str">
            <v>USD</v>
          </cell>
          <cell r="E21" t="str">
            <v>47010</v>
          </cell>
          <cell r="F21">
            <v>49998845.549999997</v>
          </cell>
          <cell r="G21">
            <v>3678635062.0300002</v>
          </cell>
          <cell r="H21">
            <v>47011</v>
          </cell>
          <cell r="I21">
            <v>85066.53</v>
          </cell>
          <cell r="J21">
            <v>6258718.9000000004</v>
          </cell>
        </row>
        <row r="22">
          <cell r="B22">
            <v>47276113</v>
          </cell>
          <cell r="C22" t="str">
            <v>NCC</v>
          </cell>
          <cell r="D22" t="str">
            <v>USD</v>
          </cell>
          <cell r="E22" t="str">
            <v>47010</v>
          </cell>
          <cell r="F22">
            <v>49998845.549999997</v>
          </cell>
          <cell r="G22">
            <v>3678635062.0300002</v>
          </cell>
          <cell r="H22">
            <v>47011</v>
          </cell>
          <cell r="I22">
            <v>85066.53</v>
          </cell>
          <cell r="J22">
            <v>6258718.9000000004</v>
          </cell>
        </row>
        <row r="23">
          <cell r="B23">
            <v>47292651</v>
          </cell>
          <cell r="C23" t="str">
            <v>NCC</v>
          </cell>
          <cell r="D23" t="str">
            <v>RUB</v>
          </cell>
          <cell r="E23" t="str">
            <v>47010</v>
          </cell>
          <cell r="F23">
            <v>211366520</v>
          </cell>
          <cell r="G23">
            <v>211366520</v>
          </cell>
          <cell r="H23">
            <v>47011</v>
          </cell>
          <cell r="I23">
            <v>2477331.4300000002</v>
          </cell>
          <cell r="J23">
            <v>2477331.4300000002</v>
          </cell>
        </row>
        <row r="24">
          <cell r="B24">
            <v>47317742</v>
          </cell>
          <cell r="C24" t="str">
            <v>NCC</v>
          </cell>
          <cell r="D24" t="str">
            <v>RUB</v>
          </cell>
          <cell r="E24" t="str">
            <v>47010</v>
          </cell>
          <cell r="F24">
            <v>211808320</v>
          </cell>
          <cell r="G24">
            <v>211808320</v>
          </cell>
          <cell r="H24">
            <v>47011</v>
          </cell>
          <cell r="I24">
            <v>2446531.17</v>
          </cell>
          <cell r="J24">
            <v>2446531.17</v>
          </cell>
        </row>
        <row r="25">
          <cell r="B25">
            <v>47372445</v>
          </cell>
          <cell r="C25" t="str">
            <v>NCC</v>
          </cell>
          <cell r="D25" t="str">
            <v>EUR</v>
          </cell>
          <cell r="E25" t="str">
            <v>47010</v>
          </cell>
          <cell r="F25">
            <v>14999705.1</v>
          </cell>
          <cell r="G25">
            <v>1302130399.6099999</v>
          </cell>
          <cell r="H25">
            <v>47011</v>
          </cell>
          <cell r="I25">
            <v>263.01</v>
          </cell>
          <cell r="J25">
            <v>22832</v>
          </cell>
        </row>
        <row r="26">
          <cell r="B26">
            <v>47417753</v>
          </cell>
          <cell r="C26" t="str">
            <v>NCC</v>
          </cell>
          <cell r="D26" t="str">
            <v>EUR</v>
          </cell>
          <cell r="E26" t="str">
            <v>47010</v>
          </cell>
          <cell r="F26">
            <v>29999334.57</v>
          </cell>
          <cell r="G26">
            <v>2604254233.7600002</v>
          </cell>
          <cell r="H26">
            <v>47011</v>
          </cell>
          <cell r="I26">
            <v>509.58</v>
          </cell>
          <cell r="J26">
            <v>44236.84</v>
          </cell>
        </row>
        <row r="27">
          <cell r="B27">
            <v>47469816</v>
          </cell>
          <cell r="C27" t="str">
            <v>NCC</v>
          </cell>
          <cell r="D27" t="str">
            <v>RUB</v>
          </cell>
          <cell r="E27" t="str">
            <v>47010</v>
          </cell>
          <cell r="F27">
            <v>211424800</v>
          </cell>
          <cell r="G27">
            <v>211424800</v>
          </cell>
          <cell r="H27">
            <v>47011</v>
          </cell>
          <cell r="I27">
            <v>2241682.13</v>
          </cell>
          <cell r="J27">
            <v>2241682.13</v>
          </cell>
        </row>
        <row r="28">
          <cell r="B28">
            <v>47576754</v>
          </cell>
          <cell r="C28" t="str">
            <v>NCC</v>
          </cell>
          <cell r="D28" t="str">
            <v>RUB</v>
          </cell>
          <cell r="E28" t="str">
            <v>47010</v>
          </cell>
          <cell r="F28">
            <v>211817720</v>
          </cell>
          <cell r="G28">
            <v>211817720</v>
          </cell>
          <cell r="H28">
            <v>47011</v>
          </cell>
          <cell r="I28">
            <v>2068269.46</v>
          </cell>
          <cell r="J28">
            <v>2068269.46</v>
          </cell>
        </row>
        <row r="29">
          <cell r="B29">
            <v>47603973</v>
          </cell>
          <cell r="C29" t="str">
            <v>NCC</v>
          </cell>
          <cell r="D29" t="str">
            <v>RUB</v>
          </cell>
          <cell r="E29" t="str">
            <v>47010</v>
          </cell>
          <cell r="F29">
            <v>422766880</v>
          </cell>
          <cell r="G29">
            <v>422766880</v>
          </cell>
          <cell r="H29">
            <v>47011</v>
          </cell>
          <cell r="I29">
            <v>4063890.07</v>
          </cell>
          <cell r="J29">
            <v>4063890.07</v>
          </cell>
        </row>
        <row r="30">
          <cell r="B30">
            <v>47604034</v>
          </cell>
          <cell r="C30" t="str">
            <v>NCC</v>
          </cell>
          <cell r="D30" t="str">
            <v>EUR</v>
          </cell>
          <cell r="E30" t="str">
            <v>47010</v>
          </cell>
          <cell r="F30">
            <v>34998870.539999999</v>
          </cell>
          <cell r="G30">
            <v>3038265951.1300001</v>
          </cell>
          <cell r="H30">
            <v>47011</v>
          </cell>
          <cell r="I30">
            <v>508.2</v>
          </cell>
          <cell r="J30">
            <v>44117.05</v>
          </cell>
        </row>
        <row r="31">
          <cell r="B31">
            <v>47604319</v>
          </cell>
          <cell r="C31" t="str">
            <v>NCC</v>
          </cell>
          <cell r="D31" t="str">
            <v>EUR</v>
          </cell>
          <cell r="E31" t="str">
            <v>47010</v>
          </cell>
          <cell r="F31">
            <v>19999516.02</v>
          </cell>
          <cell r="G31">
            <v>1736165985.5</v>
          </cell>
          <cell r="H31">
            <v>47011</v>
          </cell>
          <cell r="I31">
            <v>290.39999999999998</v>
          </cell>
          <cell r="J31">
            <v>25209.74</v>
          </cell>
        </row>
        <row r="32">
          <cell r="B32">
            <v>47633432</v>
          </cell>
          <cell r="C32" t="str">
            <v>NCC</v>
          </cell>
          <cell r="D32" t="str">
            <v>EUR</v>
          </cell>
          <cell r="E32" t="str">
            <v>47010</v>
          </cell>
          <cell r="F32">
            <v>49999511.579999998</v>
          </cell>
          <cell r="G32">
            <v>4340477600.0600004</v>
          </cell>
          <cell r="H32">
            <v>47011</v>
          </cell>
          <cell r="I32">
            <v>684.93</v>
          </cell>
          <cell r="J32">
            <v>59459.05</v>
          </cell>
        </row>
        <row r="33">
          <cell r="B33">
            <v>47633437</v>
          </cell>
          <cell r="C33" t="str">
            <v>NCC</v>
          </cell>
          <cell r="D33" t="str">
            <v>EUR</v>
          </cell>
          <cell r="E33" t="str">
            <v>47010</v>
          </cell>
          <cell r="F33">
            <v>14999739.960000001</v>
          </cell>
          <cell r="G33">
            <v>1302133425.8199999</v>
          </cell>
          <cell r="H33">
            <v>47011</v>
          </cell>
          <cell r="I33">
            <v>205.48</v>
          </cell>
          <cell r="J33">
            <v>17837.8</v>
          </cell>
        </row>
        <row r="34">
          <cell r="B34">
            <v>47696459</v>
          </cell>
          <cell r="C34" t="str">
            <v>VTBIBH</v>
          </cell>
          <cell r="D34" t="str">
            <v>RUB</v>
          </cell>
          <cell r="E34" t="str">
            <v>47110</v>
          </cell>
          <cell r="F34">
            <v>34946535227.800003</v>
          </cell>
          <cell r="G34">
            <v>34946535227.800003</v>
          </cell>
          <cell r="H34">
            <v>47111</v>
          </cell>
          <cell r="I34">
            <v>347933449.36000001</v>
          </cell>
          <cell r="J34">
            <v>347933449.36000001</v>
          </cell>
        </row>
        <row r="35">
          <cell r="B35">
            <v>47744858</v>
          </cell>
          <cell r="C35" t="str">
            <v>STISKINMB</v>
          </cell>
          <cell r="D35" t="str">
            <v>USD</v>
          </cell>
          <cell r="E35" t="str">
            <v>45510</v>
          </cell>
          <cell r="F35">
            <v>4884728.51</v>
          </cell>
          <cell r="G35">
            <v>359390969.29000002</v>
          </cell>
          <cell r="H35">
            <v>45511</v>
          </cell>
          <cell r="I35">
            <v>10380.049999999999</v>
          </cell>
          <cell r="J35">
            <v>763705.95</v>
          </cell>
        </row>
        <row r="36">
          <cell r="B36">
            <v>47746411</v>
          </cell>
          <cell r="C36" t="str">
            <v>STISKINMB</v>
          </cell>
          <cell r="D36" t="str">
            <v>USD</v>
          </cell>
          <cell r="E36" t="str">
            <v>45510</v>
          </cell>
          <cell r="F36">
            <v>26844017.960000001</v>
          </cell>
          <cell r="G36">
            <v>1975032515</v>
          </cell>
          <cell r="H36">
            <v>45511</v>
          </cell>
          <cell r="I36">
            <v>63381.71</v>
          </cell>
          <cell r="J36">
            <v>4663271.28</v>
          </cell>
        </row>
        <row r="37">
          <cell r="B37">
            <v>47746560</v>
          </cell>
          <cell r="C37" t="str">
            <v>STISKINMB</v>
          </cell>
          <cell r="D37" t="str">
            <v>USD</v>
          </cell>
          <cell r="E37" t="str">
            <v>45510</v>
          </cell>
          <cell r="F37">
            <v>15218595.83</v>
          </cell>
          <cell r="G37">
            <v>1119699057.03</v>
          </cell>
          <cell r="H37">
            <v>45511</v>
          </cell>
          <cell r="I37">
            <v>35932.800000000003</v>
          </cell>
          <cell r="J37">
            <v>2643734.2000000002</v>
          </cell>
        </row>
        <row r="38">
          <cell r="B38">
            <v>47746606</v>
          </cell>
          <cell r="C38" t="str">
            <v>STISKINMB</v>
          </cell>
          <cell r="D38" t="str">
            <v>USD</v>
          </cell>
          <cell r="E38" t="str">
            <v>45510</v>
          </cell>
          <cell r="F38">
            <v>22107495.539999999</v>
          </cell>
          <cell r="G38">
            <v>1626545719.8599999</v>
          </cell>
          <cell r="H38">
            <v>45511</v>
          </cell>
          <cell r="I38">
            <v>52198.25</v>
          </cell>
          <cell r="J38">
            <v>3840454.92</v>
          </cell>
        </row>
        <row r="39">
          <cell r="B39">
            <v>47800220</v>
          </cell>
          <cell r="C39" t="str">
            <v>BONUM</v>
          </cell>
          <cell r="D39" t="str">
            <v>USD</v>
          </cell>
          <cell r="E39" t="str">
            <v>47310</v>
          </cell>
          <cell r="F39">
            <v>35000000</v>
          </cell>
          <cell r="G39">
            <v>2575104000</v>
          </cell>
          <cell r="H39">
            <v>47311</v>
          </cell>
          <cell r="I39">
            <v>104513.89</v>
          </cell>
          <cell r="J39">
            <v>7689546.75</v>
          </cell>
        </row>
        <row r="40">
          <cell r="B40">
            <v>47912517</v>
          </cell>
          <cell r="C40" t="str">
            <v>NCC</v>
          </cell>
          <cell r="D40" t="str">
            <v>USD</v>
          </cell>
          <cell r="E40" t="str">
            <v>47010</v>
          </cell>
          <cell r="F40">
            <v>79998879.349999994</v>
          </cell>
          <cell r="G40">
            <v>5885869548.8500004</v>
          </cell>
          <cell r="H40">
            <v>47011</v>
          </cell>
          <cell r="I40">
            <v>69040.13</v>
          </cell>
          <cell r="J40">
            <v>5079586.1399999997</v>
          </cell>
        </row>
        <row r="41">
          <cell r="B41">
            <v>47912520</v>
          </cell>
          <cell r="C41" t="str">
            <v>NCC</v>
          </cell>
          <cell r="D41" t="str">
            <v>USD</v>
          </cell>
          <cell r="E41" t="str">
            <v>47010</v>
          </cell>
          <cell r="F41">
            <v>79998879.349999994</v>
          </cell>
          <cell r="G41">
            <v>5885869548.8500004</v>
          </cell>
          <cell r="H41">
            <v>47011</v>
          </cell>
          <cell r="I41">
            <v>69040.13</v>
          </cell>
          <cell r="J41">
            <v>5079586.1399999997</v>
          </cell>
        </row>
        <row r="42">
          <cell r="B42">
            <v>47912521</v>
          </cell>
          <cell r="C42" t="str">
            <v>NCC</v>
          </cell>
          <cell r="D42" t="str">
            <v>USD</v>
          </cell>
          <cell r="E42" t="str">
            <v>47010</v>
          </cell>
          <cell r="F42">
            <v>79998879.349999994</v>
          </cell>
          <cell r="G42">
            <v>5885869548.8500004</v>
          </cell>
          <cell r="H42">
            <v>47011</v>
          </cell>
          <cell r="I42">
            <v>69040.13</v>
          </cell>
          <cell r="J42">
            <v>5079586.1399999997</v>
          </cell>
        </row>
        <row r="43">
          <cell r="B43">
            <v>47912522</v>
          </cell>
          <cell r="C43" t="str">
            <v>NCC</v>
          </cell>
          <cell r="D43" t="str">
            <v>USD</v>
          </cell>
          <cell r="E43" t="str">
            <v>47010</v>
          </cell>
          <cell r="F43">
            <v>79998879.349999994</v>
          </cell>
          <cell r="G43">
            <v>5885869548.8500004</v>
          </cell>
          <cell r="H43">
            <v>47011</v>
          </cell>
          <cell r="I43">
            <v>69040.13</v>
          </cell>
          <cell r="J43">
            <v>5079586.1399999997</v>
          </cell>
        </row>
        <row r="44">
          <cell r="B44">
            <v>47912523</v>
          </cell>
          <cell r="C44" t="str">
            <v>NCC</v>
          </cell>
          <cell r="D44" t="str">
            <v>USD</v>
          </cell>
          <cell r="E44" t="str">
            <v>47010</v>
          </cell>
          <cell r="F44">
            <v>79998879.349999994</v>
          </cell>
          <cell r="G44">
            <v>5885869548.8500004</v>
          </cell>
          <cell r="H44">
            <v>47011</v>
          </cell>
          <cell r="I44">
            <v>69040.13</v>
          </cell>
          <cell r="J44">
            <v>5079586.1399999997</v>
          </cell>
        </row>
        <row r="45">
          <cell r="B45">
            <v>47965820</v>
          </cell>
          <cell r="C45" t="str">
            <v>NCC</v>
          </cell>
          <cell r="D45" t="str">
            <v>RUB</v>
          </cell>
          <cell r="E45" t="str">
            <v>47010</v>
          </cell>
          <cell r="F45">
            <v>200000000</v>
          </cell>
          <cell r="G45">
            <v>200000000</v>
          </cell>
          <cell r="H45">
            <v>47011</v>
          </cell>
          <cell r="I45">
            <v>1292931.5</v>
          </cell>
          <cell r="J45">
            <v>1292931.5</v>
          </cell>
        </row>
        <row r="46">
          <cell r="B46">
            <v>47988046</v>
          </cell>
          <cell r="C46" t="str">
            <v>NCC</v>
          </cell>
          <cell r="D46" t="str">
            <v>EUR</v>
          </cell>
          <cell r="E46" t="str">
            <v>47010</v>
          </cell>
          <cell r="F46">
            <v>19999632.559999999</v>
          </cell>
          <cell r="G46">
            <v>1736176102.3900001</v>
          </cell>
          <cell r="H46">
            <v>47011</v>
          </cell>
          <cell r="I46">
            <v>180.82</v>
          </cell>
          <cell r="J46">
            <v>15697.06</v>
          </cell>
        </row>
        <row r="47">
          <cell r="B47">
            <v>47988149</v>
          </cell>
          <cell r="C47" t="str">
            <v>NCC</v>
          </cell>
          <cell r="D47" t="str">
            <v>EUR</v>
          </cell>
          <cell r="E47" t="str">
            <v>47010</v>
          </cell>
          <cell r="F47">
            <v>24999540.699999999</v>
          </cell>
          <cell r="G47">
            <v>2170220127.98</v>
          </cell>
          <cell r="H47">
            <v>47011</v>
          </cell>
          <cell r="I47">
            <v>226.02</v>
          </cell>
          <cell r="J47">
            <v>19620.89</v>
          </cell>
        </row>
        <row r="48">
          <cell r="B48">
            <v>48069525</v>
          </cell>
          <cell r="C48" t="str">
            <v>NCC</v>
          </cell>
          <cell r="D48" t="str">
            <v>RUB</v>
          </cell>
          <cell r="E48" t="str">
            <v>47010</v>
          </cell>
          <cell r="F48">
            <v>300328560</v>
          </cell>
          <cell r="G48">
            <v>300328560</v>
          </cell>
          <cell r="H48">
            <v>47011</v>
          </cell>
          <cell r="I48">
            <v>1599558.14</v>
          </cell>
          <cell r="J48">
            <v>1599558.14</v>
          </cell>
        </row>
        <row r="49">
          <cell r="B49">
            <v>48069528</v>
          </cell>
          <cell r="C49" t="str">
            <v>NCC</v>
          </cell>
          <cell r="D49" t="str">
            <v>RUB</v>
          </cell>
          <cell r="E49" t="str">
            <v>47010</v>
          </cell>
          <cell r="F49">
            <v>300653379</v>
          </cell>
          <cell r="G49">
            <v>300653379</v>
          </cell>
          <cell r="H49">
            <v>47011</v>
          </cell>
          <cell r="I49">
            <v>1660595.1</v>
          </cell>
          <cell r="J49">
            <v>1660595.1</v>
          </cell>
        </row>
        <row r="50">
          <cell r="B50">
            <v>48070132</v>
          </cell>
          <cell r="C50" t="str">
            <v>NCC</v>
          </cell>
          <cell r="D50" t="str">
            <v>RUB</v>
          </cell>
          <cell r="E50" t="str">
            <v>47010</v>
          </cell>
          <cell r="F50">
            <v>200000000</v>
          </cell>
          <cell r="G50">
            <v>200000000</v>
          </cell>
          <cell r="H50">
            <v>47011</v>
          </cell>
          <cell r="I50">
            <v>1061698.6299999999</v>
          </cell>
          <cell r="J50">
            <v>1061698.6299999999</v>
          </cell>
        </row>
        <row r="51">
          <cell r="B51">
            <v>48263845</v>
          </cell>
          <cell r="C51" t="str">
            <v>NCC</v>
          </cell>
          <cell r="D51" t="str">
            <v>EUR</v>
          </cell>
          <cell r="E51" t="str">
            <v>47010</v>
          </cell>
          <cell r="F51">
            <v>49999942.439999998</v>
          </cell>
          <cell r="G51">
            <v>4340515003.1899996</v>
          </cell>
          <cell r="H51">
            <v>47011</v>
          </cell>
          <cell r="I51">
            <v>260.27</v>
          </cell>
          <cell r="J51">
            <v>22594.14</v>
          </cell>
        </row>
        <row r="52">
          <cell r="B52">
            <v>48315151</v>
          </cell>
          <cell r="C52" t="str">
            <v>NCC</v>
          </cell>
          <cell r="D52" t="str">
            <v>RUB</v>
          </cell>
          <cell r="E52" t="str">
            <v>47010</v>
          </cell>
          <cell r="F52">
            <v>200000000</v>
          </cell>
          <cell r="G52">
            <v>200000000</v>
          </cell>
          <cell r="H52">
            <v>47011</v>
          </cell>
          <cell r="I52">
            <v>578630.14</v>
          </cell>
          <cell r="J52">
            <v>578630.14</v>
          </cell>
        </row>
        <row r="53">
          <cell r="B53">
            <v>48400893</v>
          </cell>
          <cell r="C53" t="str">
            <v>BONUM</v>
          </cell>
          <cell r="D53" t="str">
            <v>USD</v>
          </cell>
          <cell r="E53" t="str">
            <v>47310</v>
          </cell>
          <cell r="F53">
            <v>2013249.44</v>
          </cell>
          <cell r="G53">
            <v>148123619.59999999</v>
          </cell>
          <cell r="H53">
            <v>47311</v>
          </cell>
          <cell r="I53">
            <v>698.24</v>
          </cell>
          <cell r="J53">
            <v>51372.59</v>
          </cell>
        </row>
        <row r="54">
          <cell r="B54">
            <v>48400897</v>
          </cell>
          <cell r="C54" t="str">
            <v>BONUM</v>
          </cell>
          <cell r="D54" t="str">
            <v>RUB</v>
          </cell>
          <cell r="E54" t="str">
            <v>47310</v>
          </cell>
          <cell r="F54">
            <v>252000000</v>
          </cell>
          <cell r="G54">
            <v>252000000</v>
          </cell>
          <cell r="H54">
            <v>47311</v>
          </cell>
          <cell r="I54">
            <v>576000</v>
          </cell>
          <cell r="J54">
            <v>576000</v>
          </cell>
        </row>
        <row r="55">
          <cell r="B55">
            <v>48400898</v>
          </cell>
          <cell r="C55" t="str">
            <v>BONUM</v>
          </cell>
          <cell r="D55" t="str">
            <v>RUB</v>
          </cell>
          <cell r="E55" t="str">
            <v>47310</v>
          </cell>
          <cell r="F55">
            <v>278130000</v>
          </cell>
          <cell r="G55">
            <v>278130000</v>
          </cell>
          <cell r="H55">
            <v>47311</v>
          </cell>
          <cell r="I55">
            <v>635513.47</v>
          </cell>
          <cell r="J55">
            <v>635513.47</v>
          </cell>
        </row>
        <row r="56">
          <cell r="B56">
            <v>48455789</v>
          </cell>
          <cell r="C56" t="str">
            <v>CENCB</v>
          </cell>
          <cell r="D56" t="str">
            <v>RUB</v>
          </cell>
          <cell r="E56" t="str">
            <v>47010</v>
          </cell>
          <cell r="F56">
            <v>521413200</v>
          </cell>
          <cell r="G56">
            <v>521413200</v>
          </cell>
          <cell r="H56">
            <v>47011</v>
          </cell>
          <cell r="I56">
            <v>574268.79</v>
          </cell>
          <cell r="J56">
            <v>574268.79</v>
          </cell>
        </row>
        <row r="57">
          <cell r="B57">
            <v>48455792</v>
          </cell>
          <cell r="C57" t="str">
            <v>CENCB</v>
          </cell>
          <cell r="D57" t="str">
            <v>RUB</v>
          </cell>
          <cell r="E57" t="str">
            <v>47010</v>
          </cell>
          <cell r="F57">
            <v>587574000</v>
          </cell>
          <cell r="G57">
            <v>587574000</v>
          </cell>
          <cell r="H57">
            <v>47011</v>
          </cell>
          <cell r="I57">
            <v>647136.30000000005</v>
          </cell>
          <cell r="J57">
            <v>647136.30000000005</v>
          </cell>
        </row>
        <row r="58">
          <cell r="B58">
            <v>48455793</v>
          </cell>
          <cell r="C58" t="str">
            <v>CENCB</v>
          </cell>
          <cell r="D58" t="str">
            <v>RUB</v>
          </cell>
          <cell r="E58" t="str">
            <v>47010</v>
          </cell>
          <cell r="F58">
            <v>316676000</v>
          </cell>
          <cell r="G58">
            <v>316676000</v>
          </cell>
          <cell r="H58">
            <v>47011</v>
          </cell>
          <cell r="I58">
            <v>348777.4</v>
          </cell>
          <cell r="J58">
            <v>348777.4</v>
          </cell>
        </row>
        <row r="59">
          <cell r="B59">
            <v>48455794</v>
          </cell>
          <cell r="C59" t="str">
            <v>CENCB</v>
          </cell>
          <cell r="D59" t="str">
            <v>RUB</v>
          </cell>
          <cell r="E59" t="str">
            <v>47010</v>
          </cell>
          <cell r="F59">
            <v>556077600</v>
          </cell>
          <cell r="G59">
            <v>556077600</v>
          </cell>
          <cell r="H59">
            <v>47011</v>
          </cell>
          <cell r="I59">
            <v>612447.11</v>
          </cell>
          <cell r="J59">
            <v>612447.11</v>
          </cell>
        </row>
        <row r="60">
          <cell r="B60">
            <v>48458912</v>
          </cell>
          <cell r="C60" t="str">
            <v>ALFCAP</v>
          </cell>
          <cell r="D60" t="str">
            <v>EUR</v>
          </cell>
          <cell r="E60" t="str">
            <v>47010</v>
          </cell>
          <cell r="F60">
            <v>1077000</v>
          </cell>
          <cell r="G60">
            <v>93494800.799999997</v>
          </cell>
          <cell r="K60" t="str">
            <v>47022</v>
          </cell>
          <cell r="M60">
            <v>-1921.11</v>
          </cell>
        </row>
        <row r="61">
          <cell r="B61">
            <v>48458977</v>
          </cell>
          <cell r="C61" t="str">
            <v>NCC</v>
          </cell>
          <cell r="D61" t="str">
            <v>RUB</v>
          </cell>
          <cell r="E61" t="str">
            <v>47010</v>
          </cell>
          <cell r="F61">
            <v>300035736</v>
          </cell>
          <cell r="G61">
            <v>300035736</v>
          </cell>
          <cell r="H61">
            <v>47011</v>
          </cell>
          <cell r="I61">
            <v>360042.88</v>
          </cell>
          <cell r="J61">
            <v>360042.88</v>
          </cell>
        </row>
        <row r="62">
          <cell r="B62">
            <v>48471060</v>
          </cell>
          <cell r="C62" t="str">
            <v>BONUM</v>
          </cell>
          <cell r="D62" t="str">
            <v>RUB</v>
          </cell>
          <cell r="E62" t="str">
            <v>47310</v>
          </cell>
          <cell r="F62">
            <v>85600000</v>
          </cell>
          <cell r="G62">
            <v>85600000</v>
          </cell>
          <cell r="H62">
            <v>47311</v>
          </cell>
          <cell r="I62">
            <v>114100</v>
          </cell>
          <cell r="J62">
            <v>114100</v>
          </cell>
        </row>
        <row r="63">
          <cell r="B63">
            <v>48477838</v>
          </cell>
          <cell r="C63" t="str">
            <v>NCC</v>
          </cell>
          <cell r="D63" t="str">
            <v>RUB</v>
          </cell>
          <cell r="E63" t="str">
            <v>47010</v>
          </cell>
          <cell r="F63">
            <v>200000000</v>
          </cell>
          <cell r="G63">
            <v>200000000</v>
          </cell>
          <cell r="H63">
            <v>47011</v>
          </cell>
          <cell r="I63">
            <v>217315.07</v>
          </cell>
          <cell r="J63">
            <v>217315.07</v>
          </cell>
        </row>
        <row r="64">
          <cell r="B64">
            <v>48478379</v>
          </cell>
          <cell r="C64" t="str">
            <v>NCC</v>
          </cell>
          <cell r="D64" t="str">
            <v>RUB</v>
          </cell>
          <cell r="E64" t="str">
            <v>47010</v>
          </cell>
          <cell r="F64">
            <v>499999996.45999998</v>
          </cell>
          <cell r="G64">
            <v>499999996.45999998</v>
          </cell>
          <cell r="H64">
            <v>47011</v>
          </cell>
          <cell r="I64">
            <v>563013.68999999994</v>
          </cell>
          <cell r="J64">
            <v>563013.68999999994</v>
          </cell>
        </row>
        <row r="65">
          <cell r="B65">
            <v>48481971</v>
          </cell>
          <cell r="C65" t="str">
            <v>CENCB</v>
          </cell>
          <cell r="D65" t="str">
            <v>USD</v>
          </cell>
          <cell r="E65" t="str">
            <v>47010</v>
          </cell>
          <cell r="F65">
            <v>2058645.6</v>
          </cell>
          <cell r="G65">
            <v>151463614.83000001</v>
          </cell>
          <cell r="H65">
            <v>47011</v>
          </cell>
          <cell r="I65">
            <v>225.61</v>
          </cell>
          <cell r="J65">
            <v>16599.12</v>
          </cell>
        </row>
        <row r="66">
          <cell r="B66">
            <v>48481974</v>
          </cell>
          <cell r="C66" t="str">
            <v>CENCB</v>
          </cell>
          <cell r="D66" t="str">
            <v>USD</v>
          </cell>
          <cell r="E66" t="str">
            <v>47010</v>
          </cell>
          <cell r="F66">
            <v>1085744.58</v>
          </cell>
          <cell r="G66">
            <v>79883006.030000001</v>
          </cell>
          <cell r="H66">
            <v>47011</v>
          </cell>
          <cell r="I66">
            <v>118.99</v>
          </cell>
          <cell r="J66">
            <v>8754.6200000000008</v>
          </cell>
        </row>
        <row r="67">
          <cell r="B67">
            <v>48481975</v>
          </cell>
          <cell r="C67" t="str">
            <v>CENCB</v>
          </cell>
          <cell r="D67" t="str">
            <v>RUB</v>
          </cell>
          <cell r="E67" t="str">
            <v>47010</v>
          </cell>
          <cell r="F67">
            <v>525382200</v>
          </cell>
          <cell r="G67">
            <v>525382200</v>
          </cell>
          <cell r="H67">
            <v>47011</v>
          </cell>
          <cell r="I67">
            <v>485798.61</v>
          </cell>
          <cell r="J67">
            <v>485798.61</v>
          </cell>
        </row>
        <row r="68">
          <cell r="B68">
            <v>48495868</v>
          </cell>
          <cell r="C68" t="str">
            <v>BONUM</v>
          </cell>
          <cell r="D68" t="str">
            <v>RUB</v>
          </cell>
          <cell r="E68" t="str">
            <v>47310</v>
          </cell>
          <cell r="F68">
            <v>132000000</v>
          </cell>
          <cell r="G68">
            <v>132000000</v>
          </cell>
          <cell r="H68">
            <v>47311</v>
          </cell>
          <cell r="I68">
            <v>150631.57999999999</v>
          </cell>
          <cell r="J68">
            <v>150631.57999999999</v>
          </cell>
        </row>
        <row r="69">
          <cell r="B69">
            <v>48500372</v>
          </cell>
          <cell r="C69" t="str">
            <v>NCC</v>
          </cell>
          <cell r="D69" t="str">
            <v>RUB</v>
          </cell>
          <cell r="E69" t="str">
            <v>47010</v>
          </cell>
          <cell r="F69">
            <v>200000000</v>
          </cell>
          <cell r="G69">
            <v>200000000</v>
          </cell>
          <cell r="H69">
            <v>47011</v>
          </cell>
          <cell r="I69">
            <v>175342.46</v>
          </cell>
          <cell r="J69">
            <v>175342.46</v>
          </cell>
        </row>
        <row r="70">
          <cell r="B70">
            <v>48501186</v>
          </cell>
          <cell r="C70" t="str">
            <v>NCC</v>
          </cell>
          <cell r="D70" t="str">
            <v>RUB</v>
          </cell>
          <cell r="E70" t="str">
            <v>47010</v>
          </cell>
          <cell r="F70">
            <v>200000000</v>
          </cell>
          <cell r="G70">
            <v>200000000</v>
          </cell>
          <cell r="H70">
            <v>47011</v>
          </cell>
          <cell r="I70">
            <v>180821.92</v>
          </cell>
          <cell r="J70">
            <v>180821.92</v>
          </cell>
        </row>
        <row r="71">
          <cell r="B71">
            <v>48501627</v>
          </cell>
          <cell r="C71" t="str">
            <v>NCC</v>
          </cell>
          <cell r="D71" t="str">
            <v>RUB</v>
          </cell>
          <cell r="E71" t="str">
            <v>47010</v>
          </cell>
          <cell r="F71">
            <v>200000000</v>
          </cell>
          <cell r="G71">
            <v>200000000</v>
          </cell>
          <cell r="H71">
            <v>47011</v>
          </cell>
          <cell r="I71">
            <v>193424.66</v>
          </cell>
          <cell r="J71">
            <v>193424.66</v>
          </cell>
        </row>
        <row r="72">
          <cell r="B72">
            <v>48502217</v>
          </cell>
          <cell r="C72" t="str">
            <v>NCC</v>
          </cell>
          <cell r="D72" t="str">
            <v>RUB</v>
          </cell>
          <cell r="E72" t="str">
            <v>47010</v>
          </cell>
          <cell r="F72">
            <v>200000000</v>
          </cell>
          <cell r="G72">
            <v>200000000</v>
          </cell>
          <cell r="H72">
            <v>47011</v>
          </cell>
          <cell r="I72">
            <v>181643.84</v>
          </cell>
          <cell r="J72">
            <v>181643.84</v>
          </cell>
        </row>
        <row r="73">
          <cell r="B73">
            <v>48502444</v>
          </cell>
          <cell r="C73" t="str">
            <v>CENCB</v>
          </cell>
          <cell r="D73" t="str">
            <v>RUB</v>
          </cell>
          <cell r="E73" t="str">
            <v>47010</v>
          </cell>
          <cell r="F73">
            <v>596946000</v>
          </cell>
          <cell r="G73">
            <v>596946000</v>
          </cell>
          <cell r="H73">
            <v>47011</v>
          </cell>
          <cell r="I73">
            <v>441576.49</v>
          </cell>
          <cell r="J73">
            <v>441576.49</v>
          </cell>
        </row>
        <row r="74">
          <cell r="B74">
            <v>48502447</v>
          </cell>
          <cell r="C74" t="str">
            <v>CENCB</v>
          </cell>
          <cell r="D74" t="str">
            <v>RUB</v>
          </cell>
          <cell r="E74" t="str">
            <v>47010</v>
          </cell>
          <cell r="F74">
            <v>595506600</v>
          </cell>
          <cell r="G74">
            <v>595506600</v>
          </cell>
          <cell r="H74">
            <v>47011</v>
          </cell>
          <cell r="I74">
            <v>440511.73</v>
          </cell>
          <cell r="J74">
            <v>440511.73</v>
          </cell>
        </row>
        <row r="75">
          <cell r="B75">
            <v>48517352</v>
          </cell>
          <cell r="C75" t="str">
            <v>BONUM</v>
          </cell>
          <cell r="D75" t="str">
            <v>RUB</v>
          </cell>
          <cell r="E75" t="str">
            <v>47310</v>
          </cell>
          <cell r="F75">
            <v>67320000</v>
          </cell>
          <cell r="G75">
            <v>67320000</v>
          </cell>
          <cell r="H75">
            <v>47311</v>
          </cell>
          <cell r="I75">
            <v>64090</v>
          </cell>
          <cell r="J75">
            <v>64090</v>
          </cell>
        </row>
        <row r="76">
          <cell r="B76">
            <v>48523212</v>
          </cell>
          <cell r="C76" t="str">
            <v>NCC</v>
          </cell>
          <cell r="D76" t="str">
            <v>RUB</v>
          </cell>
          <cell r="E76" t="str">
            <v>47010</v>
          </cell>
          <cell r="F76">
            <v>200000000</v>
          </cell>
          <cell r="G76">
            <v>200000000</v>
          </cell>
          <cell r="H76">
            <v>47011</v>
          </cell>
          <cell r="I76">
            <v>156054.79</v>
          </cell>
          <cell r="J76">
            <v>156054.79</v>
          </cell>
        </row>
        <row r="77">
          <cell r="B77">
            <v>48523240</v>
          </cell>
          <cell r="C77" t="str">
            <v>NCC</v>
          </cell>
          <cell r="D77" t="str">
            <v>RUB</v>
          </cell>
          <cell r="E77" t="str">
            <v>47010</v>
          </cell>
          <cell r="F77">
            <v>166700000</v>
          </cell>
          <cell r="G77">
            <v>166700000</v>
          </cell>
          <cell r="H77">
            <v>47011</v>
          </cell>
          <cell r="I77">
            <v>130254.36</v>
          </cell>
          <cell r="J77">
            <v>130254.36</v>
          </cell>
        </row>
        <row r="78">
          <cell r="B78">
            <v>48523347</v>
          </cell>
          <cell r="C78" t="str">
            <v>NCC</v>
          </cell>
          <cell r="D78" t="str">
            <v>RUB</v>
          </cell>
          <cell r="E78" t="str">
            <v>47010</v>
          </cell>
          <cell r="F78">
            <v>200000000</v>
          </cell>
          <cell r="G78">
            <v>200000000</v>
          </cell>
          <cell r="H78">
            <v>47011</v>
          </cell>
          <cell r="I78">
            <v>156712.32999999999</v>
          </cell>
          <cell r="J78">
            <v>156712.32999999999</v>
          </cell>
        </row>
        <row r="79">
          <cell r="B79">
            <v>48524808</v>
          </cell>
          <cell r="C79" t="str">
            <v>CENCB</v>
          </cell>
          <cell r="D79" t="str">
            <v>RUB</v>
          </cell>
          <cell r="E79" t="str">
            <v>47010</v>
          </cell>
          <cell r="F79">
            <v>297347500</v>
          </cell>
          <cell r="G79">
            <v>297347500</v>
          </cell>
          <cell r="H79">
            <v>47011</v>
          </cell>
          <cell r="I79">
            <v>54581.599999999999</v>
          </cell>
          <cell r="J79">
            <v>54581.599999999999</v>
          </cell>
        </row>
        <row r="80">
          <cell r="B80">
            <v>48524809</v>
          </cell>
          <cell r="C80" t="str">
            <v>CENCB</v>
          </cell>
          <cell r="D80" t="str">
            <v>RUB</v>
          </cell>
          <cell r="E80" t="str">
            <v>47010</v>
          </cell>
          <cell r="F80">
            <v>611395200</v>
          </cell>
          <cell r="G80">
            <v>611395200</v>
          </cell>
          <cell r="H80">
            <v>47011</v>
          </cell>
          <cell r="I80">
            <v>112228.71</v>
          </cell>
          <cell r="J80">
            <v>112228.71</v>
          </cell>
        </row>
        <row r="81">
          <cell r="B81">
            <v>48526559</v>
          </cell>
          <cell r="C81" t="str">
            <v>NCC</v>
          </cell>
          <cell r="D81" t="str">
            <v>RUB</v>
          </cell>
          <cell r="E81" t="str">
            <v>47010</v>
          </cell>
          <cell r="F81">
            <v>100000000</v>
          </cell>
          <cell r="G81">
            <v>100000000</v>
          </cell>
          <cell r="H81">
            <v>47011</v>
          </cell>
          <cell r="I81">
            <v>18356.16</v>
          </cell>
          <cell r="J81">
            <v>18356.16</v>
          </cell>
        </row>
        <row r="82">
          <cell r="B82">
            <v>48526560</v>
          </cell>
          <cell r="C82" t="str">
            <v>CENCB</v>
          </cell>
          <cell r="D82" t="str">
            <v>RUB</v>
          </cell>
          <cell r="E82" t="str">
            <v>47010</v>
          </cell>
          <cell r="F82">
            <v>178537500</v>
          </cell>
          <cell r="G82">
            <v>178537500</v>
          </cell>
          <cell r="H82">
            <v>47011</v>
          </cell>
          <cell r="I82">
            <v>32772.639999999999</v>
          </cell>
          <cell r="J82">
            <v>32772.639999999999</v>
          </cell>
        </row>
        <row r="83">
          <cell r="B83">
            <v>48526561</v>
          </cell>
          <cell r="C83" t="str">
            <v>CENCB</v>
          </cell>
          <cell r="D83" t="str">
            <v>RUB</v>
          </cell>
          <cell r="E83" t="str">
            <v>47010</v>
          </cell>
          <cell r="F83">
            <v>567871200</v>
          </cell>
          <cell r="G83">
            <v>567871200</v>
          </cell>
          <cell r="H83">
            <v>47011</v>
          </cell>
          <cell r="I83">
            <v>104239.37</v>
          </cell>
          <cell r="J83">
            <v>104239.37</v>
          </cell>
        </row>
        <row r="84">
          <cell r="B84">
            <v>48526562</v>
          </cell>
          <cell r="C84" t="str">
            <v>CENCB</v>
          </cell>
          <cell r="D84" t="str">
            <v>RUB</v>
          </cell>
          <cell r="E84" t="str">
            <v>47010</v>
          </cell>
          <cell r="F84">
            <v>340142400</v>
          </cell>
          <cell r="G84">
            <v>340142400</v>
          </cell>
          <cell r="H84">
            <v>47011</v>
          </cell>
          <cell r="I84">
            <v>62437.1</v>
          </cell>
          <cell r="J84">
            <v>62437.1</v>
          </cell>
        </row>
        <row r="85">
          <cell r="B85">
            <v>48552244</v>
          </cell>
          <cell r="C85" t="str">
            <v>NCC</v>
          </cell>
          <cell r="D85" t="str">
            <v>RUB</v>
          </cell>
          <cell r="E85" t="str">
            <v>47010</v>
          </cell>
          <cell r="F85">
            <v>505153038.75999999</v>
          </cell>
          <cell r="G85">
            <v>505153038.75999999</v>
          </cell>
          <cell r="H85">
            <v>47011</v>
          </cell>
          <cell r="I85">
            <v>102414.59</v>
          </cell>
          <cell r="J85">
            <v>102414.59</v>
          </cell>
        </row>
        <row r="86">
          <cell r="B86">
            <v>48552247</v>
          </cell>
          <cell r="C86" t="str">
            <v>NCC</v>
          </cell>
          <cell r="D86" t="str">
            <v>RUB</v>
          </cell>
          <cell r="E86" t="str">
            <v>47010</v>
          </cell>
          <cell r="F86">
            <v>1149880000</v>
          </cell>
          <cell r="G86">
            <v>1149880000</v>
          </cell>
          <cell r="H86">
            <v>47011</v>
          </cell>
          <cell r="I86">
            <v>233126.36</v>
          </cell>
          <cell r="J86">
            <v>233126.36</v>
          </cell>
        </row>
        <row r="87">
          <cell r="B87">
            <v>48552248</v>
          </cell>
          <cell r="C87" t="str">
            <v>NCC</v>
          </cell>
          <cell r="D87" t="str">
            <v>RUB</v>
          </cell>
          <cell r="E87" t="str">
            <v>47010</v>
          </cell>
          <cell r="F87">
            <v>270560000</v>
          </cell>
          <cell r="G87">
            <v>270560000</v>
          </cell>
          <cell r="H87">
            <v>47011</v>
          </cell>
          <cell r="I87">
            <v>54853.26</v>
          </cell>
          <cell r="J87">
            <v>54853.26</v>
          </cell>
        </row>
        <row r="88">
          <cell r="B88">
            <v>48552249</v>
          </cell>
          <cell r="C88" t="str">
            <v>NCC</v>
          </cell>
          <cell r="D88" t="str">
            <v>RUB</v>
          </cell>
          <cell r="E88" t="str">
            <v>47010</v>
          </cell>
          <cell r="F88">
            <v>270560000</v>
          </cell>
          <cell r="G88">
            <v>270560000</v>
          </cell>
          <cell r="H88">
            <v>47011</v>
          </cell>
          <cell r="I88">
            <v>54853.26</v>
          </cell>
          <cell r="J88">
            <v>54853.26</v>
          </cell>
        </row>
        <row r="89">
          <cell r="B89">
            <v>48552250</v>
          </cell>
          <cell r="C89" t="str">
            <v>NCC</v>
          </cell>
          <cell r="D89" t="str">
            <v>RUB</v>
          </cell>
          <cell r="E89" t="str">
            <v>47010</v>
          </cell>
          <cell r="F89">
            <v>333427200</v>
          </cell>
          <cell r="G89">
            <v>333427200</v>
          </cell>
          <cell r="H89">
            <v>47011</v>
          </cell>
          <cell r="I89">
            <v>67598.94</v>
          </cell>
          <cell r="J89">
            <v>67598.94</v>
          </cell>
        </row>
        <row r="90">
          <cell r="B90">
            <v>48552251</v>
          </cell>
          <cell r="C90" t="str">
            <v>NCC</v>
          </cell>
          <cell r="D90" t="str">
            <v>RUB</v>
          </cell>
          <cell r="E90" t="str">
            <v>47010</v>
          </cell>
          <cell r="F90">
            <v>162326400</v>
          </cell>
          <cell r="G90">
            <v>162326400</v>
          </cell>
          <cell r="H90">
            <v>47011</v>
          </cell>
          <cell r="I90">
            <v>32910.01</v>
          </cell>
          <cell r="J90">
            <v>32910.01</v>
          </cell>
        </row>
        <row r="91">
          <cell r="B91">
            <v>48552630</v>
          </cell>
          <cell r="C91" t="str">
            <v>CENCB</v>
          </cell>
          <cell r="D91" t="str">
            <v>RUB</v>
          </cell>
          <cell r="E91" t="str">
            <v>47010</v>
          </cell>
          <cell r="F91">
            <v>537402600</v>
          </cell>
          <cell r="G91">
            <v>537402600</v>
          </cell>
        </row>
        <row r="92">
          <cell r="B92">
            <v>48552645</v>
          </cell>
          <cell r="C92" t="str">
            <v>CENCB</v>
          </cell>
          <cell r="D92" t="str">
            <v>RUB</v>
          </cell>
          <cell r="E92" t="str">
            <v>47010</v>
          </cell>
          <cell r="F92">
            <v>512030400</v>
          </cell>
          <cell r="G92">
            <v>512030400</v>
          </cell>
        </row>
        <row r="93">
          <cell r="B93">
            <v>48552661</v>
          </cell>
          <cell r="C93" t="str">
            <v>BKREG</v>
          </cell>
          <cell r="D93" t="str">
            <v>RUB</v>
          </cell>
          <cell r="E93" t="str">
            <v>47010</v>
          </cell>
          <cell r="F93">
            <v>251780100</v>
          </cell>
          <cell r="G93">
            <v>251780100</v>
          </cell>
          <cell r="H93">
            <v>47011</v>
          </cell>
          <cell r="I93">
            <v>51045.83</v>
          </cell>
          <cell r="J93">
            <v>51045.83</v>
          </cell>
        </row>
        <row r="94">
          <cell r="B94">
            <v>48552662</v>
          </cell>
          <cell r="C94" t="str">
            <v>CENCB</v>
          </cell>
          <cell r="D94" t="str">
            <v>RUB</v>
          </cell>
          <cell r="E94" t="str">
            <v>47010</v>
          </cell>
          <cell r="F94">
            <v>310342500</v>
          </cell>
          <cell r="G94">
            <v>310342500</v>
          </cell>
        </row>
        <row r="95">
          <cell r="B95">
            <v>48552663</v>
          </cell>
          <cell r="C95" t="str">
            <v>CENCB</v>
          </cell>
          <cell r="D95" t="str">
            <v>RUB</v>
          </cell>
          <cell r="E95" t="str">
            <v>47010</v>
          </cell>
          <cell r="F95">
            <v>310828000</v>
          </cell>
          <cell r="G95">
            <v>310828000</v>
          </cell>
        </row>
        <row r="96">
          <cell r="B96">
            <v>48552664</v>
          </cell>
          <cell r="C96" t="str">
            <v>CENCB</v>
          </cell>
          <cell r="D96" t="str">
            <v>RUB</v>
          </cell>
          <cell r="E96" t="str">
            <v>47010</v>
          </cell>
          <cell r="F96">
            <v>563316600</v>
          </cell>
          <cell r="G96">
            <v>563316600</v>
          </cell>
        </row>
        <row r="97">
          <cell r="B97">
            <v>48558277</v>
          </cell>
          <cell r="C97" t="str">
            <v>BKREG</v>
          </cell>
          <cell r="D97" t="str">
            <v>RUB</v>
          </cell>
          <cell r="E97" t="str">
            <v>47010</v>
          </cell>
          <cell r="F97">
            <v>521847700</v>
          </cell>
          <cell r="G97">
            <v>521847700</v>
          </cell>
          <cell r="H97">
            <v>47011</v>
          </cell>
          <cell r="I97">
            <v>105799.26</v>
          </cell>
          <cell r="J97">
            <v>105799.26</v>
          </cell>
        </row>
        <row r="98">
          <cell r="B98">
            <v>48570543</v>
          </cell>
          <cell r="C98" t="str">
            <v>NCC</v>
          </cell>
          <cell r="D98" t="str">
            <v>RUB</v>
          </cell>
          <cell r="E98" t="str">
            <v>47010</v>
          </cell>
          <cell r="F98">
            <v>282878276.5</v>
          </cell>
          <cell r="G98">
            <v>282878276.5</v>
          </cell>
        </row>
        <row r="99">
          <cell r="B99">
            <v>48570546</v>
          </cell>
          <cell r="C99" t="str">
            <v>NCC</v>
          </cell>
          <cell r="D99" t="str">
            <v>RUB</v>
          </cell>
          <cell r="E99" t="str">
            <v>47010</v>
          </cell>
          <cell r="F99">
            <v>6478780.7999999998</v>
          </cell>
          <cell r="G99">
            <v>6478780.7999999998</v>
          </cell>
        </row>
        <row r="100">
          <cell r="B100">
            <v>48571074</v>
          </cell>
          <cell r="C100" t="str">
            <v>NCC</v>
          </cell>
          <cell r="D100" t="str">
            <v>RUB</v>
          </cell>
          <cell r="E100" t="str">
            <v>47010</v>
          </cell>
          <cell r="F100">
            <v>16423452.18</v>
          </cell>
          <cell r="G100">
            <v>16423452.18</v>
          </cell>
        </row>
        <row r="101">
          <cell r="B101">
            <v>48571075</v>
          </cell>
          <cell r="C101" t="str">
            <v>NCC</v>
          </cell>
          <cell r="D101" t="str">
            <v>RUB</v>
          </cell>
          <cell r="E101" t="str">
            <v>47010</v>
          </cell>
          <cell r="F101">
            <v>1939467304.1500001</v>
          </cell>
          <cell r="G101">
            <v>1939467304.1500001</v>
          </cell>
        </row>
        <row r="102">
          <cell r="B102">
            <v>48571211</v>
          </cell>
          <cell r="C102" t="str">
            <v>NCC</v>
          </cell>
          <cell r="D102" t="str">
            <v>RUB</v>
          </cell>
          <cell r="E102" t="str">
            <v>47010</v>
          </cell>
          <cell r="F102">
            <v>704947010.16999996</v>
          </cell>
          <cell r="G102">
            <v>704947010.16999996</v>
          </cell>
        </row>
        <row r="103">
          <cell r="B103">
            <v>48571237</v>
          </cell>
          <cell r="C103" t="str">
            <v>NCC</v>
          </cell>
          <cell r="D103" t="str">
            <v>RUB</v>
          </cell>
          <cell r="E103" t="str">
            <v>47010</v>
          </cell>
          <cell r="F103">
            <v>459901877</v>
          </cell>
          <cell r="G103">
            <v>459901877</v>
          </cell>
        </row>
        <row r="104">
          <cell r="B104">
            <v>48571352</v>
          </cell>
          <cell r="C104" t="str">
            <v>NCC</v>
          </cell>
          <cell r="D104" t="str">
            <v>RUB</v>
          </cell>
          <cell r="E104" t="str">
            <v>47010</v>
          </cell>
          <cell r="F104">
            <v>182996360.44999999</v>
          </cell>
          <cell r="G104">
            <v>182996360.44999999</v>
          </cell>
        </row>
        <row r="105">
          <cell r="B105">
            <v>48571363</v>
          </cell>
          <cell r="C105" t="str">
            <v>NCC</v>
          </cell>
          <cell r="D105" t="str">
            <v>RUB</v>
          </cell>
          <cell r="E105" t="str">
            <v>47010</v>
          </cell>
          <cell r="F105">
            <v>131428264.58</v>
          </cell>
          <cell r="G105">
            <v>131428264.58</v>
          </cell>
        </row>
        <row r="106">
          <cell r="B106">
            <v>48571378</v>
          </cell>
          <cell r="C106" t="str">
            <v>NCC</v>
          </cell>
          <cell r="D106" t="str">
            <v>RUB</v>
          </cell>
          <cell r="E106" t="str">
            <v>47010</v>
          </cell>
          <cell r="F106">
            <v>200000000</v>
          </cell>
          <cell r="G106">
            <v>200000000</v>
          </cell>
        </row>
        <row r="107">
          <cell r="B107">
            <v>48571399</v>
          </cell>
          <cell r="C107" t="str">
            <v>NCC</v>
          </cell>
          <cell r="D107" t="str">
            <v>RUB</v>
          </cell>
          <cell r="E107" t="str">
            <v>47010</v>
          </cell>
          <cell r="F107">
            <v>109179566.84999999</v>
          </cell>
          <cell r="G107">
            <v>109179566.84999999</v>
          </cell>
        </row>
        <row r="108">
          <cell r="B108">
            <v>48571400</v>
          </cell>
          <cell r="C108" t="str">
            <v>NCC</v>
          </cell>
          <cell r="D108" t="str">
            <v>RUB</v>
          </cell>
          <cell r="E108" t="str">
            <v>47010</v>
          </cell>
          <cell r="F108">
            <v>98143630</v>
          </cell>
          <cell r="G108">
            <v>98143630</v>
          </cell>
        </row>
        <row r="109">
          <cell r="B109">
            <v>48571401</v>
          </cell>
          <cell r="C109" t="str">
            <v>NCC</v>
          </cell>
          <cell r="D109" t="str">
            <v>RUB</v>
          </cell>
          <cell r="E109" t="str">
            <v>47010</v>
          </cell>
          <cell r="F109">
            <v>53252497.609999999</v>
          </cell>
          <cell r="G109">
            <v>53252497.609999999</v>
          </cell>
        </row>
        <row r="110">
          <cell r="B110">
            <v>48571402</v>
          </cell>
          <cell r="C110" t="str">
            <v>NCC</v>
          </cell>
          <cell r="D110" t="str">
            <v>RUB</v>
          </cell>
          <cell r="E110" t="str">
            <v>47010</v>
          </cell>
          <cell r="F110">
            <v>115637010.51000001</v>
          </cell>
          <cell r="G110">
            <v>115637010.51000001</v>
          </cell>
        </row>
        <row r="111">
          <cell r="B111">
            <v>48571490</v>
          </cell>
          <cell r="C111" t="str">
            <v>NCC</v>
          </cell>
          <cell r="D111" t="str">
            <v>EUR</v>
          </cell>
          <cell r="E111" t="str">
            <v>47010</v>
          </cell>
          <cell r="F111">
            <v>2340989.7400000002</v>
          </cell>
          <cell r="G111">
            <v>203222255.72999999</v>
          </cell>
        </row>
        <row r="112">
          <cell r="B112">
            <v>48571600</v>
          </cell>
          <cell r="C112" t="str">
            <v>NCC</v>
          </cell>
          <cell r="D112" t="str">
            <v>RUB</v>
          </cell>
          <cell r="E112" t="str">
            <v>47010</v>
          </cell>
          <cell r="F112">
            <v>191567282.16</v>
          </cell>
          <cell r="G112">
            <v>191567282.16</v>
          </cell>
        </row>
        <row r="113">
          <cell r="B113">
            <v>48571724</v>
          </cell>
          <cell r="C113" t="str">
            <v>NCC</v>
          </cell>
          <cell r="D113" t="str">
            <v>RUB</v>
          </cell>
          <cell r="E113" t="str">
            <v>47010</v>
          </cell>
          <cell r="F113">
            <v>29658700</v>
          </cell>
          <cell r="G113">
            <v>29658700</v>
          </cell>
        </row>
        <row r="114">
          <cell r="B114">
            <v>48571741</v>
          </cell>
          <cell r="C114" t="str">
            <v>NCC</v>
          </cell>
          <cell r="D114" t="str">
            <v>RUB</v>
          </cell>
          <cell r="E114" t="str">
            <v>47010</v>
          </cell>
          <cell r="F114">
            <v>370372487.69</v>
          </cell>
          <cell r="G114">
            <v>370372487.69</v>
          </cell>
        </row>
        <row r="115">
          <cell r="B115">
            <v>48572493</v>
          </cell>
          <cell r="C115" t="str">
            <v>NCC</v>
          </cell>
          <cell r="D115" t="str">
            <v>RUB</v>
          </cell>
          <cell r="E115" t="str">
            <v>47010</v>
          </cell>
          <cell r="F115">
            <v>18132693.550000001</v>
          </cell>
          <cell r="G115">
            <v>18132693.550000001</v>
          </cell>
        </row>
        <row r="116">
          <cell r="B116">
            <v>48572494</v>
          </cell>
          <cell r="C116" t="str">
            <v>NCC</v>
          </cell>
          <cell r="D116" t="str">
            <v>RUB</v>
          </cell>
          <cell r="E116" t="str">
            <v>47010</v>
          </cell>
          <cell r="F116">
            <v>147622748.78999999</v>
          </cell>
          <cell r="G116">
            <v>147622748.78999999</v>
          </cell>
        </row>
        <row r="117">
          <cell r="B117">
            <v>48573242</v>
          </cell>
          <cell r="C117" t="str">
            <v>VTBRM</v>
          </cell>
          <cell r="D117" t="str">
            <v>RUB</v>
          </cell>
          <cell r="E117" t="str">
            <v>47010</v>
          </cell>
          <cell r="F117">
            <v>300000000</v>
          </cell>
          <cell r="G117">
            <v>300000000</v>
          </cell>
        </row>
        <row r="118">
          <cell r="B118">
            <v>48573243</v>
          </cell>
          <cell r="C118" t="str">
            <v>VTBRM</v>
          </cell>
          <cell r="D118" t="str">
            <v>RUB</v>
          </cell>
          <cell r="E118" t="str">
            <v>47010</v>
          </cell>
          <cell r="F118">
            <v>1600000000</v>
          </cell>
          <cell r="G118">
            <v>1600000000</v>
          </cell>
        </row>
        <row r="119">
          <cell r="B119">
            <v>48573245</v>
          </cell>
          <cell r="C119" t="str">
            <v>VTBRM</v>
          </cell>
          <cell r="D119" t="str">
            <v>RUB</v>
          </cell>
          <cell r="E119" t="str">
            <v>47010</v>
          </cell>
          <cell r="F119">
            <v>400000000</v>
          </cell>
          <cell r="G119">
            <v>400000000</v>
          </cell>
        </row>
        <row r="120">
          <cell r="B120">
            <v>48573246</v>
          </cell>
          <cell r="C120" t="str">
            <v>VTBRM</v>
          </cell>
          <cell r="D120" t="str">
            <v>RUB</v>
          </cell>
          <cell r="E120" t="str">
            <v>47010</v>
          </cell>
          <cell r="F120">
            <v>100000000</v>
          </cell>
          <cell r="G120">
            <v>100000000</v>
          </cell>
        </row>
        <row r="121">
          <cell r="B121">
            <v>48573247</v>
          </cell>
          <cell r="C121" t="str">
            <v>VTBRM</v>
          </cell>
          <cell r="D121" t="str">
            <v>RUB</v>
          </cell>
          <cell r="E121" t="str">
            <v>47010</v>
          </cell>
          <cell r="F121">
            <v>400000000</v>
          </cell>
          <cell r="G121">
            <v>400000000</v>
          </cell>
        </row>
        <row r="122">
          <cell r="B122">
            <v>48573248</v>
          </cell>
          <cell r="C122" t="str">
            <v>VTBRM</v>
          </cell>
          <cell r="D122" t="str">
            <v>RUB</v>
          </cell>
          <cell r="E122" t="str">
            <v>47010</v>
          </cell>
          <cell r="F122">
            <v>1600000000</v>
          </cell>
          <cell r="G122">
            <v>1600000000</v>
          </cell>
        </row>
        <row r="123">
          <cell r="B123">
            <v>48573249</v>
          </cell>
          <cell r="C123" t="str">
            <v>VTBRM</v>
          </cell>
          <cell r="D123" t="str">
            <v>RUB</v>
          </cell>
          <cell r="E123" t="str">
            <v>47010</v>
          </cell>
          <cell r="F123">
            <v>400000000</v>
          </cell>
          <cell r="G123">
            <v>400000000</v>
          </cell>
        </row>
        <row r="124">
          <cell r="B124">
            <v>48573250</v>
          </cell>
          <cell r="C124" t="str">
            <v>VTBRM</v>
          </cell>
          <cell r="D124" t="str">
            <v>RUB</v>
          </cell>
          <cell r="E124" t="str">
            <v>47010</v>
          </cell>
          <cell r="F124">
            <v>900000000</v>
          </cell>
          <cell r="G124">
            <v>900000000</v>
          </cell>
        </row>
        <row r="125">
          <cell r="B125">
            <v>48573251</v>
          </cell>
          <cell r="C125" t="str">
            <v>VTBRM</v>
          </cell>
          <cell r="D125" t="str">
            <v>RUB</v>
          </cell>
          <cell r="E125" t="str">
            <v>47010</v>
          </cell>
          <cell r="F125">
            <v>300000000</v>
          </cell>
          <cell r="G125">
            <v>300000000</v>
          </cell>
        </row>
        <row r="126">
          <cell r="B126">
            <v>48573391</v>
          </cell>
          <cell r="C126" t="str">
            <v>VEB</v>
          </cell>
          <cell r="D126" t="str">
            <v>RUB</v>
          </cell>
          <cell r="E126" t="str">
            <v>47010</v>
          </cell>
          <cell r="F126">
            <v>55006560</v>
          </cell>
          <cell r="G126">
            <v>55006560</v>
          </cell>
        </row>
        <row r="127">
          <cell r="B127">
            <v>48573732</v>
          </cell>
          <cell r="C127" t="str">
            <v>NCC</v>
          </cell>
          <cell r="D127" t="str">
            <v>RUB</v>
          </cell>
          <cell r="E127" t="str">
            <v>47010</v>
          </cell>
          <cell r="F127">
            <v>3304552.14</v>
          </cell>
          <cell r="G127">
            <v>3304552.14</v>
          </cell>
        </row>
        <row r="128">
          <cell r="B128">
            <v>48575485</v>
          </cell>
          <cell r="C128" t="str">
            <v>NCC</v>
          </cell>
          <cell r="D128" t="str">
            <v>RUB</v>
          </cell>
          <cell r="E128" t="str">
            <v>47010</v>
          </cell>
          <cell r="F128">
            <v>448891320.54000002</v>
          </cell>
          <cell r="G128">
            <v>448891320.54000002</v>
          </cell>
        </row>
        <row r="129">
          <cell r="B129">
            <v>48575823</v>
          </cell>
          <cell r="C129" t="str">
            <v>NCC</v>
          </cell>
          <cell r="D129" t="str">
            <v>RUB</v>
          </cell>
          <cell r="E129" t="str">
            <v>47010</v>
          </cell>
          <cell r="F129">
            <v>200000000</v>
          </cell>
          <cell r="G129">
            <v>200000000</v>
          </cell>
        </row>
        <row r="130">
          <cell r="B130">
            <v>48575826</v>
          </cell>
          <cell r="C130" t="str">
            <v>RENCM</v>
          </cell>
          <cell r="D130" t="str">
            <v>USD</v>
          </cell>
          <cell r="E130" t="str">
            <v>47010</v>
          </cell>
          <cell r="F130">
            <v>4310653.21</v>
          </cell>
          <cell r="G130">
            <v>317153723.52999997</v>
          </cell>
        </row>
        <row r="131">
          <cell r="B131">
            <v>48575827</v>
          </cell>
          <cell r="C131" t="str">
            <v>RENCM</v>
          </cell>
          <cell r="D131" t="str">
            <v>USD</v>
          </cell>
          <cell r="E131" t="str">
            <v>47010</v>
          </cell>
          <cell r="F131">
            <v>7970711.6299999999</v>
          </cell>
          <cell r="G131">
            <v>586440325.75</v>
          </cell>
        </row>
        <row r="132">
          <cell r="B132">
            <v>48575828</v>
          </cell>
          <cell r="C132" t="str">
            <v>RENCM</v>
          </cell>
          <cell r="D132" t="str">
            <v>USD</v>
          </cell>
          <cell r="E132" t="str">
            <v>47010</v>
          </cell>
          <cell r="F132">
            <v>6369265.4299999997</v>
          </cell>
          <cell r="G132">
            <v>468614882.44999999</v>
          </cell>
        </row>
        <row r="133">
          <cell r="B133">
            <v>48575829</v>
          </cell>
          <cell r="C133" t="str">
            <v>RENCM</v>
          </cell>
          <cell r="D133" t="str">
            <v>USD</v>
          </cell>
          <cell r="E133" t="str">
            <v>47010</v>
          </cell>
          <cell r="F133">
            <v>12787223.199999999</v>
          </cell>
          <cell r="G133">
            <v>940812274.61000001</v>
          </cell>
        </row>
        <row r="134">
          <cell r="B134">
            <v>48576780</v>
          </cell>
          <cell r="C134" t="str">
            <v>BONUM</v>
          </cell>
          <cell r="D134" t="str">
            <v>USD</v>
          </cell>
          <cell r="E134" t="str">
            <v>47310</v>
          </cell>
          <cell r="F134">
            <v>6601725</v>
          </cell>
          <cell r="G134">
            <v>485717955.83999997</v>
          </cell>
          <cell r="H134">
            <v>47311</v>
          </cell>
          <cell r="I134">
            <v>1815.47</v>
          </cell>
          <cell r="J134">
            <v>133572.12</v>
          </cell>
        </row>
        <row r="135">
          <cell r="B135">
            <v>48576883</v>
          </cell>
          <cell r="C135" t="str">
            <v>BONUM</v>
          </cell>
          <cell r="D135" t="str">
            <v>USD</v>
          </cell>
          <cell r="E135" t="str">
            <v>47310</v>
          </cell>
          <cell r="F135">
            <v>3444331.24</v>
          </cell>
          <cell r="G135">
            <v>253414604.38</v>
          </cell>
          <cell r="H135">
            <v>47311</v>
          </cell>
          <cell r="I135">
            <v>631.46</v>
          </cell>
          <cell r="J135">
            <v>46459.29</v>
          </cell>
        </row>
        <row r="136">
          <cell r="B136">
            <v>48576980</v>
          </cell>
          <cell r="C136" t="str">
            <v>BONUM</v>
          </cell>
          <cell r="D136" t="str">
            <v>USD</v>
          </cell>
          <cell r="E136" t="str">
            <v>47310</v>
          </cell>
          <cell r="F136">
            <v>206577.8</v>
          </cell>
          <cell r="G136">
            <v>15198837.689999999</v>
          </cell>
          <cell r="H136">
            <v>47311</v>
          </cell>
          <cell r="I136">
            <v>31.56</v>
          </cell>
          <cell r="J136">
            <v>2322.0100000000002</v>
          </cell>
        </row>
        <row r="137">
          <cell r="B137">
            <v>48577318</v>
          </cell>
          <cell r="C137" t="str">
            <v>VTBRM</v>
          </cell>
          <cell r="D137" t="str">
            <v>RUB</v>
          </cell>
          <cell r="E137" t="str">
            <v>47010</v>
          </cell>
          <cell r="F137">
            <v>152088368.59999999</v>
          </cell>
          <cell r="G137">
            <v>152088368.59999999</v>
          </cell>
        </row>
        <row r="138">
          <cell r="B138">
            <v>48577320</v>
          </cell>
          <cell r="C138" t="str">
            <v>VTBRM</v>
          </cell>
          <cell r="D138" t="str">
            <v>RUB</v>
          </cell>
          <cell r="E138" t="str">
            <v>47010</v>
          </cell>
          <cell r="F138">
            <v>152088368.59999999</v>
          </cell>
          <cell r="G138">
            <v>152088368.59999999</v>
          </cell>
        </row>
        <row r="139">
          <cell r="B139">
            <v>48577321</v>
          </cell>
          <cell r="C139" t="str">
            <v>VTBRM</v>
          </cell>
          <cell r="D139" t="str">
            <v>RUB</v>
          </cell>
          <cell r="E139" t="str">
            <v>47010</v>
          </cell>
          <cell r="F139">
            <v>152088368.59999999</v>
          </cell>
          <cell r="G139">
            <v>152088368.59999999</v>
          </cell>
        </row>
        <row r="140">
          <cell r="B140">
            <v>48578120</v>
          </cell>
          <cell r="C140" t="str">
            <v>NCC</v>
          </cell>
          <cell r="D140" t="str">
            <v>RUB</v>
          </cell>
          <cell r="E140" t="str">
            <v>47010</v>
          </cell>
          <cell r="F140">
            <v>138660000</v>
          </cell>
          <cell r="G140">
            <v>138660000</v>
          </cell>
        </row>
        <row r="141">
          <cell r="D141" t="str">
            <v>Sum:</v>
          </cell>
          <cell r="F141">
            <v>67802599675</v>
          </cell>
          <cell r="G141">
            <v>158320940634.62</v>
          </cell>
          <cell r="I141">
            <v>404921759.44</v>
          </cell>
          <cell r="J141">
            <v>491650362.72000003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дт итого "/>
      <sheetName val="дт итого"/>
      <sheetName val="расшифровка дт"/>
      <sheetName val="дт"/>
      <sheetName val="pivot кт итого"/>
      <sheetName val="кт итого"/>
      <sheetName val="расшифровка кт"/>
      <sheetName val="pivot короткая"/>
      <sheetName val="короткая позиция (ППС_ЦБ)"/>
      <sheetName val="опенрепо"/>
      <sheetName val="pivot openrepo"/>
      <sheetName val="Sheet1"/>
      <sheetName val="Pivot дт"/>
      <sheetName val="pivot кт"/>
      <sheetName val="к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M1" t="str">
            <v>контрагент</v>
          </cell>
          <cell r="N1" t="str">
            <v>полное наименование</v>
          </cell>
        </row>
        <row r="2">
          <cell r="M2" t="str">
            <v>NCC</v>
          </cell>
          <cell r="N2" t="str">
            <v>НКО-центральный контрагент «Национальный Клиринго</v>
          </cell>
        </row>
        <row r="3">
          <cell r="M3" t="str">
            <v>NCC</v>
          </cell>
          <cell r="N3" t="str">
            <v>НКО-центральный контрагент «Национальный Клиринго</v>
          </cell>
        </row>
        <row r="4">
          <cell r="M4" t="str">
            <v>CENCB</v>
          </cell>
          <cell r="N4" t="str">
            <v>АО АКБ "ЦентроКредит"</v>
          </cell>
        </row>
        <row r="5">
          <cell r="M5" t="str">
            <v>NCC</v>
          </cell>
          <cell r="N5" t="str">
            <v>НКО-центральный контрагент «Национальный Клиринго</v>
          </cell>
        </row>
        <row r="6">
          <cell r="M6" t="str">
            <v>CENCB</v>
          </cell>
          <cell r="N6" t="str">
            <v>АО АКБ "ЦентроКредит"</v>
          </cell>
        </row>
        <row r="7">
          <cell r="M7" t="str">
            <v>CENCB</v>
          </cell>
          <cell r="N7" t="str">
            <v>АО АКБ "ЦентроКредит"</v>
          </cell>
        </row>
        <row r="8">
          <cell r="M8" t="str">
            <v>CENCB</v>
          </cell>
          <cell r="N8" t="str">
            <v>АО АКБ "ЦентроКредит"</v>
          </cell>
        </row>
        <row r="9">
          <cell r="M9" t="str">
            <v>CENCB</v>
          </cell>
          <cell r="N9" t="str">
            <v>АО АКБ "ЦентроКредит"</v>
          </cell>
        </row>
        <row r="10">
          <cell r="M10" t="str">
            <v>CENCB</v>
          </cell>
          <cell r="N10" t="str">
            <v>АО АКБ "ЦентроКредит"</v>
          </cell>
        </row>
        <row r="11">
          <cell r="M11" t="str">
            <v>NCC</v>
          </cell>
          <cell r="N11" t="str">
            <v>НКО-центральный контрагент «Национальный Клиринго</v>
          </cell>
        </row>
        <row r="12">
          <cell r="M12" t="str">
            <v>FINAM</v>
          </cell>
          <cell r="N12" t="str">
            <v>Акционерное общество «Инвестиционная компания «ФИ</v>
          </cell>
        </row>
        <row r="13">
          <cell r="M13" t="str">
            <v>FINAM</v>
          </cell>
          <cell r="N13" t="str">
            <v>Акционерное общество «Инвестиционная компания «ФИ</v>
          </cell>
        </row>
        <row r="14">
          <cell r="M14" t="str">
            <v>FINAM</v>
          </cell>
          <cell r="N14" t="str">
            <v>Акционерное общество «Инвестиционная компания «ФИ</v>
          </cell>
        </row>
        <row r="15">
          <cell r="M15" t="str">
            <v>NCC</v>
          </cell>
          <cell r="N15" t="str">
            <v>НКО-центральный контрагент «Национальный Клиринго</v>
          </cell>
        </row>
        <row r="16">
          <cell r="M16" t="str">
            <v>NCC</v>
          </cell>
          <cell r="N16" t="str">
            <v>НКО-центральный контрагент «Национальный Клиринго</v>
          </cell>
        </row>
        <row r="17">
          <cell r="M17" t="str">
            <v>CENCB</v>
          </cell>
          <cell r="N17" t="str">
            <v>АО АКБ "ЦентроКредит"</v>
          </cell>
        </row>
        <row r="18">
          <cell r="M18" t="str">
            <v>CENCB</v>
          </cell>
          <cell r="N18" t="str">
            <v>АО АКБ "ЦентроКредит"</v>
          </cell>
        </row>
        <row r="19">
          <cell r="M19" t="str">
            <v>CENCB</v>
          </cell>
          <cell r="N19" t="str">
            <v>АО АКБ "ЦентроКредит"</v>
          </cell>
        </row>
        <row r="20">
          <cell r="M20" t="str">
            <v>CENCB</v>
          </cell>
          <cell r="N20" t="str">
            <v>АО АКБ "ЦентроКредит"</v>
          </cell>
        </row>
        <row r="21">
          <cell r="M21" t="str">
            <v>CENCB</v>
          </cell>
          <cell r="N21" t="str">
            <v>АО АКБ "ЦентроКредит"</v>
          </cell>
        </row>
        <row r="22">
          <cell r="M22" t="str">
            <v>NCC</v>
          </cell>
          <cell r="N22" t="str">
            <v>НКО-центральный контрагент «Национальный Клиринго</v>
          </cell>
        </row>
        <row r="23">
          <cell r="M23" t="str">
            <v>NCC</v>
          </cell>
          <cell r="N23" t="str">
            <v>НКО-центральный контрагент «Национальный Клиринго</v>
          </cell>
        </row>
        <row r="24">
          <cell r="M24" t="str">
            <v>VTBRM</v>
          </cell>
          <cell r="N24" t="str">
            <v>Банк ВТБ (публичное акционерное общество)</v>
          </cell>
        </row>
        <row r="25">
          <cell r="M25" t="str">
            <v>NCC</v>
          </cell>
          <cell r="N25" t="str">
            <v>НКО-центральный контрагент «Национальный Клиринго</v>
          </cell>
        </row>
        <row r="26">
          <cell r="M26" t="str">
            <v>NCC</v>
          </cell>
          <cell r="N26" t="str">
            <v>НКО-центральный контрагент «Национальный Клиринго</v>
          </cell>
        </row>
        <row r="27">
          <cell r="M27" t="str">
            <v>FINAM</v>
          </cell>
          <cell r="N27" t="str">
            <v>Акционерное общество «Инвестиционная компания «ФИ</v>
          </cell>
        </row>
        <row r="28">
          <cell r="M28" t="str">
            <v>VELS</v>
          </cell>
          <cell r="N28" t="str">
            <v>ООО "ИК ВЕЛЕС Капитал"</v>
          </cell>
        </row>
        <row r="29">
          <cell r="M29" t="str">
            <v>VELS</v>
          </cell>
          <cell r="N29" t="str">
            <v>ООО "ИК ВЕЛЕС Капитал"</v>
          </cell>
        </row>
        <row r="30">
          <cell r="M30" t="str">
            <v>VELS</v>
          </cell>
          <cell r="N30" t="str">
            <v>ООО "ИК ВЕЛЕС Капитал"</v>
          </cell>
        </row>
        <row r="31">
          <cell r="M31" t="str">
            <v>ATLN</v>
          </cell>
          <cell r="N31" t="str">
            <v>Общество с ограниченной ответственностью "АТОН"</v>
          </cell>
        </row>
        <row r="32">
          <cell r="M32" t="str">
            <v>RENCM</v>
          </cell>
          <cell r="N32" t="str">
            <v>Общество с ограниченной ответственностью "Ренесса</v>
          </cell>
        </row>
        <row r="33">
          <cell r="M33" t="str">
            <v>RENCM</v>
          </cell>
          <cell r="N33" t="str">
            <v>Общество с ограниченной ответственностью "Ренесса</v>
          </cell>
        </row>
        <row r="34">
          <cell r="M34" t="str">
            <v>RENCM</v>
          </cell>
          <cell r="N34" t="str">
            <v>Общество с ограниченной ответственностью "Ренесса</v>
          </cell>
        </row>
        <row r="35">
          <cell r="M35" t="str">
            <v>INGAMS</v>
          </cell>
          <cell r="N35" t="str">
            <v>ING Bank N.V.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49.60738587963" createdVersion="6" refreshedVersion="6" minRefreshableVersion="3" recordCount="214">
  <cacheSource type="worksheet">
    <worksheetSource ref="H2:R216" sheet="Дт"/>
  </cacheSource>
  <cacheFields count="11">
    <cacheField name="Клиент.Наименование" numFmtId="49">
      <sharedItems count="113">
        <s v="VTBRM"/>
        <s v="OMSOMF"/>
        <s v="TAMBF"/>
        <s v="DFTO"/>
        <s v="MNKCHR"/>
        <s v="DFYO"/>
        <s v="VOLGOG"/>
        <s v="MFKK"/>
        <s v="MFKHAB"/>
        <s v="VTBE"/>
        <s v="BELOBL"/>
        <s v="MFCHEL"/>
        <s v="SAMR"/>
        <s v="MFNSO"/>
        <s v="SHUH"/>
        <s v="IIHLLC"/>
        <s v="SHUL"/>
        <s v="NCTCYY"/>
        <s v="ELUGLI"/>
        <s v="ARTPR"/>
        <s v="HVTBC"/>
        <s v="PCINVEST"/>
        <s v="KSR"/>
        <s v="SMVOL"/>
        <s v="NOVCC"/>
        <s v="BMAM"/>
        <s v="VTBIBH"/>
        <s v="VTBAM"/>
        <s v="TCS"/>
        <s v="UNIV"/>
        <s v="VTBSTH"/>
        <s v="VTBCBR"/>
        <s v="VTBII"/>
        <s v="VTBCF"/>
        <s v="VTBIM"/>
        <s v="TLNG"/>
        <s v="VERES"/>
        <s v="VTBCT"/>
        <s v="VTBSTT"/>
        <s v="DEMTRATE"/>
        <s v="VTBCPR"/>
        <s v="BUZFIN"/>
        <s v="MBP"/>
        <s v="BFPRINV"/>
        <s v="BFCOM"/>
        <s v="Егорова М. А."/>
        <s v="Кочеткова Н. М."/>
        <s v="Кульманов М. Б."/>
        <s v="Сендеров Е."/>
        <s v="Перельдик Н. В."/>
        <s v="Монахов А. В."/>
        <s v="Гончарова Н. Н."/>
        <s v="Ягодик В. В."/>
        <s v="Гришин П. А."/>
        <s v="Зиновьев П. А."/>
        <s v="Зайков Д. А."/>
        <s v="Ганин А. В."/>
        <s v="Каргин М. И."/>
        <s v="Беспалов В. Н."/>
        <s v="Калиев А. М."/>
        <s v="Потапов А. В."/>
        <s v="Громов К. В."/>
        <s v="Снимщикова Е. А."/>
        <s v="Лукьянова И. О."/>
        <s v="Подоляк А. А."/>
        <s v="Малкина М. А."/>
        <s v="Яковлев М. А."/>
        <s v="Наухацкая И. В."/>
        <s v="Гордеев Ю. А."/>
        <s v="Бушуева К. О."/>
        <s v="Сальникова Д. О."/>
        <s v="Вишняков М. М."/>
        <s v="Рагулин С. А."/>
        <s v="Донской А. С."/>
        <s v="Чеснокова О. Н."/>
        <s v="Людвик Д. С."/>
        <s v="Морунова Н. О."/>
        <s v="Савицкая А. Ю."/>
        <s v="Коновалов А. А."/>
        <s v="RZHD"/>
        <s v="YAKG"/>
        <s v="RIM"/>
        <s v="ENPRSB"/>
        <s v="REL"/>
        <s v="SELIGDAR"/>
        <s v="BASHK"/>
        <s v="QATAREMB"/>
        <s v="METATR"/>
        <s v="HTPINV"/>
        <s v="OPIN"/>
        <s v="OTLK"/>
        <s v="TRANSFINM"/>
        <s v="YNDX"/>
        <s v="VTBForex"/>
        <s v="ROSNANO"/>
        <s v="TTK"/>
        <s v="DEMETRA"/>
        <s v="FABRIKAICB"/>
        <s v="RTKM"/>
        <s v="MICEXRTS"/>
        <s v="SAMOLET"/>
        <s v="MRSKH"/>
        <s v="LOGINFRA"/>
        <s v="HIGHWAY"/>
        <s v="DORLINE"/>
        <s v="EUPLAN"/>
        <s v="GTLK"/>
        <s v="VTBRKS1"/>
        <s v="VISFIN"/>
        <s v="GPB"/>
        <s v="MGNT"/>
        <s v="ZHONGMAN"/>
        <s v="JUPITEREN"/>
      </sharedItems>
    </cacheField>
    <cacheField name="Клиент ЮЛ.Наименование" numFmtId="49">
      <sharedItems containsBlank="1"/>
    </cacheField>
    <cacheField name="Тип клиента" numFmtId="49">
      <sharedItems/>
    </cacheField>
    <cacheField name="Клиент.Страна резидентности.Код" numFmtId="49">
      <sharedItems/>
    </cacheField>
    <cacheField name="Клиент.Страна резидентности.Наименование" numFmtId="49">
      <sharedItems/>
    </cacheField>
    <cacheField name="Аналитический счет.Наименование" numFmtId="49">
      <sharedItems/>
    </cacheField>
    <cacheField name="Клиент.Признак резидента" numFmtId="49">
      <sharedItems/>
    </cacheField>
    <cacheField name="1" numFmtId="0">
      <sharedItems containsSemiMixedTypes="0" containsString="0" containsNumber="1" containsInteger="1" minValue="1" maxValue="4"/>
    </cacheField>
    <cacheField name="Аналитический счет.Валюта" numFmtId="49">
      <sharedItems/>
    </cacheField>
    <cacheField name="Исходящий остаток, вал." numFmtId="4">
      <sharedItems containsSemiMixedTypes="0" containsString="0" containsNumber="1" minValue="0.01" maxValue="1170218987"/>
    </cacheField>
    <cacheField name="Исходящий остаток, руб." numFmtId="4">
      <sharedItems containsSemiMixedTypes="0" containsString="0" containsNumber="1" minValue="0.01" maxValue="1170218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49.608666087966" createdVersion="6" refreshedVersion="6" minRefreshableVersion="3" recordCount="154">
  <cacheSource type="worksheet">
    <worksheetSource ref="H2:R156" sheet="Кт"/>
  </cacheSource>
  <cacheFields count="11">
    <cacheField name="Клиент.Наименование" numFmtId="49">
      <sharedItems count="128">
        <s v="VTBRM"/>
        <s v="MCT2RUS"/>
        <s v="Continent Express"/>
        <s v="SDCO"/>
        <s v="EVROPEREEZD"/>
        <s v="EPAMSYS"/>
        <s v="НАУФОР"/>
        <s v="OCG Records"/>
        <s v="Стек Телеком"/>
        <s v="SPIMEX"/>
        <s v="ООО 'ВБ-Сервис'"/>
        <s v="Терракультур"/>
        <s v="ДЕЛО ВКУСА"/>
        <s v="TUP"/>
        <s v="CROC"/>
        <s v="TELEKOM"/>
        <s v="ZOR"/>
        <s v="NAVC"/>
        <s v="UPSRUS"/>
        <s v="ЗАО 'МЭФ-Аудит'"/>
        <s v="ANCOR FINTEK"/>
        <s v="Эквант"/>
        <s v="BUKET"/>
        <s v="VITRA"/>
        <s v="Симоненко М. Ю."/>
        <s v="COFFEEPRIME"/>
        <s v="AMBIZ"/>
        <s v="STANDTEL"/>
        <s v="VIMP"/>
        <s v="PHILS"/>
        <s v="ДАТАИНТЕГРЕЙШН"/>
        <s v="SIXTY"/>
        <s v="KOMMERSANT"/>
        <s v="REGUSBC"/>
        <s v="MSA Group"/>
        <s v="KOMUS"/>
        <s v="DESIGNP"/>
        <s v="SKLAD"/>
        <s v="CAUDIT"/>
        <s v="VALES"/>
        <s v="SOGAZ"/>
        <s v="Ай-Теко"/>
        <s v="Business news media"/>
        <s v="VENTRA"/>
        <s v="TSINTEG"/>
        <s v="FLUENT"/>
        <s v="ООО 'Си-Экзекьютивз'"/>
        <s v="MBPRES"/>
        <s v="Рябов Р. В."/>
        <s v="MICEXRTS"/>
        <s v="SKAENG"/>
        <s v="SOVKOM"/>
        <s v="LUDING"/>
        <s v="GKKRS"/>
        <s v="HONGKONG"/>
        <s v="ADALSA"/>
        <s v="Сити Сентер"/>
        <s v="VTBE"/>
        <s v="MARKN"/>
        <s v="ALTRUMG"/>
        <s v="InterCall"/>
        <s v="BLOOMBERG"/>
        <s v="MSCIINC"/>
        <s v="Capital IQ"/>
        <s v="TSXINC"/>
        <s v="IPREO"/>
        <s v="BLUEJEANS"/>
        <s v="IHSMSC"/>
        <s v="OWHBDEFF"/>
        <s v="Михайлов О. Ю."/>
        <s v="Горячева Т. В."/>
        <s v="Суспицын Д. С."/>
        <s v="Тамаев М. С."/>
        <s v="Квасов Б. Б."/>
        <s v="Черевач Р. В."/>
        <s v="Прядкина А. В."/>
        <s v="Близневская Т. В."/>
        <s v="Гаврилина А. М."/>
        <s v="Швец Е. А."/>
        <s v="Ахвердян А. Г."/>
        <s v="Дубова Е. С."/>
        <s v="Лебединец О."/>
        <s v="Попов М. Ч."/>
        <s v="Герасимова Т. Г."/>
        <s v="Аллен С."/>
        <s v="Насардинов Т. В."/>
        <s v="Кузьменко В. В."/>
        <s v="Цветкова А. Р."/>
        <s v="Бучковский И. В."/>
        <s v="Донской А. Е."/>
        <s v="Сендеров Е."/>
        <s v="Гончаренко А. Ю."/>
        <s v="Наухацкий Г. В."/>
        <s v="Шишкова М. В."/>
        <s v="Воронова Е. А."/>
        <s v="Тихонов П. М."/>
        <s v="Супонева А. Н."/>
        <s v="Шарапкин Т. В."/>
        <s v="Иконникова Ю. В."/>
        <s v="Бузоверя В. Н."/>
        <s v="Гуртовая Д. К."/>
        <s v="Соловьев Ю. А."/>
        <s v="Смыслова А. А."/>
        <s v="Козлова А. Н."/>
        <s v="Гольдина И. К."/>
        <s v="Романенко Г. А."/>
        <s v="Голубкина О. А."/>
        <s v="YAKG"/>
        <s v="UVENKO"/>
        <s v="VTBAM"/>
        <s v="BMAM"/>
        <s v="VTBCF"/>
        <s v="VTBIBH"/>
        <s v="VERES"/>
        <s v="HVTBC"/>
        <s v="VTBCBR"/>
        <s v="VTBSTT"/>
        <s v="VTBIM"/>
        <s v="VTBSTH"/>
        <s v="VTBCT"/>
        <s v="SAMOLET"/>
        <s v="QIWI"/>
        <s v="OPIN"/>
        <s v="IIHLLC"/>
        <s v="BUZFIN"/>
        <s v="OWHBDEFFNO"/>
        <s v="BFPRINV"/>
        <s v="BFCOM"/>
      </sharedItems>
    </cacheField>
    <cacheField name="Клиент ЮЛ.Наименование" numFmtId="49">
      <sharedItems containsBlank="1"/>
    </cacheField>
    <cacheField name="Тип клиента" numFmtId="49">
      <sharedItems/>
    </cacheField>
    <cacheField name="Клиент.Страна резидентности.Код" numFmtId="49">
      <sharedItems/>
    </cacheField>
    <cacheField name="Клиент.Страна резидентности.Наименование" numFmtId="49">
      <sharedItems/>
    </cacheField>
    <cacheField name="Аналитический счет.Наименование" numFmtId="49">
      <sharedItems/>
    </cacheField>
    <cacheField name="Клиент.Признак резидента" numFmtId="49">
      <sharedItems/>
    </cacheField>
    <cacheField name="1" numFmtId="0">
      <sharedItems containsSemiMixedTypes="0" containsString="0" containsNumber="1" containsInteger="1" minValue="1" maxValue="4"/>
    </cacheField>
    <cacheField name="Аналитический счет.Валюта" numFmtId="49">
      <sharedItems/>
    </cacheField>
    <cacheField name="Исходящий остаток, вал." numFmtId="4">
      <sharedItems containsSemiMixedTypes="0" containsString="0" containsNumber="1" minValue="-36912330.539999999" maxValue="-0.01"/>
    </cacheField>
    <cacheField name="Исходящий остаток, руб." numFmtId="4">
      <sharedItems containsSemiMixedTypes="0" containsString="0" containsNumber="1" minValue="-41475737.109999999" maxValue="-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4449.609223842592" createdVersion="6" refreshedVersion="6" minRefreshableVersion="3" recordCount="27">
  <cacheSource type="worksheet">
    <worksheetSource ref="N4:Q31" sheet="Короткая позиция"/>
  </cacheSource>
  <cacheFields count="4">
    <cacheField name="контрагент" numFmtId="0">
      <sharedItems count="2">
        <s v="NCC"/>
        <s v="VTBRM"/>
      </sharedItems>
    </cacheField>
    <cacheField name="полное наименование" numFmtId="0">
      <sharedItems/>
    </cacheField>
    <cacheField name="Исходящий остаток на конец периода, вал." numFmtId="43">
      <sharedItems containsSemiMixedTypes="0" containsString="0" containsNumber="1" minValue="-750311437.76999998" maxValue="-3525969"/>
    </cacheField>
    <cacheField name="Исходящий остаток на конец периода, руб." numFmtId="43">
      <sharedItems containsSemiMixedTypes="0" containsString="0" containsNumber="1" minValue="-750311437.76999998" maxValue="-3525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4449.613746759256" createdVersion="6" refreshedVersion="6" minRefreshableVersion="3" recordCount="135">
  <cacheSource type="worksheet">
    <worksheetSource ref="A1:B136" sheet="Кт Итого"/>
  </cacheSource>
  <cacheFields count="2">
    <cacheField name="контрагент" numFmtId="0">
      <sharedItems count="130">
        <s v="NCC"/>
        <s v="VTBRM"/>
        <s v="OWHBDEFFNO"/>
        <s v="VEB"/>
        <s v="VTBE"/>
        <s v="ADALSA"/>
        <s v="ALTRUMG"/>
        <s v="AMBIZ"/>
        <s v="ANCOR FINTEK"/>
        <s v="BFCOM"/>
        <s v="BFPRINV"/>
        <s v="BLOOMBERG"/>
        <s v="BLUEJEANS"/>
        <s v="BMAM"/>
        <s v="BUKET"/>
        <s v="Business news media"/>
        <s v="BUZFIN"/>
        <s v="Capital IQ"/>
        <s v="CAUDIT"/>
        <s v="COFFEEPRIME"/>
        <s v="Continent Express"/>
        <s v="CROC"/>
        <s v="DESIGNP"/>
        <s v="EPAMSYS"/>
        <s v="EVROPEREEZD"/>
        <s v="FLUENT"/>
        <s v="GKKRS"/>
        <s v="HONGKONG"/>
        <s v="HVTBC"/>
        <s v="IHSMSC"/>
        <s v="IIHLLC"/>
        <s v="InterCall"/>
        <s v="IPREO"/>
        <s v="KOMMERSANT"/>
        <s v="KOMUS"/>
        <s v="LUDING"/>
        <s v="MARKN"/>
        <s v="MBPRES"/>
        <s v="MCT2RUS"/>
        <s v="MICEXRTS"/>
        <s v="MSA Group"/>
        <s v="MSCIINC"/>
        <s v="NAVC"/>
        <s v="OCG Records"/>
        <s v="OPIN"/>
        <s v="OWHBDEFF"/>
        <s v="PHILS"/>
        <s v="QIWI"/>
        <s v="REGUSBC"/>
        <s v="SAMOLET"/>
        <s v="SDCO"/>
        <s v="SIXTY"/>
        <s v="SKAENG"/>
        <s v="SKLAD"/>
        <s v="SOGAZ"/>
        <s v="SOVKOM"/>
        <s v="SPIMEX"/>
        <s v="STANDTEL"/>
        <s v="TELEKOM"/>
        <s v="TSINTEG"/>
        <s v="TSXINC"/>
        <s v="TUP"/>
        <s v="UPSRUS"/>
        <s v="UVENKO"/>
        <s v="VALES"/>
        <s v="VENTRA"/>
        <s v="VERES"/>
        <s v="VIMP"/>
        <s v="VITRA"/>
        <s v="VTBAM"/>
        <s v="VTBCBR"/>
        <s v="VTBCF"/>
        <s v="VTBCT"/>
        <s v="VTBIBH"/>
        <s v="VTBIM"/>
        <s v="VTBSTH"/>
        <s v="VTBSTT"/>
        <s v="YAKG"/>
        <s v="ZOR"/>
        <s v="Ай-Теко"/>
        <s v="Аллен С."/>
        <s v="Ахвердян А. Г."/>
        <s v="Близневская Т. В."/>
        <s v="Бузоверя В. Н."/>
        <s v="Бучковский И. В."/>
        <s v="Воронова Е. А."/>
        <s v="Гаврилина А. М."/>
        <s v="Герасимова Т. Г."/>
        <s v="Голубкина О. А."/>
        <s v="Гольдина И. К."/>
        <s v="Гончаренко А. Ю."/>
        <s v="Горячева Т. В."/>
        <s v="Гуртовая Д. К."/>
        <s v="ДАТАИНТЕГРЕЙШН"/>
        <s v="ДЕЛО ВКУСА"/>
        <s v="Донской А. Е."/>
        <s v="Дубова Е. С."/>
        <s v="ЗАО 'МЭФ-Аудит'"/>
        <s v="Иконникова Ю. В."/>
        <s v="Квасов Б. Б."/>
        <s v="Козлова А. Н."/>
        <s v="Кузьменко В. В."/>
        <s v="Лебединец О."/>
        <s v="Михайлов О. Ю."/>
        <s v="Насардинов Т. В."/>
        <s v="НАУФОР"/>
        <s v="Наухацкий Г. В."/>
        <s v="ООО 'ВБ-Сервис'"/>
        <s v="ООО 'Си-Экзекьютивз'"/>
        <s v="Попов М. Ч."/>
        <s v="Прядкина А. В."/>
        <s v="Романенко Г. А."/>
        <s v="Рябов Р. В."/>
        <s v="Сендеров Е."/>
        <s v="Симоненко М. Ю."/>
        <s v="Сити Сентер"/>
        <s v="Смыслова А. А."/>
        <s v="Соловьев Ю. А."/>
        <s v="Стек Телеком"/>
        <s v="Супонева А. Н."/>
        <s v="Суспицын Д. С."/>
        <s v="Тамаев М. С."/>
        <s v="Терракультур"/>
        <s v="Тихонов П. М."/>
        <s v="Цветкова А. Р."/>
        <s v="Черевач Р. В."/>
        <s v="Шарапкин Т. В."/>
        <s v="Швец Е. А."/>
        <s v="Шишкова М. В."/>
        <s v="Эквант"/>
      </sharedItems>
    </cacheField>
    <cacheField name="сумма" numFmtId="43">
      <sharedItems containsSemiMixedTypes="0" containsString="0" containsNumber="1" minValue="-203007287466.13025" maxValue="-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4449.616534953704" createdVersion="6" refreshedVersion="6" minRefreshableVersion="3" recordCount="425">
  <cacheSource type="worksheet">
    <worksheetSource ref="F3:AY428" sheet="OpenRepo"/>
  </cacheSource>
  <cacheFields count="46">
    <cacheField name="CalypsoID" numFmtId="0">
      <sharedItems containsString="0" containsBlank="1" containsNumber="1" containsInteger="1" minValue="42359890" maxValue="48585262"/>
    </cacheField>
    <cacheField name="OurCompany" numFmtId="0">
      <sharedItems containsBlank="1"/>
    </cacheField>
    <cacheField name="Counterparty" numFmtId="0">
      <sharedItems containsBlank="1"/>
    </cacheField>
    <cacheField name="Real Client" numFmtId="0">
      <sharedItems containsBlank="1" count="15">
        <m/>
        <s v="NCC"/>
        <s v="VTBRM"/>
        <s v="CENCB"/>
        <s v="LEBEDEVN"/>
        <s v="VTBIBH"/>
        <s v="STISKINMB"/>
        <s v="VEB"/>
        <s v="RENCM"/>
        <s v="NAVALI"/>
        <s v="VTBE"/>
        <s v="BKREG"/>
        <s v="BONUM"/>
        <s v="ALFCAP"/>
        <s v="OWHBDEFFNO"/>
      </sharedItems>
    </cacheField>
    <cacheField name="Bank - Yes/No" numFmtId="0">
      <sharedItems containsBlank="1"/>
    </cacheField>
    <cacheField name="Resident - Yes/No" numFmtId="0">
      <sharedItems containsBlank="1"/>
    </cacheField>
    <cacheField name="First leg " numFmtId="0">
      <sharedItems containsBlank="1" count="3">
        <m/>
        <s v="Buy stock "/>
        <s v="Sell stock"/>
      </sharedItems>
    </cacheField>
    <cacheField name="Security" numFmtId="0">
      <sharedItems containsBlank="1"/>
    </cacheField>
    <cacheField name="ISIN" numFmtId="0">
      <sharedItems containsBlank="1"/>
    </cacheField>
    <cacheField name="Number of" numFmtId="43">
      <sharedItems containsMixedTypes="1" containsNumber="1" containsInteger="1" minValue="4" maxValue="6000000000"/>
    </cacheField>
    <cacheField name="Price" numFmtId="0">
      <sharedItems containsBlank="1" containsMixedTypes="1" containsNumber="1" minValue="1.1299999999999999E-2" maxValue="569.03763000000004"/>
    </cacheField>
    <cacheField name="Amount" numFmtId="0">
      <sharedItems containsBlank="1"/>
    </cacheField>
    <cacheField name="Amount + Accr.coupon" numFmtId="0">
      <sharedItems containsBlank="1"/>
    </cacheField>
    <cacheField name="Haircut" numFmtId="0">
      <sharedItems containsMixedTypes="1" containsNumber="1" minValue="0" maxValue="97.393299999999996"/>
    </cacheField>
    <cacheField name="Amount with hc" numFmtId="0">
      <sharedItems containsString="0" containsBlank="1" containsNumber="1" minValue="45113.599999999999" maxValue="35000000000"/>
    </cacheField>
    <cacheField name="Amount with hc in RUB" numFmtId="0">
      <sharedItems containsBlank="1"/>
    </cacheField>
    <cacheField name="Amount with hc 2nd leg" numFmtId="0">
      <sharedItems containsBlank="1"/>
    </cacheField>
    <cacheField name="Trade" numFmtId="0">
      <sharedItems/>
    </cacheField>
    <cacheField name="Market" numFmtId="0">
      <sharedItems containsMixedTypes="1" containsNumber="1" minValue="0" maxValue="995.26"/>
    </cacheField>
    <cacheField name="FO" numFmtId="0">
      <sharedItems containsBlank="1"/>
    </cacheField>
    <cacheField name="SF" numFmtId="0">
      <sharedItems containsNonDate="0" containsString="0" containsBlank="1"/>
    </cacheField>
    <cacheField name="Date Settl" numFmtId="0">
      <sharedItems containsDate="1" containsMixedTypes="1" minDate="2020-10-13T00:00:00" maxDate="2021-09-01T00:00:00"/>
    </cacheField>
    <cacheField name="Date Paym" numFmtId="0">
      <sharedItems containsDate="1" containsMixedTypes="1" minDate="2020-10-13T00:00:00" maxDate="2021-09-01T00:00:00"/>
    </cacheField>
    <cacheField name="Date Settl2" numFmtId="0">
      <sharedItems containsDate="1" containsMixedTypes="1" minDate="2021-09-01T00:00:00" maxDate="2022-12-16T00:00:00"/>
    </cacheField>
    <cacheField name="Date Paym2" numFmtId="0">
      <sharedItems containsDate="1" containsMixedTypes="1" minDate="2021-09-01T00:00:00" maxDate="2022-12-16T00:00:00"/>
    </cacheField>
    <cacheField name="CB rate on" numFmtId="0">
      <sharedItems containsMixedTypes="1" containsNumber="1" minValue="1" maxValue="88.775499999999994"/>
    </cacheField>
    <cacheField name="CB rate on2" numFmtId="0">
      <sharedItems containsMixedTypes="1" containsNumber="1" minValue="1" maxValue="86.665999999999997"/>
    </cacheField>
    <cacheField name="REPO EFFECT" numFmtId="0">
      <sharedItems containsBlank="1"/>
    </cacheField>
    <cacheField name="Initional Margin" numFmtId="0">
      <sharedItems containsString="0" containsBlank="1" containsNumber="1" containsInteger="1" minValue="0" maxValue="0"/>
    </cacheField>
    <cacheField name="Initional Margin Rub" numFmtId="0">
      <sharedItems containsString="0" containsBlank="1" containsNumber="1" containsInteger="1" minValue="0" maxValue="0"/>
    </cacheField>
    <cacheField name="Siebel code Real Client" numFmtId="0">
      <sharedItems containsBlank="1"/>
    </cacheField>
    <cacheField name="Country of Real Client registration" numFmtId="0">
      <sharedItems containsBlank="1"/>
    </cacheField>
    <cacheField name="Quoted List" numFmtId="0">
      <sharedItems containsBlank="1" containsMixedTypes="1" containsNumber="1" containsInteger="1" minValue="1" maxValue="3"/>
    </cacheField>
    <cacheField name="Accrued Interest" numFmtId="43">
      <sharedItems containsString="0" containsBlank="1" containsNumber="1" minValue="-319832814.57999998" maxValue="347933449.36000001"/>
    </cacheField>
    <cacheField name="Accrued Interest RUB" numFmtId="43">
      <sharedItems containsString="0" containsBlank="1" containsNumber="1" minValue="-319832814.57999998" maxValue="347933449.36000001"/>
    </cacheField>
    <cacheField name="Interest Rate" numFmtId="0">
      <sharedItems containsString="0" containsBlank="1" containsNumber="1" minValue="0.01" maxValue="8.9778000000000002"/>
    </cacheField>
    <cacheField name="Amount in RUB (Rate on report date) " numFmtId="43">
      <sharedItems containsString="0" containsBlank="1" containsNumber="1" minValue="45113.599999999999" maxValue="35000000000"/>
    </cacheField>
    <cacheField name="Notional " numFmtId="0">
      <sharedItems containsBlank="1" containsMixedTypes="1" containsNumber="1" minValue="0" maxValue="850"/>
    </cacheField>
    <cacheField name="Notional Currency " numFmtId="0">
      <sharedItems containsBlank="1"/>
    </cacheField>
    <cacheField name="Payment Currency " numFmtId="0">
      <sharedItems containsBlank="1"/>
    </cacheField>
    <cacheField name="IFRS Quote Bid " numFmtId="0">
      <sharedItems containsBlank="1" containsMixedTypes="1" containsNumber="1" minValue="0" maxValue="485.6"/>
    </cacheField>
    <cacheField name="IFRS Quote Offer " numFmtId="0">
      <sharedItems containsBlank="1" containsMixedTypes="1" containsNumber="1" minValue="0" maxValue="485.8"/>
    </cacheField>
    <cacheField name="Coupon on date " numFmtId="0">
      <sharedItems containsBlank="1" containsMixedTypes="1" containsNumber="1" minValue="0" maxValue="35.630000000000003"/>
    </cacheField>
    <cacheField name="флекстера тело " numFmtId="43">
      <sharedItems containsString="0" containsBlank="1" containsNumber="1" minValue="-35552130990.550003" maxValue="34946535227.800003"/>
    </cacheField>
    <cacheField name="флекстера %%" numFmtId="43">
      <sharedItems containsString="0" containsBlank="1" containsNumber="1" minValue="-319832814.57999998" maxValue="347933449.36000001"/>
    </cacheField>
    <cacheField name="итого" numFmtId="43">
      <sharedItems containsString="0" containsBlank="1" containsNumber="1" minValue="-35871963805.130005" maxValue="35294468677.16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4449.651488657408" createdVersion="6" refreshedVersion="6" minRefreshableVersion="3" recordCount="125">
  <cacheSource type="worksheet">
    <worksheetSource ref="A1:B126" sheet="Дт Итого"/>
  </cacheSource>
  <cacheFields count="2">
    <cacheField name="контрагент" numFmtId="0">
      <sharedItems count="123">
        <s v="ALFCAP"/>
        <s v="BKREG"/>
        <s v="BONUM"/>
        <s v="CENCB"/>
        <s v="LEBEDEVN"/>
        <s v="NAVALI"/>
        <s v="NCC"/>
        <s v="RENCM"/>
        <s v="STISKINMB"/>
        <s v="VEB"/>
        <s v="VTBIBH"/>
        <s v="VTBRM"/>
        <s v="ARTPR"/>
        <s v="BASHK"/>
        <s v="BELOBL"/>
        <s v="BFCOM"/>
        <s v="BFPRINV"/>
        <s v="BMAM"/>
        <s v="BUZFIN"/>
        <s v="DEMETRA"/>
        <s v="DEMTRATE"/>
        <s v="DFTO"/>
        <s v="DFYO"/>
        <s v="DORLINE"/>
        <s v="ELUGLI"/>
        <s v="ENPRSB"/>
        <s v="EUPLAN"/>
        <s v="FABRIKAICB"/>
        <s v="GPB"/>
        <s v="GTLK"/>
        <s v="HIGHWAY"/>
        <s v="HTPINV"/>
        <s v="HVTBC"/>
        <s v="IIHLLC"/>
        <s v="JUPITEREN"/>
        <s v="KSR"/>
        <s v="LOGINFRA"/>
        <s v="MBP"/>
        <s v="METATR"/>
        <s v="MFCHEL"/>
        <s v="MFKHAB"/>
        <s v="MFKK"/>
        <s v="MFNSO"/>
        <s v="MGNT"/>
        <s v="MICEXRTS"/>
        <s v="MNKCHR"/>
        <s v="MRSKH"/>
        <s v="NCTCYY"/>
        <s v="NOVCC"/>
        <s v="OMSOMF"/>
        <s v="OPIN"/>
        <s v="OTLK"/>
        <s v="PCINVEST"/>
        <s v="QATAREMB"/>
        <s v="REL"/>
        <s v="RIM"/>
        <s v="ROSNANO"/>
        <s v="RTKM"/>
        <s v="RZHD"/>
        <s v="SAMOLET"/>
        <s v="SAMR"/>
        <s v="SELIGDAR"/>
        <s v="SHUH"/>
        <s v="SHUL"/>
        <s v="SMVOL"/>
        <s v="TAMBF"/>
        <s v="TCS"/>
        <s v="TLNG"/>
        <s v="TRANSFINM"/>
        <s v="TTK"/>
        <s v="UNIV"/>
        <s v="VERES"/>
        <s v="VISFIN"/>
        <s v="VOLGOG"/>
        <s v="VTBAM"/>
        <s v="VTBCBR"/>
        <s v="VTBCF"/>
        <s v="VTBCPR"/>
        <s v="VTBCT"/>
        <s v="VTBE"/>
        <s v="VTBForex"/>
        <s v="VTBII"/>
        <s v="VTBIM"/>
        <s v="VTBRKS1"/>
        <s v="VTBSTH"/>
        <s v="VTBSTT"/>
        <s v="YAKG"/>
        <s v="YNDX"/>
        <s v="ZHONGMAN"/>
        <s v="Беспалов В. Н."/>
        <s v="Бушуева К. О."/>
        <s v="Вишняков М. М."/>
        <s v="Ганин А. В."/>
        <s v="Гончарова Н. Н."/>
        <s v="Гордеев Ю. А."/>
        <s v="Гришин П. А."/>
        <s v="Громов К. В."/>
        <s v="Донской А. С."/>
        <s v="Егорова М. А."/>
        <s v="Зайков Д. А."/>
        <s v="Зиновьев П. А."/>
        <s v="Калиев А. М."/>
        <s v="Каргин М. И."/>
        <s v="Коновалов А. А."/>
        <s v="Кочеткова Н. М."/>
        <s v="Кульманов М. Б."/>
        <s v="Лукьянова И. О."/>
        <s v="Людвик Д. С."/>
        <s v="Малкина М. А."/>
        <s v="Монахов А. В."/>
        <s v="Морунова Н. О."/>
        <s v="Наухацкая И. В."/>
        <s v="Перельдик Н. В."/>
        <s v="Подоляк А. А."/>
        <s v="Потапов А. В."/>
        <s v="Рагулин С. А."/>
        <s v="Савицкая А. Ю."/>
        <s v="Сальникова Д. О."/>
        <s v="Сендеров Е."/>
        <s v="Снимщикова Е. А."/>
        <s v="Чеснокова О. Н."/>
        <s v="Ягодик В. В."/>
        <s v="Яковлев М. А."/>
      </sharedItems>
    </cacheField>
    <cacheField name="сумма" numFmtId="43">
      <sharedItems containsSemiMixedTypes="0" containsString="0" containsNumber="1" minValue="0.01" maxValue="96157496561.64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x v="0"/>
    <s v="Банк ВТБ (публичное акционерное общество)"/>
    <s v="Юр. лицо"/>
    <s v="RUS"/>
    <s v="РОССИЙСКАЯ ФЕДЕРАЦИЯ"/>
    <s v="Транзитный счет для контрагента  в валюте"/>
    <s v="Да"/>
    <n v="4"/>
    <s v="RUB"/>
    <n v="1142484.8799999999"/>
    <n v="1142484.8799999999"/>
  </r>
  <r>
    <x v="1"/>
    <s v="Министерство финансов Омской области"/>
    <s v="Юр. лицо"/>
    <s v="RUS"/>
    <s v="РОССИЙСКАЯ ФЕДЕРАЦИЯ"/>
    <s v="Гарантийное обеспечение по сделке 19710575 от Thu May 26 00:00:00 GMT 2016"/>
    <s v="Да"/>
    <n v="1"/>
    <s v="RUB"/>
    <n v="225000"/>
    <n v="225000"/>
  </r>
  <r>
    <x v="2"/>
    <s v="Финансовое управление Тамбовской области"/>
    <s v="Юр. лицо"/>
    <s v="RUS"/>
    <s v="РОССИЙСКАЯ ФЕДЕРАЦИЯ"/>
    <s v="Гарантийное обеспечение по сделке 19711249 от Thu Jan 26 00:00:00 GMT 2017"/>
    <s v="Да"/>
    <n v="1"/>
    <s v="RUB"/>
    <n v="27555"/>
    <n v="27555"/>
  </r>
  <r>
    <x v="3"/>
    <s v="Департамент финансов Томской области"/>
    <s v="Юр. лицо"/>
    <s v="RUS"/>
    <s v="РОССИЙСКАЯ ФЕДЕРАЦИЯ"/>
    <s v="Гарантийное обеспечение по сделке 19710969 от Tue Jan 17 00:00:00 GMT 2017"/>
    <s v="Да"/>
    <n v="1"/>
    <s v="RUB"/>
    <n v="505991"/>
    <n v="505991"/>
  </r>
  <r>
    <x v="4"/>
    <s v="Министерство финансов Карачаево-Черкесской Республики"/>
    <s v="Юр. лицо"/>
    <s v="RUS"/>
    <s v="РОССИЙСКАЯ ФЕДЕРАЦИЯ"/>
    <s v="Гарантийное обеспечение по сделке 20781029 от Tue Oct 24 00:00:00 GMT 2017"/>
    <s v="Да"/>
    <n v="1"/>
    <s v="RUB"/>
    <n v="202200"/>
    <n v="202200"/>
  </r>
  <r>
    <x v="5"/>
    <s v="Департамент финансов Ярославской области"/>
    <s v="Юр. лицо"/>
    <s v="RUS"/>
    <s v="РОССИЙСКАЯ ФЕДЕРАЦИЯ"/>
    <s v="Гарантийное обеспечение по сделке 19711196 от Tue Jan 17 00:00:00 GMT 2017"/>
    <s v="Да"/>
    <n v="1"/>
    <s v="RUB"/>
    <n v="2430"/>
    <n v="2430"/>
  </r>
  <r>
    <x v="6"/>
    <s v="Комитет финансов Волгоградской области"/>
    <s v="Юр. лицо"/>
    <s v="RUS"/>
    <s v="РОССИЙСКАЯ ФЕДЕРАЦИЯ"/>
    <s v="Гарантийное обеспечение по сделке 19711396 от Tue Apr 11 00:00:00 GMT 2017"/>
    <s v="Да"/>
    <n v="1"/>
    <s v="RUB"/>
    <n v="400000"/>
    <n v="400000"/>
  </r>
  <r>
    <x v="7"/>
    <s v="Министерство финансов Краснодарского края"/>
    <s v="Юр. лицо"/>
    <s v="RUS"/>
    <s v="РОССИЙСКАЯ ФЕДЕРАЦИЯ"/>
    <s v="Гарантийное обеспечение по сделке 22935210 от Mon Mar 26 00:00:00 GMT 2018"/>
    <s v="Да"/>
    <n v="1"/>
    <s v="RUB"/>
    <n v="104500"/>
    <n v="104500"/>
  </r>
  <r>
    <x v="8"/>
    <s v="Министерство финансов Хабаровского края"/>
    <s v="Юр. лицо"/>
    <s v="RUS"/>
    <s v="РОССИЙСКАЯ ФЕДЕРАЦИЯ"/>
    <s v="Гарантийное обеспечение по сделке 25371263 от Wed Aug 29 00:00:00 GMT 2018"/>
    <s v="Да"/>
    <n v="1"/>
    <s v="RUB"/>
    <n v="250000"/>
    <n v="250000"/>
  </r>
  <r>
    <x v="9"/>
    <s v="VTB Capital plc"/>
    <s v="Юр. лицо"/>
    <s v="GBR"/>
    <s v="СОЕДИНЕННОЕ КОРОЛЕВСТВО ВЕЛИКОБРИТАНИИ И СЕВЕРНОЙ ИРЛАНДИИ"/>
    <s v="Расчеты с контрагентом  по выплате купона по ценным бумагам в валюте"/>
    <s v="Нет"/>
    <n v="2"/>
    <s v="RUB"/>
    <n v="23784000"/>
    <n v="23784000"/>
  </r>
  <r>
    <x v="10"/>
    <s v="Департамент финансов и бюджетной политики Белгородской области"/>
    <s v="Юр. лицо"/>
    <s v="RUS"/>
    <s v="РОССИЙСКАЯ ФЕДЕРАЦИЯ"/>
    <s v="Гарантийное обеспечение по сделке 36336016_mod от Wed Apr 01 00:00:00 GMT 2020"/>
    <s v="Да"/>
    <n v="1"/>
    <s v="RUB"/>
    <n v="285000"/>
    <n v="285000"/>
  </r>
  <r>
    <x v="10"/>
    <s v="Департамент финансов и бюджетной политики Белгородской области"/>
    <s v="Юр. лицо"/>
    <s v="RUS"/>
    <s v="РОССИЙСКАЯ ФЕДЕРАЦИЯ"/>
    <s v="Гарантийное обеспечение по сделке 39837079 от Tue Jul 21 00:00:00 GMT 2020"/>
    <s v="Да"/>
    <n v="1"/>
    <s v="RUB"/>
    <n v="250000"/>
    <n v="250000"/>
  </r>
  <r>
    <x v="11"/>
    <s v="Министерство финансов Челябинской области"/>
    <s v="Юр. лицо"/>
    <s v="RUS"/>
    <s v="РОССИЙСКАЯ ФЕДЕРАЦИЯ"/>
    <s v="Гарантийное обеспечение по сделке 40961840 от Thu Sep 03 00:00:00 GMT 2020"/>
    <s v="Да"/>
    <n v="1"/>
    <s v="RUB"/>
    <n v="400000"/>
    <n v="400000"/>
  </r>
  <r>
    <x v="1"/>
    <s v="Министерство финансов Омской области"/>
    <s v="Юр. лицо"/>
    <s v="RUS"/>
    <s v="РОССИЙСКАЯ ФЕДЕРАЦИЯ"/>
    <s v="Гарантийное обеспечение по сделке 42530997 от Tue Oct 20 00:00:00 GMT 2020"/>
    <s v="Да"/>
    <n v="1"/>
    <s v="RUB"/>
    <n v="250000"/>
    <n v="250000"/>
  </r>
  <r>
    <x v="11"/>
    <s v="Министерство финансов Челябинской области"/>
    <s v="Юр. лицо"/>
    <s v="RUS"/>
    <s v="РОССИЙСКАЯ ФЕДЕРАЦИЯ"/>
    <s v="Гарантийное обеспечение по сделке 43500590 от Tue Nov 24 00:00:00 GMT 2020"/>
    <s v="Да"/>
    <n v="1"/>
    <s v="RUB"/>
    <n v="400000"/>
    <n v="400000"/>
  </r>
  <r>
    <x v="5"/>
    <s v="Департамент финансов Ярославской области"/>
    <s v="Юр. лицо"/>
    <s v="RUS"/>
    <s v="РОССИЙСКАЯ ФЕДЕРАЦИЯ"/>
    <s v="Гарантийное обеспечение по сделке 46362137 от Fri Apr 30 00:00:00 GMT 2021"/>
    <s v="Да"/>
    <n v="1"/>
    <s v="RUB"/>
    <n v="413700"/>
    <n v="413700"/>
  </r>
  <r>
    <x v="10"/>
    <s v="Департамент финансов и бюджетной политики Белгородской области"/>
    <s v="Юр. лицо"/>
    <s v="RUS"/>
    <s v="РОССИЙСКАЯ ФЕДЕРАЦИЯ"/>
    <s v="Гарантийное обеспечение по сделке 46096107 от Mon Apr 19 00:00:00 GMT 2021"/>
    <s v="Да"/>
    <n v="1"/>
    <s v="RUB"/>
    <n v="200000"/>
    <n v="200000"/>
  </r>
  <r>
    <x v="12"/>
    <s v="Министерство управления финансами Самарской области"/>
    <s v="Юр. лицо"/>
    <s v="RUS"/>
    <s v="РОССИЙСКАЯ ФЕДЕРАЦИЯ"/>
    <s v="Гарантийное обеспечение по сделке 46643537 от Tue May 18 00:00:00 GMT 2021"/>
    <s v="Да"/>
    <n v="1"/>
    <s v="RUB"/>
    <n v="675000"/>
    <n v="675000"/>
  </r>
  <r>
    <x v="13"/>
    <s v="Новосибирская область в лице министерства финансов и налоговой политики Новосибирской области"/>
    <s v="Юр. лицо"/>
    <s v="RUS"/>
    <s v="РОССИЙСКАЯ ФЕДЕРАЦИЯ"/>
    <s v="Гарантийное обеспечение по сделке 46659070 от Tue May 18 00:00:00 GMT 2021"/>
    <s v="Да"/>
    <n v="1"/>
    <s v="RUB"/>
    <n v="140000"/>
    <n v="140000"/>
  </r>
  <r>
    <x v="9"/>
    <s v="VTB Capital plc"/>
    <s v="Юр. лицо"/>
    <s v="GBR"/>
    <s v="СОЕДИНЕННОЕ КОРОЛЕВСТВО ВЕЛИКОБРИТАНИИ И СЕВЕРНОЙ ИРЛАНДИИ"/>
    <s v="Расчеты с контрагентом  по выплатам дивидендов в валюте"/>
    <s v="Нет"/>
    <n v="2"/>
    <s v="USD"/>
    <n v="112750"/>
    <n v="8295513.5999999996"/>
  </r>
  <r>
    <x v="14"/>
    <s v="Общество с ограниченной ответственностью «Шушары Холдинг»"/>
    <s v="Юр. лицо"/>
    <s v="RUS"/>
    <s v="РОССИЙСКАЯ ФЕДЕРАЦИЯ"/>
    <s v="Аренда по договору № АД-С013-13"/>
    <s v="Да"/>
    <n v="1"/>
    <s v="RUB"/>
    <n v="177677.03"/>
    <n v="177677.03"/>
  </r>
  <r>
    <x v="15"/>
    <s v="Общество с ограниченной ответственностью ВТБ Инфраструктурный Холдинг"/>
    <s v="Юр. лицо"/>
    <s v="RUS"/>
    <s v="РОССИЙСКАЯ ФЕДЕРАЦИЯ"/>
    <s v="Аренда по договору № АД-С022-14"/>
    <s v="Да"/>
    <n v="1"/>
    <s v="RUB"/>
    <n v="96999.02"/>
    <n v="96999.02"/>
  </r>
  <r>
    <x v="16"/>
    <s v="Общество с ограниченной ответственностью «Шушары Лэнд»"/>
    <s v="Юр. лицо"/>
    <s v="RUS"/>
    <s v="РОССИЙСКАЯ ФЕДЕРАЦИЯ"/>
    <s v="Аренда по договору № АД-С012-13"/>
    <s v="Да"/>
    <n v="1"/>
    <s v="RUB"/>
    <n v="177677.03"/>
    <n v="177677.03"/>
  </r>
  <r>
    <x v="17"/>
    <s v="Общество с ограниченной ответственностью &quot;Трамвайная Компания Северной Столицы&quot;"/>
    <s v="Юр. лицо"/>
    <s v="RUS"/>
    <s v="РОССИЙСКАЯ ФЕДЕРАЦИЯ"/>
    <s v="Аренда по договору № АД-18/036"/>
    <s v="Да"/>
    <n v="1"/>
    <s v="RUB"/>
    <n v="97001.22"/>
    <n v="97001.22"/>
  </r>
  <r>
    <x v="18"/>
    <s v="Общество с ограниченной ответственностью «Электроугли Лэнд»"/>
    <s v="Юр. лицо"/>
    <s v="RUS"/>
    <s v="РОССИЙСКАЯ ФЕДЕРАЦИЯ"/>
    <s v="Аренда по договору № АД-С014-13"/>
    <s v="Да"/>
    <n v="1"/>
    <s v="RUB"/>
    <n v="97001.22"/>
    <n v="97001.22"/>
  </r>
  <r>
    <x v="19"/>
    <s v="ООО &quot;Арт-проект&quot;"/>
    <s v="Юр. лицо"/>
    <s v="RUS"/>
    <s v="РОССИЙСКАЯ ФЕДЕРАЦИЯ"/>
    <s v="Аренда по договору № АД-С020-14"/>
    <s v="Да"/>
    <n v="1"/>
    <s v="RUB"/>
    <n v="137918.9"/>
    <n v="137918.9"/>
  </r>
  <r>
    <x v="20"/>
    <s v="Акционерное общество Холдинг ВТБ Капитал"/>
    <s v="Юр. лицо"/>
    <s v="RUS"/>
    <s v="РОССИЙСКАЯ ФЕДЕРАЦИЯ"/>
    <s v="Аренда по договору № АД-БФ001-11"/>
    <s v="Да"/>
    <n v="3"/>
    <s v="RUB"/>
    <n v="135390.39999999999"/>
    <n v="135390.39999999999"/>
  </r>
  <r>
    <x v="21"/>
    <s v="Общество с ограниченной ответственностью РС Инвестментс"/>
    <s v="Юр. лицо"/>
    <s v="RUS"/>
    <s v="РОССИЙСКАЯ ФЕДЕРАЦИЯ"/>
    <s v="Аренда по договору № АД-С026-18"/>
    <s v="Да"/>
    <n v="1"/>
    <s v="RUB"/>
    <n v="137918.9"/>
    <n v="137918.9"/>
  </r>
  <r>
    <x v="22"/>
    <s v="Общество с ограниченной ответственностью КьюЭсАР Холдингс"/>
    <s v="Юр. лицо"/>
    <s v="RUS"/>
    <s v="РОССИЙСКАЯ ФЕДЕРАЦИЯ"/>
    <s v="Аренда по договору № АД-С027-18"/>
    <s v="Да"/>
    <n v="1"/>
    <s v="RUB"/>
    <n v="137919.63"/>
    <n v="137919.6"/>
  </r>
  <r>
    <x v="23"/>
    <s v="Общество с ограниченной ответственностью ВТБ Капитал Жилая недвижимость"/>
    <s v="Юр. лицо"/>
    <s v="RUS"/>
    <s v="РОССИЙСКАЯ ФЕДЕРАЦИЯ"/>
    <s v="Аренда по договору № АД-С016-14"/>
    <s v="Да"/>
    <n v="1"/>
    <s v="RUB"/>
    <n v="142142.79999999999"/>
    <n v="142142.79999999999"/>
  </r>
  <r>
    <x v="24"/>
    <s v="ООО «Трамвайные Пути Северной Столицы»"/>
    <s v="Юр. лицо"/>
    <s v="RUS"/>
    <s v="РОССИЙСКАЯ ФЕДЕРАЦИЯ"/>
    <s v="Аренда по договору № АД-В5-007-16"/>
    <s v="Да"/>
    <n v="1"/>
    <s v="RUB"/>
    <n v="165777.06"/>
    <n v="165777.06"/>
  </r>
  <r>
    <x v="25"/>
    <s v="Акционерное общество Клиенты Стратегия Результат"/>
    <s v="Юр. лицо"/>
    <s v="RUS"/>
    <s v="РОССИЙСКАЯ ФЕДЕРАЦИЯ"/>
    <s v="Аренда по договору № АД-С004-11"/>
    <s v="Да"/>
    <n v="1"/>
    <s v="RUB"/>
    <n v="177677.76"/>
    <n v="177677.76"/>
  </r>
  <r>
    <x v="26"/>
    <s v="ООО Холдинг ВТБ Капитал Ай Би"/>
    <s v="Юр. лицо"/>
    <s v="RUS"/>
    <s v="РОССИЙСКАЯ ФЕДЕРАЦИЯ"/>
    <s v="Аренда по договору № АД-БФ002-11"/>
    <s v="Да"/>
    <n v="3"/>
    <s v="RUB"/>
    <n v="265218.89"/>
    <n v="265218.89"/>
  </r>
  <r>
    <x v="27"/>
    <s v="Акционерное общество ВТБ Капитал Управление активами"/>
    <s v="Юр. лицо"/>
    <s v="RUS"/>
    <s v="РОССИЙСКАЯ ФЕДЕРАЦИЯ"/>
    <s v="Аренда по договору № АД-В5-001-16"/>
    <s v="Да"/>
    <n v="4"/>
    <s v="RUB"/>
    <n v="5250030.3"/>
    <n v="5250030.3"/>
  </r>
  <r>
    <x v="28"/>
    <s v="ООО &quot;Транспортные Концессии (Саха)&quot;"/>
    <s v="Юр. лицо"/>
    <s v="RUS"/>
    <s v="РОССИЙСКАЯ ФЕДЕРАЦИЯ"/>
    <s v="Аренда по договору № АД-БФ007-13"/>
    <s v="Да"/>
    <n v="1"/>
    <s v="RUB"/>
    <n v="72520.679999999993"/>
    <n v="72520.679999999993"/>
  </r>
  <r>
    <x v="29"/>
    <s v="ООО &quot;Универсал-инвест&quot;"/>
    <s v="Юр. лицо"/>
    <s v="RUS"/>
    <s v="РОССИЙСКАЯ ФЕДЕРАЦИЯ"/>
    <s v="Аренда по договору № АД-С021-14"/>
    <s v="Да"/>
    <n v="1"/>
    <s v="RUB"/>
    <n v="137918.9"/>
    <n v="137918.89000000001"/>
  </r>
  <r>
    <x v="30"/>
    <s v="Общество с ограниченной ответственностью ВТБ Сырьевые Товары Холдинг"/>
    <s v="Юр. лицо"/>
    <s v="RUS"/>
    <s v="РОССИЙСКАЯ ФЕДЕРАЦИЯ"/>
    <s v="Аренда по договору № АД-БФ014-16"/>
    <s v="Да"/>
    <n v="1"/>
    <s v="RUB"/>
    <n v="62047.96"/>
    <n v="62047.96"/>
  </r>
  <r>
    <x v="31"/>
    <s v="Общество с ограниченной ответственностью ВТБ Капитал Брокер"/>
    <s v="Юр. лицо"/>
    <s v="RUS"/>
    <s v="РОССИЙСКАЯ ФЕДЕРАЦИЯ"/>
    <s v="Аренда по договору № АД-В5-002-16"/>
    <s v="Да"/>
    <n v="4"/>
    <s v="RUB"/>
    <n v="648372.57999999996"/>
    <n v="648372.57999999996"/>
  </r>
  <r>
    <x v="0"/>
    <s v="Банк ВТБ (публичное акционерное общество)"/>
    <s v="Юр. лицо"/>
    <s v="RUS"/>
    <s v="РОССИЙСКАЯ ФЕДЕРАЦИЯ"/>
    <s v="Аренда по договору № б/н от 08.12.2016"/>
    <s v="Да"/>
    <n v="4"/>
    <s v="RUB"/>
    <n v="478541.99"/>
    <n v="478541.99"/>
  </r>
  <r>
    <x v="32"/>
    <s v="ООО &quot;ВТБ Инфраструктурные инвестиции&quot;"/>
    <s v="Юр. лицо"/>
    <s v="RUS"/>
    <s v="РОССИЙСКАЯ ФЕДЕРАЦИЯ"/>
    <s v="Аренда по договору № АД-БФ005-12"/>
    <s v="Да"/>
    <n v="1"/>
    <s v="RUB"/>
    <n v="72520.67"/>
    <n v="72520.67"/>
  </r>
  <r>
    <x v="33"/>
    <s v="Общество с ограниченной ответственностью &quot;ВТБ Капитал Финанс&quot;"/>
    <s v="Юр. лицо"/>
    <s v="RUS"/>
    <s v="РОССИЙСКАЯ ФЕДЕРАЦИЯ"/>
    <s v="Аренда по договору № АД-БФ004-11"/>
    <s v="Да"/>
    <n v="4"/>
    <s v="RUB"/>
    <n v="65079.360000000001"/>
    <n v="65079.360000000001"/>
  </r>
  <r>
    <x v="34"/>
    <s v="Общество с ограниченной ответственностью ВТБ Капитал Трейдинг"/>
    <s v="Юр. лицо"/>
    <s v="RUS"/>
    <s v="РОССИЙСКАЯ ФЕДЕРАЦИЯ"/>
    <s v="Аренда по договору № АД-БФ013-16"/>
    <s v="Да"/>
    <n v="2"/>
    <s v="RUB"/>
    <n v="79277.25"/>
    <n v="79277.25"/>
  </r>
  <r>
    <x v="35"/>
    <s v="Акционерное общество ТЕОЛОНГ"/>
    <s v="Юр. лицо"/>
    <s v="RUS"/>
    <s v="РОССИЙСКАЯ ФЕДЕРАЦИЯ"/>
    <s v="Аренда по договору № АД-С023-15"/>
    <s v="Да"/>
    <n v="1"/>
    <s v="RUB"/>
    <n v="137918.9"/>
    <n v="137918.89000000001"/>
  </r>
  <r>
    <x v="36"/>
    <s v="Общество с ограниченной ответственностью &quot;Вересаева 6&quot;"/>
    <s v="Юр. лицо"/>
    <s v="RUS"/>
    <s v="РОССИЙСКАЯ ФЕДЕРАЦИЯ"/>
    <s v="Аренда по договору № АД-С015-13"/>
    <s v="Да"/>
    <n v="1"/>
    <s v="RUB"/>
    <n v="177677.03"/>
    <n v="177677.04"/>
  </r>
  <r>
    <x v="37"/>
    <s v="Общество с ограниченной ответственностью ВТБ Сырьевые товары Трейдинг"/>
    <s v="Юр. лицо"/>
    <s v="RUS"/>
    <s v="РОССИЙСКАЯ ФЕДЕРАЦИЯ"/>
    <s v="Аренда по договору № АД-БФ010-13"/>
    <s v="Да"/>
    <n v="1"/>
    <s v="RUB"/>
    <n v="62047.96"/>
    <n v="62047.96"/>
  </r>
  <r>
    <x v="38"/>
    <s v="Общество с ограниченной ответственностью ВТБ Сырьевые товары Финанс"/>
    <s v="Юр. лицо"/>
    <s v="RUS"/>
    <s v="РОССИЙСКАЯ ФЕДЕРАЦИЯ"/>
    <s v="Аренда по договору № АД-БФ015-16"/>
    <s v="Да"/>
    <n v="1"/>
    <s v="RUB"/>
    <n v="62047.96"/>
    <n v="62047.96"/>
  </r>
  <r>
    <x v="39"/>
    <s v="ООО &quot;Деметра Трейдинг&quot;."/>
    <s v="Юр. лицо"/>
    <s v="RUS"/>
    <s v="РОССИЙСКАЯ ФЕДЕРАЦИЯ"/>
    <s v="Аренда по договору № АД-В5-009-19 ОСН"/>
    <s v="Да"/>
    <n v="1"/>
    <s v="RUB"/>
    <n v="254191.33"/>
    <n v="254191.33"/>
  </r>
  <r>
    <x v="27"/>
    <s v="Акционерное общество ВТБ Капитал Управление активами"/>
    <s v="Юр. лицо"/>
    <s v="RUS"/>
    <s v="РОССИЙСКАЯ ФЕДЕРАЦИЯ"/>
    <s v="Аренда по договору № ВТБК-УА/01П"/>
    <s v="Да"/>
    <n v="4"/>
    <s v="RUB"/>
    <n v="826704.75"/>
    <n v="826704.75"/>
  </r>
  <r>
    <x v="31"/>
    <s v="Общество с ограниченной ответственностью ВТБ Капитал Брокер"/>
    <s v="Юр. лицо"/>
    <s v="RUS"/>
    <s v="РОССИЙСКАЯ ФЕДЕРАЦИЯ"/>
    <s v="Аренда по договору № ВТБК-БР/01П"/>
    <s v="Да"/>
    <n v="4"/>
    <s v="RUB"/>
    <n v="363035.71"/>
    <n v="363035.71"/>
  </r>
  <r>
    <x v="40"/>
    <s v="ООО ВТБ Капитал Пенсионный резерв"/>
    <s v="Юр. лицо"/>
    <s v="RUS"/>
    <s v="РОССИЙСКАЯ ФЕДЕРАЦИЯ"/>
    <s v="Аренда по договору № ВТБК-ПР/01П"/>
    <s v="Да"/>
    <n v="4"/>
    <s v="RUB"/>
    <n v="181072.31"/>
    <n v="181072.31"/>
  </r>
  <r>
    <x v="41"/>
    <s v="Общество с ограниченной ответственностью &quot;Бизнес-Финанс&quot;"/>
    <s v="Юр. лицо"/>
    <s v="RUS"/>
    <s v="РОССИЙСКАЯ ФЕДЕРАЦИЯ"/>
    <s v="Аренда по договору № ВТБК-БФ/01П"/>
    <s v="Да"/>
    <n v="1"/>
    <s v="RUB"/>
    <n v="668551.56000000006"/>
    <n v="668551.56000000006"/>
  </r>
  <r>
    <x v="20"/>
    <s v="Акционерное общество Холдинг ВТБ Капитал"/>
    <s v="Юр. лицо"/>
    <s v="RUS"/>
    <s v="РОССИЙСКАЯ ФЕДЕРАЦИЯ"/>
    <s v="Аренда по договору № АД-БФ001-11"/>
    <s v="Да"/>
    <n v="3"/>
    <s v="RUB"/>
    <n v="1846.09"/>
    <n v="1846.09"/>
  </r>
  <r>
    <x v="27"/>
    <s v="Акционерное общество ВТБ Капитал Управление активами"/>
    <s v="Юр. лицо"/>
    <s v="RUS"/>
    <s v="РОССИЙСКАЯ ФЕДЕРАЦИЯ"/>
    <s v="Аренда по договору № АД-В5-001-16"/>
    <s v="Да"/>
    <n v="4"/>
    <s v="RUB"/>
    <n v="55777.760000000002"/>
    <n v="55777.760000000002"/>
  </r>
  <r>
    <x v="30"/>
    <s v="Общество с ограниченной ответственностью ВТБ Сырьевые Товары Холдинг"/>
    <s v="Юр. лицо"/>
    <s v="RUS"/>
    <s v="РОССИЙСКАЯ ФЕДЕРАЦИЯ"/>
    <s v="Аренда по договору № АД-БФ014-16"/>
    <s v="Да"/>
    <n v="1"/>
    <s v="RUB"/>
    <n v="846.04"/>
    <n v="846.04"/>
  </r>
  <r>
    <x v="24"/>
    <s v="ООО «Трамвайные Пути Северной Столицы»"/>
    <s v="Юр. лицо"/>
    <s v="RUS"/>
    <s v="РОССИЙСКАЯ ФЕДЕРАЦИЯ"/>
    <s v="Аренда по договору № АД-В5-007-16"/>
    <s v="Да"/>
    <n v="1"/>
    <s v="RUB"/>
    <n v="1708.65"/>
    <n v="1708.65"/>
  </r>
  <r>
    <x v="31"/>
    <s v="Общество с ограниченной ответственностью ВТБ Капитал Брокер"/>
    <s v="Юр. лицо"/>
    <s v="RUS"/>
    <s v="РОССИЙСКАЯ ФЕДЕРАЦИЯ"/>
    <s v="Аренда по договору № АД-В5-002-16"/>
    <s v="Да"/>
    <n v="4"/>
    <s v="RUB"/>
    <n v="6682.7"/>
    <n v="6682.7"/>
  </r>
  <r>
    <x v="32"/>
    <s v="ООО &quot;ВТБ Инфраструктурные инвестиции&quot;"/>
    <s v="Юр. лицо"/>
    <s v="RUS"/>
    <s v="РОССИЙСКАЯ ФЕДЕРАЦИЯ"/>
    <s v="Аренда по договору № АД-БФ005-12"/>
    <s v="Да"/>
    <n v="1"/>
    <s v="RUB"/>
    <n v="988.84"/>
    <n v="988.84"/>
  </r>
  <r>
    <x v="33"/>
    <s v="Общество с ограниченной ответственностью &quot;ВТБ Капитал Финанс&quot;"/>
    <s v="Юр. лицо"/>
    <s v="RUS"/>
    <s v="РОССИЙСКАЯ ФЕДЕРАЦИЯ"/>
    <s v="Аренда по договору № АД-БФ004-11"/>
    <s v="Да"/>
    <n v="4"/>
    <s v="RUB"/>
    <n v="887.38"/>
    <n v="887.38"/>
  </r>
  <r>
    <x v="34"/>
    <s v="Общество с ограниченной ответственностью ВТБ Капитал Трейдинг"/>
    <s v="Юр. лицо"/>
    <s v="RUS"/>
    <s v="РОССИЙСКАЯ ФЕДЕРАЦИЯ"/>
    <s v="Аренда по договору № АД-БФ013-16"/>
    <s v="Да"/>
    <n v="2"/>
    <s v="RUB"/>
    <n v="1080.97"/>
    <n v="1080.97"/>
  </r>
  <r>
    <x v="39"/>
    <s v="ООО &quot;Деметра Трейдинг&quot;."/>
    <s v="Юр. лицо"/>
    <s v="RUS"/>
    <s v="РОССИЙСКАЯ ФЕДЕРАЦИЯ"/>
    <s v="Аренда по договору № АД-В5-009-19 ОСН"/>
    <s v="Да"/>
    <n v="1"/>
    <s v="RUB"/>
    <n v="1291.58"/>
    <n v="1291.58"/>
  </r>
  <r>
    <x v="39"/>
    <s v="ООО &quot;Деметра Трейдинг&quot;."/>
    <s v="Юр. лицо"/>
    <s v="RUS"/>
    <s v="РОССИЙСКАЯ ФЕДЕРАЦИЯ"/>
    <s v="Аренда по договору № АД-В5-009-19 ОСН"/>
    <s v="Да"/>
    <n v="1"/>
    <s v="RUB"/>
    <n v="1328.34"/>
    <n v="1328.34"/>
  </r>
  <r>
    <x v="28"/>
    <s v="ООО &quot;Транспортные Концессии (Саха)&quot;"/>
    <s v="Юр. лицо"/>
    <s v="RUS"/>
    <s v="РОССИЙСКАЯ ФЕДЕРАЦИЯ"/>
    <s v="Аренда по договору № АД-БФ007-13"/>
    <s v="Да"/>
    <n v="1"/>
    <s v="RUB"/>
    <n v="988.84"/>
    <n v="988.84"/>
  </r>
  <r>
    <x v="0"/>
    <s v="Банк ВТБ (публичное акционерное общество)"/>
    <s v="Юр. лицо"/>
    <s v="RUS"/>
    <s v="РОССИЙСКАЯ ФЕДЕРАЦИЯ"/>
    <s v="Аренда по договору № б/н от 08.12.2016"/>
    <s v="Да"/>
    <n v="4"/>
    <s v="RUB"/>
    <n v="4934.6000000000004"/>
    <n v="4934.6000000000004"/>
  </r>
  <r>
    <x v="26"/>
    <s v="ООО Холдинг ВТБ Капитал Ай Би"/>
    <s v="Юр. лицо"/>
    <s v="RUS"/>
    <s v="РОССИЙСКАЯ ФЕДЕРАЦИЯ"/>
    <s v="Аренда по договору № АД-БФ002-11"/>
    <s v="Да"/>
    <n v="3"/>
    <s v="RUB"/>
    <n v="3616.35"/>
    <n v="3616.35"/>
  </r>
  <r>
    <x v="37"/>
    <s v="Общество с ограниченной ответственностью ВТБ Сырьевые товары Трейдинг"/>
    <s v="Юр. лицо"/>
    <s v="RUS"/>
    <s v="РОССИЙСКАЯ ФЕДЕРАЦИЯ"/>
    <s v="Аренда по договору № АД-БФ010-13"/>
    <s v="Да"/>
    <n v="1"/>
    <s v="RUB"/>
    <n v="846.04"/>
    <n v="846.04"/>
  </r>
  <r>
    <x v="38"/>
    <s v="Общество с ограниченной ответственностью ВТБ Сырьевые товары Финанс"/>
    <s v="Юр. лицо"/>
    <s v="RUS"/>
    <s v="РОССИЙСКАЯ ФЕДЕРАЦИЯ"/>
    <s v="Аренда по договору № АД-БФ015-16"/>
    <s v="Да"/>
    <n v="1"/>
    <s v="RUB"/>
    <n v="846.04"/>
    <n v="846.04"/>
  </r>
  <r>
    <x v="25"/>
    <s v="Акционерное общество Клиенты Стратегия Результат"/>
    <s v="Юр. лицо"/>
    <s v="RUS"/>
    <s v="РОССИЙСКАЯ ФЕДЕРАЦИЯ"/>
    <s v="Аренда по договору № АД-С004-11"/>
    <s v="Да"/>
    <n v="1"/>
    <s v="RUB"/>
    <n v="1612.01"/>
    <n v="1612.01"/>
  </r>
  <r>
    <x v="18"/>
    <s v="Общество с ограниченной ответственностью «Электроугли Лэнд»"/>
    <s v="Юр. лицо"/>
    <s v="RUS"/>
    <s v="РОССИЙСКАЯ ФЕДЕРАЦИЯ"/>
    <s v="Аренда по договору № АД-С014-13"/>
    <s v="Да"/>
    <n v="1"/>
    <s v="RUB"/>
    <n v="879.95"/>
    <n v="879.95"/>
  </r>
  <r>
    <x v="15"/>
    <s v="Общество с ограниченной ответственностью ВТБ Инфраструктурный Холдинг"/>
    <s v="Юр. лицо"/>
    <s v="RUS"/>
    <s v="РОССИЙСКАЯ ФЕДЕРАЦИЯ"/>
    <s v="Аренда по договору № АД-С022-14"/>
    <s v="Да"/>
    <n v="1"/>
    <s v="RUB"/>
    <n v="879.95"/>
    <n v="879.95"/>
  </r>
  <r>
    <x v="19"/>
    <s v="ООО &quot;Арт-проект&quot;"/>
    <s v="Юр. лицо"/>
    <s v="RUS"/>
    <s v="РОССИЙСКАЯ ФЕДЕРАЦИЯ"/>
    <s v="Аренда по договору № АД-С020-14"/>
    <s v="Да"/>
    <n v="1"/>
    <s v="RUB"/>
    <n v="1250.76"/>
    <n v="1250.76"/>
  </r>
  <r>
    <x v="14"/>
    <s v="Общество с ограниченной ответственностью «Шушары Холдинг»"/>
    <s v="Юр. лицо"/>
    <s v="RUS"/>
    <s v="РОССИЙСКАЯ ФЕДЕРАЦИЯ"/>
    <s v="Аренда по договору № АД-С013-13"/>
    <s v="Да"/>
    <n v="1"/>
    <s v="RUB"/>
    <n v="1612.01"/>
    <n v="1612.01"/>
  </r>
  <r>
    <x v="17"/>
    <s v="Общество с ограниченной ответственностью &quot;Трамвайная Компания Северной Столицы&quot;"/>
    <s v="Юр. лицо"/>
    <s v="RUS"/>
    <s v="РОССИЙСКАЯ ФЕДЕРАЦИЯ"/>
    <s v="Аренда по договору № АД-18/036"/>
    <s v="Да"/>
    <n v="1"/>
    <s v="RUB"/>
    <n v="879.95"/>
    <n v="879.95"/>
  </r>
  <r>
    <x v="35"/>
    <s v="Акционерное общество ТЕОЛОНГ"/>
    <s v="Юр. лицо"/>
    <s v="RUS"/>
    <s v="РОССИЙСКАЯ ФЕДЕРАЦИЯ"/>
    <s v="Аренда по договору № АД-С023-15"/>
    <s v="Да"/>
    <n v="1"/>
    <s v="RUB"/>
    <n v="1250.76"/>
    <n v="1250.76"/>
  </r>
  <r>
    <x v="21"/>
    <s v="Общество с ограниченной ответственностью РС Инвестментс"/>
    <s v="Юр. лицо"/>
    <s v="RUS"/>
    <s v="РОССИЙСКАЯ ФЕДЕРАЦИЯ"/>
    <s v="Аренда по договору № АД-С026-18"/>
    <s v="Да"/>
    <n v="1"/>
    <s v="RUB"/>
    <n v="1250.76"/>
    <n v="1250.76"/>
  </r>
  <r>
    <x v="36"/>
    <s v="Общество с ограниченной ответственностью &quot;Вересаева 6&quot;"/>
    <s v="Юр. лицо"/>
    <s v="RUS"/>
    <s v="РОССИЙСКАЯ ФЕДЕРАЦИЯ"/>
    <s v="Аренда по договору № АД-С015-13"/>
    <s v="Да"/>
    <n v="1"/>
    <s v="RUB"/>
    <n v="1612.01"/>
    <n v="1612.01"/>
  </r>
  <r>
    <x v="22"/>
    <s v="Общество с ограниченной ответственностью КьюЭсАР Холдингс"/>
    <s v="Юр. лицо"/>
    <s v="RUS"/>
    <s v="РОССИЙСКАЯ ФЕДЕРАЦИЯ"/>
    <s v="Аренда по договору № АД-С027-18"/>
    <s v="Да"/>
    <n v="1"/>
    <s v="RUB"/>
    <n v="1250.76"/>
    <n v="1250.76"/>
  </r>
  <r>
    <x v="23"/>
    <s v="Общество с ограниченной ответственностью ВТБ Капитал Жилая недвижимость"/>
    <s v="Юр. лицо"/>
    <s v="RUS"/>
    <s v="РОССИЙСКАЯ ФЕДЕРАЦИЯ"/>
    <s v="Аренда по договору № АД-С016-14"/>
    <s v="Да"/>
    <n v="1"/>
    <s v="RUB"/>
    <n v="1289.76"/>
    <n v="1289.76"/>
  </r>
  <r>
    <x v="29"/>
    <s v="ООО &quot;Универсал-инвест&quot;"/>
    <s v="Юр. лицо"/>
    <s v="RUS"/>
    <s v="РОССИЙСКАЯ ФЕДЕРАЦИЯ"/>
    <s v="Аренда по договору № АД-С021-14"/>
    <s v="Да"/>
    <n v="1"/>
    <s v="RUB"/>
    <n v="1250.76"/>
    <n v="1250.76"/>
  </r>
  <r>
    <x v="16"/>
    <s v="Общество с ограниченной ответственностью «Шушары Лэнд»"/>
    <s v="Юр. лицо"/>
    <s v="RUS"/>
    <s v="РОССИЙСКАЯ ФЕДЕРАЦИЯ"/>
    <s v="Аренда по договору № АД-С012-13"/>
    <s v="Да"/>
    <n v="1"/>
    <s v="RUB"/>
    <n v="1612.01"/>
    <n v="1612.01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Аренда по договору № 27,40"/>
    <s v="Да"/>
    <n v="1"/>
    <s v="RUB"/>
    <n v="308550.36"/>
    <n v="308550.36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Аренда по договору № 27,40"/>
    <s v="Да"/>
    <n v="1"/>
    <s v="RUB"/>
    <n v="4207.18"/>
    <n v="4207.18"/>
  </r>
  <r>
    <x v="15"/>
    <s v="Общество с ограниченной ответственностью ВТБ Инфраструктурный Холдинг"/>
    <s v="Юр. лицо"/>
    <s v="RUS"/>
    <s v="РОССИЙСКАЯ ФЕДЕРАЦИЯ"/>
    <s v="Аренда по договору № ВТБК - ИХ/01П"/>
    <s v="Да"/>
    <n v="1"/>
    <s v="RUB"/>
    <n v="724289.34"/>
    <n v="724289.35"/>
  </r>
  <r>
    <x v="41"/>
    <s v="Общество с ограниченной ответственностью &quot;Бизнес-Финанс&quot;"/>
    <s v="Юр. лицо"/>
    <s v="RUS"/>
    <s v="РОССИЙСКАЯ ФЕДЕРАЦИЯ"/>
    <s v="Аренда по договору № АД-БФ017-21 ОСН"/>
    <s v="Да"/>
    <n v="1"/>
    <s v="RUB"/>
    <n v="18555145.829999998"/>
    <n v="18555145.829999998"/>
  </r>
  <r>
    <x v="41"/>
    <s v="Общество с ограниченной ответственностью &quot;Бизнес-Финанс&quot;"/>
    <s v="Юр. лицо"/>
    <s v="RUS"/>
    <s v="РОССИЙСКАЯ ФЕДЕРАЦИЯ"/>
    <s v="Аренда по договору № АД-БФ017-21 ОСН"/>
    <s v="Да"/>
    <n v="1"/>
    <s v="RUB"/>
    <n v="253005.64"/>
    <n v="253005.64"/>
  </r>
  <r>
    <x v="43"/>
    <s v="Общество с ограниченной ответственностью БФ Прямые инвестиции"/>
    <s v="Юр. лицо"/>
    <s v="RUS"/>
    <s v="РОССИЙСКАЯ ФЕДЕРАЦИЯ"/>
    <s v="Аренда по договору № АД-БФ019-21 ОСН"/>
    <s v="Да"/>
    <n v="1"/>
    <s v="RUB"/>
    <n v="269581.2"/>
    <n v="269581.2"/>
  </r>
  <r>
    <x v="44"/>
    <s v="Общество с ограниченной ответственностью БФ Сырьевые товары"/>
    <s v="Юр. лицо"/>
    <s v="RUS"/>
    <s v="РОССИЙСКАЯ ФЕДЕРАЦИЯ"/>
    <s v="Аренда по договору № АД-БФ018-21 ОСН"/>
    <s v="Да"/>
    <n v="1"/>
    <s v="RUB"/>
    <n v="276468.32"/>
    <n v="276468.32"/>
  </r>
  <r>
    <x v="43"/>
    <s v="Общество с ограниченной ответственностью БФ Прямые инвестиции"/>
    <s v="Юр. лицо"/>
    <s v="RUS"/>
    <s v="РОССИЙСКАЯ ФЕДЕРАЦИЯ"/>
    <s v="Аренда по договору № АД-БФ019-21 ОСН"/>
    <s v="Да"/>
    <n v="1"/>
    <s v="RUB"/>
    <n v="3809.54"/>
    <n v="3809.54"/>
  </r>
  <r>
    <x v="44"/>
    <s v="Общество с ограниченной ответственностью БФ Сырьевые товары"/>
    <s v="Юр. лицо"/>
    <s v="RUS"/>
    <s v="РОССИЙСКАЯ ФЕДЕРАЦИЯ"/>
    <s v="Аренда по договору № АД-БФ018-21 ОСН"/>
    <s v="Да"/>
    <n v="1"/>
    <s v="RUB"/>
    <n v="3906.86"/>
    <n v="3906.86"/>
  </r>
  <r>
    <x v="45"/>
    <m/>
    <s v="Физ. лицо"/>
    <s v="RUS"/>
    <s v="РОССИЙСКАЯ ФЕДЕРАЦИЯ"/>
    <s v="Требования по краткосрочным вознаграждениям по персональной задолженности за"/>
    <s v="Да"/>
    <n v="1"/>
    <s v="RUB"/>
    <n v="9174.73"/>
    <n v="9174.73"/>
  </r>
  <r>
    <x v="46"/>
    <m/>
    <s v="Физ. лицо"/>
    <s v="RUS"/>
    <s v="РОССИЙСКАЯ ФЕДЕРАЦИЯ"/>
    <s v="Расчеты с Кочеткова Н. М."/>
    <s v="Да"/>
    <n v="1"/>
    <s v="RUB"/>
    <n v="7180.02"/>
    <n v="7180.02"/>
  </r>
  <r>
    <x v="47"/>
    <m/>
    <s v="Физ. лицо"/>
    <s v="RUS"/>
    <s v="РОССИЙСКАЯ ФЕДЕРАЦИЯ"/>
    <s v="Расчеты с Кульманов М. Б."/>
    <s v="Да"/>
    <n v="1"/>
    <s v="RUB"/>
    <n v="18408.150000000001"/>
    <n v="18408.150000000001"/>
  </r>
  <r>
    <x v="48"/>
    <m/>
    <s v="Физ. лицо"/>
    <s v="RUS"/>
    <s v="РОССИЙСКАЯ ФЕДЕРАЦИЯ"/>
    <s v="Требования по краткосрочным вознаграждениям по персональной задолженности за"/>
    <s v="Да"/>
    <n v="1"/>
    <s v="RUB"/>
    <n v="20492.759999999998"/>
    <n v="20492.759999999998"/>
  </r>
  <r>
    <x v="49"/>
    <m/>
    <s v="Физ. лицо"/>
    <s v="RUS"/>
    <s v="РОССИЙСКАЯ ФЕДЕРАЦИЯ"/>
    <s v="Расчеты с Перельдик Н. В."/>
    <s v="Да"/>
    <n v="1"/>
    <s v="RUB"/>
    <n v="10999.46"/>
    <n v="10999.46"/>
  </r>
  <r>
    <x v="50"/>
    <m/>
    <s v="Физ. лицо"/>
    <s v="RUS"/>
    <s v="РОССИЙСКАЯ ФЕДЕРАЦИЯ"/>
    <s v="Расчеты с Монахов А. В."/>
    <s v="Да"/>
    <n v="1"/>
    <s v="RUB"/>
    <n v="7013.79"/>
    <n v="7013.79"/>
  </r>
  <r>
    <x v="51"/>
    <m/>
    <s v="Физ. лицо"/>
    <s v="RUS"/>
    <s v="РОССИЙСКАЯ ФЕДЕРАЦИЯ"/>
    <s v="Расчеты с Гончарова Н. Н."/>
    <s v="Да"/>
    <n v="1"/>
    <s v="RUB"/>
    <n v="22744.25"/>
    <n v="22744.25"/>
  </r>
  <r>
    <x v="52"/>
    <m/>
    <s v="Физ. лицо"/>
    <s v="RUS"/>
    <s v="РОССИЙСКАЯ ФЕДЕРАЦИЯ"/>
    <s v="Расчеты с Ягодик В. В."/>
    <s v="Да"/>
    <n v="1"/>
    <s v="RUB"/>
    <n v="754.26"/>
    <n v="754.26"/>
  </r>
  <r>
    <x v="53"/>
    <m/>
    <s v="Физ. лицо"/>
    <s v="RUS"/>
    <s v="РОССИЙСКАЯ ФЕДЕРАЦИЯ"/>
    <s v="Расчеты с Гришин П. А."/>
    <s v="Да"/>
    <n v="1"/>
    <s v="RUB"/>
    <n v="15056.64"/>
    <n v="15056.64"/>
  </r>
  <r>
    <x v="54"/>
    <m/>
    <s v="Физ. лицо"/>
    <s v="RUS"/>
    <s v="РОССИЙСКАЯ ФЕДЕРАЦИЯ"/>
    <s v="Расчеты с Зиновьев П. А."/>
    <s v="Да"/>
    <n v="1"/>
    <s v="RUB"/>
    <n v="46420.69"/>
    <n v="46420.69"/>
  </r>
  <r>
    <x v="55"/>
    <m/>
    <s v="Физ. лицо"/>
    <s v="RUS"/>
    <s v="РОССИЙСКАЯ ФЕДЕРАЦИЯ"/>
    <s v="Расчеты с Зайков Д. А."/>
    <s v="Да"/>
    <n v="1"/>
    <s v="RUB"/>
    <n v="2710.26"/>
    <n v="2710.26"/>
  </r>
  <r>
    <x v="56"/>
    <m/>
    <s v="Физ. лицо"/>
    <s v="RUS"/>
    <s v="РОССИЙСКАЯ ФЕДЕРАЦИЯ"/>
    <s v="Расчеты с Ганин А. В."/>
    <s v="Да"/>
    <n v="1"/>
    <s v="RUB"/>
    <n v="1296.71"/>
    <n v="1296.71"/>
  </r>
  <r>
    <x v="57"/>
    <m/>
    <s v="Физ. лицо"/>
    <s v="RUS"/>
    <s v="РОССИЙСКАЯ ФЕДЕРАЦИЯ"/>
    <s v="Расчеты с Каргин М. И."/>
    <s v="Да"/>
    <n v="1"/>
    <s v="RUB"/>
    <n v="0.03"/>
    <n v="0.03"/>
  </r>
  <r>
    <x v="58"/>
    <m/>
    <s v="Физ. лицо"/>
    <s v="RUS"/>
    <s v="РОССИЙСКАЯ ФЕДЕРАЦИЯ"/>
    <s v="Расчеты с Беспалов В. Н."/>
    <s v="Да"/>
    <n v="1"/>
    <s v="RUB"/>
    <n v="36294.99"/>
    <n v="36294.99"/>
  </r>
  <r>
    <x v="59"/>
    <m/>
    <s v="Физ. лицо"/>
    <s v="RUS"/>
    <s v="РОССИЙСКАЯ ФЕДЕРАЦИЯ"/>
    <s v="Расчеты с Калиев А. М."/>
    <s v="Да"/>
    <n v="1"/>
    <s v="RUB"/>
    <n v="60100.62"/>
    <n v="60100.62"/>
  </r>
  <r>
    <x v="60"/>
    <m/>
    <s v="Физ. лицо"/>
    <s v="RUS"/>
    <s v="РОССИЙСКАЯ ФЕДЕРАЦИЯ"/>
    <s v="Расчеты с Потапов А. В."/>
    <s v="Да"/>
    <n v="1"/>
    <s v="RUB"/>
    <n v="48975"/>
    <n v="48975"/>
  </r>
  <r>
    <x v="61"/>
    <m/>
    <s v="Физ. лицо"/>
    <s v="RUS"/>
    <s v="РОССИЙСКАЯ ФЕДЕРАЦИЯ"/>
    <s v="Расчеты с Громов К. В."/>
    <s v="Да"/>
    <n v="1"/>
    <s v="RUB"/>
    <n v="131731.26"/>
    <n v="131731.26"/>
  </r>
  <r>
    <x v="62"/>
    <m/>
    <s v="Физ. лицо"/>
    <s v="RUS"/>
    <s v="РОССИЙСКАЯ ФЕДЕРАЦИЯ"/>
    <s v="Расчеты с Снимщикова Е. А."/>
    <s v="Да"/>
    <n v="1"/>
    <s v="RUB"/>
    <n v="292.85000000000002"/>
    <n v="292.85000000000002"/>
  </r>
  <r>
    <x v="63"/>
    <m/>
    <s v="Физ. лицо"/>
    <s v="RUS"/>
    <s v="РОССИЙСКАЯ ФЕДЕРАЦИЯ"/>
    <s v="Расчеты с Лукьянова И. О."/>
    <s v="Да"/>
    <n v="1"/>
    <s v="RUB"/>
    <n v="4735.41"/>
    <n v="4735.41"/>
  </r>
  <r>
    <x v="64"/>
    <m/>
    <s v="Физ. лицо"/>
    <s v="RUS"/>
    <s v="РОССИЙСКАЯ ФЕДЕРАЦИЯ"/>
    <s v="Расчеты с Подоляк А. А."/>
    <s v="Да"/>
    <n v="1"/>
    <s v="RUB"/>
    <n v="5570.33"/>
    <n v="5570.33"/>
  </r>
  <r>
    <x v="65"/>
    <m/>
    <s v="Физ. лицо"/>
    <s v="RUS"/>
    <s v="РОССИЙСКАЯ ФЕДЕРАЦИЯ"/>
    <s v="Расчеты с Малкина М. А."/>
    <s v="Да"/>
    <n v="1"/>
    <s v="RUB"/>
    <n v="47972.61"/>
    <n v="47972.61"/>
  </r>
  <r>
    <x v="66"/>
    <m/>
    <s v="Физ. лицо"/>
    <s v="RUS"/>
    <s v="РОССИЙСКАЯ ФЕДЕРАЦИЯ"/>
    <s v="Расчеты с Яковлев М. А."/>
    <s v="Да"/>
    <n v="1"/>
    <s v="RUB"/>
    <n v="2603.66"/>
    <n v="2603.66"/>
  </r>
  <r>
    <x v="67"/>
    <m/>
    <s v="Физ. лицо"/>
    <s v="RUS"/>
    <s v="РОССИЙСКАЯ ФЕДЕРАЦИЯ"/>
    <s v="Расчеты с Наухацкая И. В."/>
    <s v="Да"/>
    <n v="1"/>
    <s v="RUB"/>
    <n v="7807.9"/>
    <n v="7807.9"/>
  </r>
  <r>
    <x v="68"/>
    <m/>
    <s v="Физ. лицо"/>
    <s v="RUS"/>
    <s v="РОССИЙСКАЯ ФЕДЕРАЦИЯ"/>
    <s v="Расчеты с Гордеев Ю. А."/>
    <s v="Да"/>
    <n v="1"/>
    <s v="RUB"/>
    <n v="25900.42"/>
    <n v="25900.42"/>
  </r>
  <r>
    <x v="69"/>
    <m/>
    <s v="Физ. лицо"/>
    <s v="RUS"/>
    <s v="РОССИЙСКАЯ ФЕДЕРАЦИЯ"/>
    <s v="Расчеты с Бушуева К. О."/>
    <s v="Да"/>
    <n v="1"/>
    <s v="RUB"/>
    <n v="197.18"/>
    <n v="197.18"/>
  </r>
  <r>
    <x v="70"/>
    <m/>
    <s v="Физ. лицо"/>
    <s v="RUS"/>
    <s v="РОССИЙСКАЯ ФЕДЕРАЦИЯ"/>
    <s v="Расчеты с Сальникова Д. О."/>
    <s v="Да"/>
    <n v="1"/>
    <s v="RUB"/>
    <n v="161.43"/>
    <n v="161.43"/>
  </r>
  <r>
    <x v="71"/>
    <m/>
    <s v="Физ. лицо"/>
    <s v="RUS"/>
    <s v="РОССИЙСКАЯ ФЕДЕРАЦИЯ"/>
    <s v="Расчеты с Вишняков М. М."/>
    <s v="Да"/>
    <n v="1"/>
    <s v="RUB"/>
    <n v="0.03"/>
    <n v="0.03"/>
  </r>
  <r>
    <x v="72"/>
    <m/>
    <s v="Физ. лицо"/>
    <s v="RUS"/>
    <s v="РОССИЙСКАЯ ФЕДЕРАЦИЯ"/>
    <s v="Расчеты с Рагулин С. А."/>
    <s v="Да"/>
    <n v="1"/>
    <s v="RUB"/>
    <n v="6870.49"/>
    <n v="6870.49"/>
  </r>
  <r>
    <x v="73"/>
    <m/>
    <s v="Физ. лицо"/>
    <s v="RUS"/>
    <s v="РОССИЙСКАЯ ФЕДЕРАЦИЯ"/>
    <s v="Расчеты с Донской А. С."/>
    <s v="Да"/>
    <n v="1"/>
    <s v="RUB"/>
    <n v="0.01"/>
    <n v="0.01"/>
  </r>
  <r>
    <x v="74"/>
    <m/>
    <s v="Физ. лицо"/>
    <s v="RUS"/>
    <s v="РОССИЙСКАЯ ФЕДЕРАЦИЯ"/>
    <s v="Расчеты с Чеснокова О. Н."/>
    <s v="Да"/>
    <n v="1"/>
    <s v="RUB"/>
    <n v="1756.24"/>
    <n v="1756.24"/>
  </r>
  <r>
    <x v="75"/>
    <m/>
    <s v="Физ. лицо"/>
    <s v="RUS"/>
    <s v="РОССИЙСКАЯ ФЕДЕРАЦИЯ"/>
    <s v="Расчеты с Людвик Д. С."/>
    <s v="Да"/>
    <n v="1"/>
    <s v="RUB"/>
    <n v="0.02"/>
    <n v="0.02"/>
  </r>
  <r>
    <x v="76"/>
    <m/>
    <s v="Физ. лицо"/>
    <s v="RUS"/>
    <s v="РОССИЙСКАЯ ФЕДЕРАЦИЯ"/>
    <s v="Расчеты с Морунова Н. О."/>
    <s v="Да"/>
    <n v="1"/>
    <s v="RUB"/>
    <n v="116.41"/>
    <n v="116.41"/>
  </r>
  <r>
    <x v="77"/>
    <m/>
    <s v="Физ. лицо"/>
    <s v="RUS"/>
    <s v="РОССИЙСКАЯ ФЕДЕРАЦИЯ"/>
    <s v="Расчеты с Савицкая А. Ю."/>
    <s v="Да"/>
    <n v="1"/>
    <s v="RUB"/>
    <n v="7261.1"/>
    <n v="7261.1"/>
  </r>
  <r>
    <x v="78"/>
    <m/>
    <s v="Физ. лицо"/>
    <s v="RUS"/>
    <s v="РОССИЙСКАЯ ФЕДЕРАЦИЯ"/>
    <s v="Расчеты с Коновалов А. А."/>
    <s v="Да"/>
    <n v="1"/>
    <s v="RUB"/>
    <n v="278.27999999999997"/>
    <n v="278.27999999999997"/>
  </r>
  <r>
    <x v="9"/>
    <s v="VTB Capital plc"/>
    <s v="Юр. лицо"/>
    <s v="GBR"/>
    <s v="СОЕДИНЕННОЕ КОРОЛЕВСТВО ВЕЛИКОБРИТАНИИ И СЕВЕРНОЙ ИРЛАНДИИ"/>
    <s v="Расчеты с VTBE по счету/договору № RUR Reimbursement от Mon Sep 14 00:00:00 GMT 2009"/>
    <s v="Нет"/>
    <n v="2"/>
    <s v="RUB"/>
    <n v="19937665.579999998"/>
    <n v="19937665.579999998"/>
  </r>
  <r>
    <x v="9"/>
    <s v="VTB Capital plc"/>
    <s v="Юр. лицо"/>
    <s v="GBR"/>
    <s v="СОЕДИНЕННОЕ КОРОЛЕВСТВО ВЕЛИКОБРИТАНИИ И СЕВЕРНОЙ ИРЛАНДИИ"/>
    <s v="Расчеты с VTBE по счету/договору № бн 31.12.2008 Допник Рубл от Fri Jan 01 00:00:00 GMT 2016"/>
    <s v="Нет"/>
    <n v="2"/>
    <s v="RUB"/>
    <n v="3420000"/>
    <n v="3420000"/>
  </r>
  <r>
    <x v="79"/>
    <s v="Открытое акционерное общество &quot;Российские железные дороги&quot;"/>
    <s v="Юр. лицо"/>
    <s v="RUS"/>
    <s v="РОССИЙСКАЯ ФЕДЕРАЦИЯ"/>
    <s v="Расчеты с RZHD по счету/договору № Договор № 148 от Tue Apr 30 00:00:00 GMT 2013"/>
    <s v="Да"/>
    <n v="1"/>
    <s v="RUB"/>
    <n v="16500000"/>
    <n v="16500000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бн от 25.06.12 от Mon Jun 25 00:00:00 GMT 2012"/>
    <s v="Да"/>
    <n v="4"/>
    <s v="RUB"/>
    <n v="3111790.2"/>
    <n v="3111790.2"/>
  </r>
  <r>
    <x v="80"/>
    <s v="Публичное акционерное общество &quot;Якутская топливно-энергетическая компания&quot;"/>
    <s v="Юр. лицо"/>
    <s v="RUS"/>
    <s v="РОССИЙСКАЯ ФЕДЕРАЦИЯ"/>
    <s v="Расчеты с YAKG по счету/договору № б/н от 12.09.17 от Tue Sep 12 00:00:00 GMT 2017"/>
    <s v="Да"/>
    <n v="1"/>
    <s v="RUB"/>
    <n v="3472711.6800000002"/>
    <n v="3472711.6800000002"/>
  </r>
  <r>
    <x v="81"/>
    <s v="Федеральное агентство по управлению государственным имуществом"/>
    <s v="Юр. лицо"/>
    <s v="RUS"/>
    <s v="РОССИЙСКАЯ ФЕДЕРАЦИЯ"/>
    <s v="Расчеты с RIM по счету/договору № Без Договора от Sat Dec 31 00:00:00 GMT 2016"/>
    <s v="Да"/>
    <n v="1"/>
    <s v="RUB"/>
    <n v="1170218987"/>
    <n v="1170218987"/>
  </r>
  <r>
    <x v="31"/>
    <s v="Общество с ограниченной ответственностью ВТБ Капитал Брокер"/>
    <s v="Юр. лицо"/>
    <s v="RUS"/>
    <s v="РОССИЙСКАЯ ФЕДЕРАЦИЯ"/>
    <s v="Расчеты с VTBCBR по счету/договору № №1/2016 от 01.09.16 от Thu Sep 01 00:00:00 GMT 2016"/>
    <s v="Да"/>
    <n v="4"/>
    <s v="RUB"/>
    <n v="16320"/>
    <n v="16320"/>
  </r>
  <r>
    <x v="82"/>
    <s v="Общество с ограниченной ответственностью &quot;ЭНЕРГОПРОМСБЫТ&quot;"/>
    <s v="Юр. лицо"/>
    <s v="RUS"/>
    <s v="РОССИЙСКАЯ ФЕДЕРАЦИЯ"/>
    <s v="Расчеты с ENPRSB по счету/договору № Без Договора от Sun Oct 15 00:00:00 GMT 2017"/>
    <s v="Да"/>
    <n v="1"/>
    <s v="RUB"/>
    <n v="202133.8"/>
    <n v="202133.8"/>
  </r>
  <r>
    <x v="83"/>
    <s v="Акционерное общество &quot;Российская электроника&quot;"/>
    <s v="Юр. лицо"/>
    <s v="RUS"/>
    <s v="РОССИЙСКАЯ ФЕДЕРАЦИЯ"/>
    <s v="Расчеты с REL по счету/договору № б/н от 22.02.2013 от Fri Feb 22 00:00:00 GMT 2013"/>
    <s v="Да"/>
    <n v="1"/>
    <s v="RUB"/>
    <n v="2131427.06"/>
    <n v="2131427.06"/>
  </r>
  <r>
    <x v="31"/>
    <s v="Общество с ограниченной ответственностью ВТБ Капитал Брокер"/>
    <s v="Юр. лицо"/>
    <s v="RUS"/>
    <s v="РОССИЙСКАЯ ФЕДЕРАЦИЯ"/>
    <s v="Расчеты с VTBCBR по счету/договору № Перевыставление от Fri Dec 01 00:00:00 GMT 2017"/>
    <s v="Да"/>
    <n v="4"/>
    <s v="RUB"/>
    <n v="803365.95"/>
    <n v="803365.95"/>
  </r>
  <r>
    <x v="84"/>
    <s v="Публичное акционерное общество «Селигдар»"/>
    <s v="Юр. лицо"/>
    <s v="RUS"/>
    <s v="РОССИЙСКАЯ ФЕДЕРАЦИЯ"/>
    <s v="Расчеты с SELIGDAR по счету/договору № №460 от 31.03.2016 от Thu Mar 31 00:00:00 GMT 2016"/>
    <s v="Да"/>
    <n v="1"/>
    <s v="RUB"/>
    <n v="500000"/>
    <n v="500000"/>
  </r>
  <r>
    <x v="32"/>
    <s v="ООО &quot;ВТБ Инфраструктурные инвестиции&quot;"/>
    <s v="Юр. лицо"/>
    <s v="RUS"/>
    <s v="РОССИЙСКАЯ ФЕДЕРАЦИЯ"/>
    <s v="Расчеты с VTBII по счету/договору № АД-БФ005-12 от Tue Aug 07 00:00:00 GMT 2012"/>
    <s v="Да"/>
    <n v="1"/>
    <s v="RUB"/>
    <n v="29597.54"/>
    <n v="29597.54"/>
  </r>
  <r>
    <x v="24"/>
    <s v="ООО «Трамвайные Пути Северной Столицы»"/>
    <s v="Юр. лицо"/>
    <s v="RUS"/>
    <s v="РОССИЙСКАЯ ФЕДЕРАЦИЯ"/>
    <s v="Расчеты с NOVCC по счету/договору № АД-В5-007-16 от Wed Nov 16 00:00:00 GMT 2016"/>
    <s v="Да"/>
    <n v="1"/>
    <s v="RUB"/>
    <n v="19631.25"/>
    <n v="19631.25"/>
  </r>
  <r>
    <x v="24"/>
    <s v="ООО «Трамвайные Пути Северной Столицы»"/>
    <s v="Юр. лицо"/>
    <s v="RUS"/>
    <s v="РОССИЙСКАЯ ФЕДЕРАЦИЯ"/>
    <s v="Расчеты с NOVCC по счету/договору № АД-В5-007-16 от Wed Nov 16 00:00:00 GMT 2016"/>
    <s v="Да"/>
    <n v="1"/>
    <s v="RUB"/>
    <n v="19631.25"/>
    <n v="19631.25"/>
  </r>
  <r>
    <x v="85"/>
    <s v="ООО &quot;Башкирская концессионная компания&quot;"/>
    <s v="Юр. лицо"/>
    <s v="RUS"/>
    <s v="РОССИЙСКАЯ ФЕДЕРАЦИЯ"/>
    <s v="Расчеты с BASHK по счету/договору № б/н от 29.03.17. от Wed Mar 29 00:00:00 GMT 2017"/>
    <s v="Да"/>
    <n v="1"/>
    <s v="RUB"/>
    <n v="94400000"/>
    <n v="94400000"/>
  </r>
  <r>
    <x v="85"/>
    <s v="ООО &quot;Башкирская концессионная компания&quot;"/>
    <s v="Юр. лицо"/>
    <s v="RUS"/>
    <s v="РОССИЙСКАЯ ФЕДЕРАЦИЯ"/>
    <s v="Расчеты с BASHK по счету/договору № б/н от 30.05.2017 от Tue May 30 00:00:00 GMT 2017"/>
    <s v="Да"/>
    <n v="1"/>
    <s v="RUB"/>
    <n v="59000000"/>
    <n v="59000000"/>
  </r>
  <r>
    <x v="31"/>
    <s v="Общество с ограниченной ответственностью ВТБ Капитал Брокер"/>
    <s v="Юр. лицо"/>
    <s v="RUS"/>
    <s v="РОССИЙСКАЯ ФЕДЕРАЦИЯ"/>
    <s v="Расчеты с VTBCBR по счету/договору № Перевыставление от Fri Dec 01 00:00:00 GMT 2017"/>
    <s v="Да"/>
    <n v="4"/>
    <s v="RUB"/>
    <n v="25786.92"/>
    <n v="25786.92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бн от 25.06.12 от Mon Jun 25 00:00:00 GMT 2012"/>
    <s v="Да"/>
    <n v="4"/>
    <s v="RUB"/>
    <n v="121657.74"/>
    <n v="121657.74"/>
  </r>
  <r>
    <x v="86"/>
    <s v="Посольство Государства Катар в Российской Федерации"/>
    <s v="Юр. лицо"/>
    <s v="RUS"/>
    <s v="РОССИЙСКАЯ ФЕДЕРАЦИЯ"/>
    <s v="Расчеты с QATAREMB по счету/договору № бн от 05.06.2018 от Tue Jun 05 00:00:00 GMT 2018"/>
    <s v="Да"/>
    <n v="1"/>
    <s v="RUB"/>
    <n v="7516.74"/>
    <n v="7516.74"/>
  </r>
  <r>
    <x v="87"/>
    <s v="ООО «Метатрон»"/>
    <s v="Юр. лицо"/>
    <s v="RUS"/>
    <s v="РОССИЙСКАЯ ФЕДЕРАЦИЯ"/>
    <s v="Расчеты с METATR по счету/договору № бн от 12.02.16 от Fri Feb 12 00:00:00 GMT 2016"/>
    <s v="Да"/>
    <n v="1"/>
    <s v="RUB"/>
    <n v="5885952"/>
    <n v="5885952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бн от 25.06.12 от Mon Jun 25 00:00:00 GMT 2012"/>
    <s v="Да"/>
    <n v="4"/>
    <s v="RUB"/>
    <n v="195590.25"/>
    <n v="195590.25"/>
  </r>
  <r>
    <x v="88"/>
    <s v="H.T.P Investments B.V"/>
    <s v="Юр. лицо"/>
    <s v="NLD"/>
    <s v="КОРОЛЕВСТВО НИДЕРЛАНДОВ"/>
    <s v="Расчеты с HTPINV по счету/договору № б/н от 10.03.17 от Fri Mar 10 00:00:00 GMT 2017"/>
    <s v="Нет"/>
    <n v="1"/>
    <s v="RUB"/>
    <n v="678.54"/>
    <n v="678.54"/>
  </r>
  <r>
    <x v="40"/>
    <s v="ООО ВТБ Капитал Пенсионный резерв"/>
    <s v="Юр. лицо"/>
    <s v="RUS"/>
    <s v="РОССИЙСКАЯ ФЕДЕРАЦИЯ"/>
    <s v="Расчеты с VTBCPR по счету/договору № Перевыставление от Fri Mar 01 00:00:00 GMT 2019"/>
    <s v="Да"/>
    <n v="4"/>
    <s v="RUB"/>
    <n v="137031.48000000001"/>
    <n v="137031.48000000001"/>
  </r>
  <r>
    <x v="86"/>
    <s v="Посольство Государства Катар в Российской Федерации"/>
    <s v="Юр. лицо"/>
    <s v="RUS"/>
    <s v="РОССИЙСКАЯ ФЕДЕРАЦИЯ"/>
    <s v="Расчеты с QATAREMB по счету/договору № бн от 05.06.2018 от Tue Jun 05 00:00:00 GMT 2018"/>
    <s v="Да"/>
    <n v="1"/>
    <s v="RUB"/>
    <n v="852000"/>
    <n v="852000"/>
  </r>
  <r>
    <x v="34"/>
    <s v="Общество с ограниченной ответственностью ВТБ Капитал Трейдинг"/>
    <s v="Юр. лицо"/>
    <s v="RUS"/>
    <s v="РОССИЙСКАЯ ФЕДЕРАЦИЯ"/>
    <s v="Расчеты с VTBIM по счету/договору № Перевыставление от Mon Apr 01 00:00:00 GMT 2019"/>
    <s v="Да"/>
    <n v="2"/>
    <s v="RUB"/>
    <n v="351045.59"/>
    <n v="351045.59"/>
  </r>
  <r>
    <x v="89"/>
    <s v="Публичное акционерное общество &quot;ИНГРАД&quot;"/>
    <s v="Юр. лицо"/>
    <s v="RUS"/>
    <s v="РОССИЙСКАЯ ФЕДЕРАЦИЯ"/>
    <s v="Расчеты с OPIN по счету/договору № Б/Н от 26.04.2019 от Fri Apr 26 00:00:00 GMT 2019"/>
    <s v="Да"/>
    <n v="1"/>
    <s v="RUB"/>
    <n v="295.18"/>
    <n v="295.18"/>
  </r>
  <r>
    <x v="90"/>
    <s v="Акционерное общество &quot;Объединенная Транспортно-Логистическая Компания&quot;"/>
    <s v="Юр. лицо"/>
    <s v="RUS"/>
    <s v="РОССИЙСКАЯ ФЕДЕРАЦИЯ"/>
    <s v="Расчеты с OTLK по счету/договору № БН от Wed Jan 31 00:00:00 GMT 2018"/>
    <s v="Да"/>
    <n v="1"/>
    <s v="RUB"/>
    <n v="354600"/>
    <n v="354600"/>
  </r>
  <r>
    <x v="91"/>
    <s v="Публичное акционерное общество &quot;ТрансФин-М&quot;"/>
    <s v="Юр. лицо"/>
    <s v="RUS"/>
    <s v="РОССИЙСКАЯ ФЕДЕРАЦИЯ"/>
    <s v="Расчеты с Публичное акционерное общество &quot;ТрансФин-М&quot; по договору № 060514BS/1"/>
    <s v="Да"/>
    <n v="1"/>
    <s v="RUB"/>
    <n v="60000"/>
    <n v="60000"/>
  </r>
  <r>
    <x v="90"/>
    <s v="Акционерное общество &quot;Объединенная Транспортно-Логистическая Компания&quot;"/>
    <s v="Юр. лицо"/>
    <s v="RUS"/>
    <s v="РОССИЙСКАЯ ФЕДЕРАЦИЯ"/>
    <s v="Расчеты с OTLK по счету/договору № БН от Thu Jan 31 00:00:00 GMT 2019"/>
    <s v="Да"/>
    <n v="1"/>
    <s v="RUB"/>
    <n v="120293.9"/>
    <n v="120293.9"/>
  </r>
  <r>
    <x v="90"/>
    <s v="Акционерное общество &quot;Объединенная Транспортно-Логистическая Компания&quot;"/>
    <s v="Юр. лицо"/>
    <s v="RUS"/>
    <s v="РОССИЙСКАЯ ФЕДЕРАЦИЯ"/>
    <s v="Расчеты с OTLK по счету/договору № БН от Thu Jan 31 00:00:00 GMT 2019"/>
    <s v="Да"/>
    <n v="1"/>
    <s v="RUB"/>
    <n v="14932.95"/>
    <n v="14932.95"/>
  </r>
  <r>
    <x v="90"/>
    <s v="Акционерное общество &quot;Объединенная Транспортно-Логистическая Компания&quot;"/>
    <s v="Юр. лицо"/>
    <s v="RUS"/>
    <s v="РОССИЙСКАЯ ФЕДЕРАЦИЯ"/>
    <s v="Расчеты с OTLK по счету/договору № БН от Thu Jan 31 00:00:00 GMT 2019"/>
    <s v="Да"/>
    <n v="1"/>
    <s v="RUB"/>
    <n v="116.5"/>
    <n v="116.5"/>
  </r>
  <r>
    <x v="3"/>
    <s v="Департамент финансов Томской области"/>
    <s v="Юр. лицо"/>
    <s v="RUS"/>
    <s v="РОССИЙСКАЯ ФЕДЕРАЦИЯ"/>
    <s v="Расчеты с Департамент финансов Томской области по договору № 181215ТА/1"/>
    <s v="Да"/>
    <n v="1"/>
    <s v="RUB"/>
    <n v="262500"/>
    <n v="262500"/>
  </r>
  <r>
    <x v="92"/>
    <s v="Yandex N.V."/>
    <s v="Юр. лицо"/>
    <s v="NLD"/>
    <s v="КОРОЛЕВСТВО НИДЕРЛАНДОВ"/>
    <s v="Расчеты с YNDX по счету/договору № БН от 08.10.19 от Tue Oct 08 00:00:00 GMT 2019"/>
    <s v="Нет"/>
    <n v="1"/>
    <s v="RUB"/>
    <n v="7200000"/>
    <n v="7200000"/>
  </r>
  <r>
    <x v="92"/>
    <s v="Yandex N.V."/>
    <s v="Юр. лицо"/>
    <s v="NLD"/>
    <s v="КОРОЛЕВСТВО НИДЕРЛАНДОВ"/>
    <s v="Расчеты с YNDX по счету/договору № БН от 08.10.19 от Tue Oct 08 00:00:00 GMT 2019"/>
    <s v="Нет"/>
    <n v="1"/>
    <s v="RUB"/>
    <n v="174941404.94999999"/>
    <n v="174941404.94999999"/>
  </r>
  <r>
    <x v="82"/>
    <s v="Общество с ограниченной ответственностью &quot;ЭНЕРГОПРОМСБЫТ&quot;"/>
    <s v="Юр. лицо"/>
    <s v="RUS"/>
    <s v="РОССИЙСКАЯ ФЕДЕРАЦИЯ"/>
    <s v="Расчеты с ENPRSB по счету/договору № БН от 11.12.2017 от Mon Dec 11 00:00:00 GMT 2017"/>
    <s v="Да"/>
    <n v="1"/>
    <s v="RUB"/>
    <n v="277493.21000000002"/>
    <n v="277493.21000000002"/>
  </r>
  <r>
    <x v="93"/>
    <s v="Общество с ограниченной ответственностью ВТБ Форекс"/>
    <s v="Юр. лицо"/>
    <s v="RUS"/>
    <s v="РОССИЙСКАЯ ФЕДЕРАЦИЯ"/>
    <s v="Расчеты с VTBForex по счету/договору № перевыставление от Wed Jan 01 00:00:00 GMT 2020"/>
    <s v="Да"/>
    <n v="1"/>
    <s v="RUB"/>
    <n v="417516.73"/>
    <n v="417516.73"/>
  </r>
  <r>
    <x v="94"/>
    <s v="ООО &quot;Управляющая компания &quot;РОСНАНО&quot;"/>
    <s v="Юр. лицо"/>
    <s v="RUS"/>
    <s v="РОССИЙСКАЯ ФЕДЕРАЦИЯ"/>
    <s v="Расчеты с ROSNANO по счету/договору № БН от 25.08.2020 от Tue Aug 25 00:00:00 GMT 2020"/>
    <s v="Да"/>
    <n v="1"/>
    <s v="RUB"/>
    <n v="900000"/>
    <n v="900000"/>
  </r>
  <r>
    <x v="41"/>
    <s v="Общество с ограниченной ответственностью &quot;Бизнес-Финанс&quot;"/>
    <s v="Юр. лицо"/>
    <s v="RUS"/>
    <s v="РОССИЙСКАЯ ФЕДЕРАЦИЯ"/>
    <s v="Расчеты с BUZFIN по счету/договору № перевыставление от Wed Jan 01 00:00:00 GMT 2020"/>
    <s v="Да"/>
    <n v="1"/>
    <s v="RUB"/>
    <n v="1779150.46"/>
    <n v="1779150.46"/>
  </r>
  <r>
    <x v="95"/>
    <s v="Акционерное общество  &quot;Компания ТрансТелеКом&quot;"/>
    <s v="Юр. лицо"/>
    <s v="RUS"/>
    <s v="РОССИЙСКАЯ ФЕДЕРАЦИЯ"/>
    <s v="Расчеты с TTK по счету/договору № КТТ20200013 от Tue Jun 30 00:00:00 GMT 2020"/>
    <s v="Да"/>
    <n v="1"/>
    <s v="RUB"/>
    <n v="306920.02"/>
    <n v="306920.02"/>
  </r>
  <r>
    <x v="96"/>
    <s v="ООО &quot;Деметра-Холдинг&quot;"/>
    <s v="Юр. лицо"/>
    <s v="RUS"/>
    <s v="РОССИЙСКАЯ ФЕДЕРАЦИЯ"/>
    <s v="Расчеты с ООО &quot;Деметра-Холдинг&quot; по договору № 030821TA/1"/>
    <s v="Да"/>
    <n v="1"/>
    <s v="RUB"/>
    <n v="100000"/>
    <n v="100000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№713 от 08.05.18. от Tue May 08 00:00:00 GMT 2018"/>
    <s v="Да"/>
    <n v="4"/>
    <s v="RUB"/>
    <n v="425000"/>
    <n v="425000"/>
  </r>
  <r>
    <x v="22"/>
    <s v="Общество с ограниченной ответственностью КьюЭсАР Холдингс"/>
    <s v="Юр. лицо"/>
    <s v="RUS"/>
    <s v="РОССИЙСКАЯ ФЕДЕРАЦИЯ"/>
    <s v="Расчеты с KSR по счету/договору № АД-С027-18 от Mon Jul 09 00:00:00 GMT 2018"/>
    <s v="Да"/>
    <n v="1"/>
    <s v="RUB"/>
    <n v="83282.539999999994"/>
    <n v="83282.539999999994"/>
  </r>
  <r>
    <x v="22"/>
    <s v="Общество с ограниченной ответственностью КьюЭсАР Холдингс"/>
    <s v="Юр. лицо"/>
    <s v="RUS"/>
    <s v="РОССИЙСКАЯ ФЕДЕРАЦИЯ"/>
    <s v="Расчеты с KSR по счету/договору № АД-С027-18 от Mon Jul 09 00:00:00 GMT 2018"/>
    <s v="Да"/>
    <n v="1"/>
    <s v="RUB"/>
    <n v="3797.87"/>
    <n v="3797.87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756 от 10.12.2018 от Mon Dec 10 00:00:00 GMT 2018"/>
    <s v="Да"/>
    <n v="4"/>
    <s v="RUB"/>
    <n v="195454.55"/>
    <n v="195454.55"/>
  </r>
  <r>
    <x v="32"/>
    <s v="ООО &quot;ВТБ Инфраструктурные инвестиции&quot;"/>
    <s v="Юр. лицо"/>
    <s v="RUS"/>
    <s v="РОССИЙСКАЯ ФЕДЕРАЦИЯ"/>
    <s v="Расчеты с VTBII по счету/договору № АД-БФ005-12 ПЕРЕМ от Tue Aug 07 00:00:00 GMT 2012"/>
    <s v="Да"/>
    <n v="1"/>
    <s v="RUB"/>
    <n v="5034.78"/>
    <n v="5034.78"/>
  </r>
  <r>
    <x v="24"/>
    <s v="ООО «Трамвайные Пути Северной Столицы»"/>
    <s v="Юр. лицо"/>
    <s v="RUS"/>
    <s v="РОССИЙСКАЯ ФЕДЕРАЦИЯ"/>
    <s v="Расчеты с NOVCC по счету/договору № АД-В5-007-16 ПЕРЕМ от Wed Nov 16 00:00:00 GMT 2016"/>
    <s v="Да"/>
    <n v="1"/>
    <s v="RUB"/>
    <n v="1344.88"/>
    <n v="1344.88"/>
  </r>
  <r>
    <x v="24"/>
    <s v="ООО «Трамвайные Пути Северной Столицы»"/>
    <s v="Юр. лицо"/>
    <s v="RUS"/>
    <s v="РОССИЙСКАЯ ФЕДЕРАЦИЯ"/>
    <s v="Расчеты с NOVCC по счету/договору № АД-В5-007-16 ПЕРЕМ от Wed Nov 16 00:00:00 GMT 2016"/>
    <s v="Да"/>
    <n v="1"/>
    <s v="RUB"/>
    <n v="1454.87"/>
    <n v="1454.87"/>
  </r>
  <r>
    <x v="22"/>
    <s v="Общество с ограниченной ответственностью КьюЭсАР Холдингс"/>
    <s v="Юр. лицо"/>
    <s v="RUS"/>
    <s v="РОССИЙСКАЯ ФЕДЕРАЦИЯ"/>
    <s v="Расчеты с KSR по счету/договору № АД-С027-18 ПЕРЕМ от Mon Jul 09 00:00:00 GMT 2018"/>
    <s v="Да"/>
    <n v="1"/>
    <s v="RUB"/>
    <n v="19596.54"/>
    <n v="19596.54"/>
  </r>
  <r>
    <x v="97"/>
    <s v="ООО &quot;ДОМ.РФ Ипотечный агент&quot;"/>
    <s v="Юр. лицо"/>
    <s v="RUS"/>
    <s v="РОССИЙСКАЯ ФЕДЕРАЦИЯ"/>
    <s v="Расчеты с FABRIKAICB по счету/договору № №849 от 20.08.2019 от Tue Aug 20 00:00:00 GMT 2019"/>
    <s v="Да"/>
    <n v="1"/>
    <s v="RUB"/>
    <n v="10000"/>
    <n v="10000"/>
  </r>
  <r>
    <x v="90"/>
    <s v="Акционерное общество &quot;Объединенная Транспортно-Логистическая Компания&quot;"/>
    <s v="Юр. лицо"/>
    <s v="RUS"/>
    <s v="РОССИЙСКАЯ ФЕДЕРАЦИЯ"/>
    <s v="Расчеты с OTLK по счету/договору № БН от Wed Jan 31 00:00:00 GMT 2018"/>
    <s v="Да"/>
    <n v="1"/>
    <s v="RUB"/>
    <n v="9260"/>
    <n v="9260"/>
  </r>
  <r>
    <x v="98"/>
    <s v="Публичное акционерное общество &quot;Ростелеком&quot;"/>
    <s v="Юр. лицо"/>
    <s v="RUS"/>
    <s v="РОССИЙСКАЯ ФЕДЕРАЦИЯ"/>
    <s v="Расчеты с RTKM по счету/договору № 01/25/2737/19 от Tue Nov 26 00:00:00 GMT 2019"/>
    <s v="Да"/>
    <n v="1"/>
    <s v="RUB"/>
    <n v="6500000"/>
    <n v="6500000"/>
  </r>
  <r>
    <x v="41"/>
    <s v="Общество с ограниченной ответственностью &quot;Бизнес-Финанс&quot;"/>
    <s v="Юр. лицо"/>
    <s v="RUS"/>
    <s v="РОССИЙСКАЯ ФЕДЕРАЦИЯ"/>
    <s v="Расчеты с BUZFIN по счету/договору № АД-С028-19 от Tue Oct 01 00:00:00 GMT 2019"/>
    <s v="Да"/>
    <n v="1"/>
    <s v="RUB"/>
    <n v="36479.47"/>
    <n v="36479.47"/>
  </r>
  <r>
    <x v="97"/>
    <s v="ООО &quot;ДОМ.РФ Ипотечный агент&quot;"/>
    <s v="Юр. лицо"/>
    <s v="RUS"/>
    <s v="РОССИЙСКАЯ ФЕДЕРАЦИЯ"/>
    <s v="Расчеты с FABRIKAICB по счету/договору № 901 от 20.02.2020 от Thu Feb 20 00:00:00 GMT 2020"/>
    <s v="Да"/>
    <n v="1"/>
    <s v="RUB"/>
    <n v="5000"/>
    <n v="5000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907 от 05.03.20 от Thu Mar 05 00:00:00 GMT 2020"/>
    <s v="Да"/>
    <n v="4"/>
    <s v="RUB"/>
    <n v="124636.36"/>
    <n v="124636.36"/>
  </r>
  <r>
    <x v="97"/>
    <s v="ООО &quot;ДОМ.РФ Ипотечный агент&quot;"/>
    <s v="Юр. лицо"/>
    <s v="RUS"/>
    <s v="РОССИЙСКАЯ ФЕДЕРАЦИЯ"/>
    <s v="Расчеты с FABRIKAICB по счету/договору № 938 от 07.07.20 от Tue Jul 07 00:00:00 GMT 2020"/>
    <s v="Да"/>
    <n v="1"/>
    <s v="RUB"/>
    <n v="5000"/>
    <n v="5000"/>
  </r>
  <r>
    <x v="9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960/РЕПО от 01.09.20 от Tue Sep 01 00:00:00 GMT 2020"/>
    <s v="Да"/>
    <n v="2"/>
    <s v="RUB"/>
    <n v="698056.11"/>
    <n v="698056.11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3/2020 от 28.07.20 от Tue Jul 28 00:00:00 GMT 2020"/>
    <s v="Да"/>
    <n v="4"/>
    <s v="RUB"/>
    <n v="3885831.1"/>
    <n v="3885831.1"/>
  </r>
  <r>
    <x v="100"/>
    <s v="ПАО «ГК «Самолет»"/>
    <s v="Юр. лицо"/>
    <s v="RUS"/>
    <s v="РОССИЙСКАЯ ФЕДЕРАЦИЯ"/>
    <s v="Расчеты с SAMOLET по счету/договору № 990 от 28.10.2020 от Wed Oct 28 00:00:00 GMT 2020"/>
    <s v="Да"/>
    <n v="1"/>
    <s v="RUB"/>
    <n v="400000"/>
    <n v="400000"/>
  </r>
  <r>
    <x v="100"/>
    <s v="ПАО «ГК «Самолет»"/>
    <s v="Юр. лицо"/>
    <s v="RUS"/>
    <s v="РОССИЙСКАЯ ФЕДЕРАЦИЯ"/>
    <s v="Расчеты с SAMOLET по счету/договору № 990 от 28.10.2020 от Wed Oct 28 00:00:00 GMT 2020"/>
    <s v="Да"/>
    <n v="1"/>
    <s v="RUB"/>
    <n v="400000"/>
    <n v="400000"/>
  </r>
  <r>
    <x v="100"/>
    <s v="ПАО «ГК «Самолет»"/>
    <s v="Юр. лицо"/>
    <s v="RUS"/>
    <s v="РОССИЙСКАЯ ФЕДЕРАЦИЯ"/>
    <s v="Расчеты с SAMOLET по счету/договору № 990 от 28.10.2020 от Wed Oct 28 00:00:00 GMT 2020"/>
    <s v="Да"/>
    <n v="1"/>
    <s v="RUB"/>
    <n v="400000"/>
    <n v="400000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Расчеты с MBP по счету/договору № АД-БФ016-20 от Thu Dec 03 00:00:00 GMT 2020"/>
    <s v="Да"/>
    <n v="1"/>
    <s v="RUB"/>
    <n v="33287.47"/>
    <n v="33287.47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Расчеты с MBP по счету/договору № АД-БФ016-20 от Thu Dec 03 00:00:00 GMT 2020"/>
    <s v="Да"/>
    <n v="1"/>
    <s v="RUB"/>
    <n v="21362.73"/>
    <n v="21362.73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Расчеты с MBP по счету/договору № 27,40 от Sun Nov 01 00:00:00 GMT 2020"/>
    <s v="Да"/>
    <n v="1"/>
    <s v="RUB"/>
    <n v="121798.63"/>
    <n v="121798.63"/>
  </r>
  <r>
    <x v="42"/>
    <s v="Общество с ограниченной ответственностью “Инвестиции в облачные технологии”"/>
    <s v="Юр. лицо"/>
    <s v="RUS"/>
    <s v="РОССИЙСКАЯ ФЕДЕРАЦИЯ"/>
    <s v="Расчеты с MBP по счету/договору № 27,40 от Sun Nov 01 00:00:00 GMT 2020"/>
    <s v="Да"/>
    <n v="1"/>
    <s v="RUB"/>
    <n v="187858.91"/>
    <n v="187858.91"/>
  </r>
  <r>
    <x v="97"/>
    <s v="ООО &quot;ДОМ.РФ Ипотечный агент&quot;"/>
    <s v="Юр. лицо"/>
    <s v="RUS"/>
    <s v="РОССИЙСКАЯ ФЕДЕРАЦИЯ"/>
    <s v="Расчеты с FABRIKAICB по счету/договору № 1004 от 27.11.20 от Fri Nov 27 00:00:00 GMT 2020"/>
    <s v="Да"/>
    <n v="1"/>
    <s v="RUB"/>
    <n v="10000"/>
    <n v="10000"/>
  </r>
  <r>
    <x v="101"/>
    <s v="Публичное акционерное общество &quot;Российские сети&quot;"/>
    <s v="Юр. лицо"/>
    <s v="RUS"/>
    <s v="РОССИЙСКАЯ ФЕДЕРАЦИЯ"/>
    <s v="Расчеты с MRSKH по счету/договору № б/н от 31.07.2020 от Fri Jul 31 00:00:00 GMT 2020"/>
    <s v="Да"/>
    <n v="1"/>
    <s v="RUB"/>
    <n v="14581838.640000001"/>
    <n v="14581838.640000001"/>
  </r>
  <r>
    <x v="18"/>
    <s v="Общество с ограниченной ответственностью «Электроугли Лэнд»"/>
    <s v="Юр. лицо"/>
    <s v="RUS"/>
    <s v="РОССИЙСКАЯ ФЕДЕРАЦИЯ"/>
    <s v="Расчеты с ELUGLI по счету/договору № б/н от 12.11.20 от Thu Nov 12 00:00:00 GMT 2020"/>
    <s v="Да"/>
    <n v="1"/>
    <s v="RUB"/>
    <n v="12000"/>
    <n v="12000"/>
  </r>
  <r>
    <x v="102"/>
    <s v="Общество с ограниченной ответственностью «Логистическая инфраструктура»"/>
    <s v="Юр. лицо"/>
    <s v="RUS"/>
    <s v="РОССИЙСКАЯ ФЕДЕРАЦИЯ"/>
    <s v="Расчеты с LOGINFRA по счету/договору № б/н от 03.11.2020 от Tue Nov 03 00:00:00 GMT 2020"/>
    <s v="Да"/>
    <n v="1"/>
    <s v="RUB"/>
    <n v="264000"/>
    <n v="264000"/>
  </r>
  <r>
    <x v="28"/>
    <s v="ООО &quot;Транспортные Концессии (Саха)&quot;"/>
    <s v="Юр. лицо"/>
    <s v="RUS"/>
    <s v="РОССИЙСКАЯ ФЕДЕРАЦИЯ"/>
    <s v="Расчеты с TCS по счету/договору № б/н от 10.11.2020 от Tue Nov 10 00:00:00 GMT 2020"/>
    <s v="Да"/>
    <n v="1"/>
    <s v="RUB"/>
    <n v="12000"/>
    <n v="12000"/>
  </r>
  <r>
    <x v="103"/>
    <s v="ООО &quot;Оператор скоростных автомагистралей&quot;"/>
    <s v="Юр. лицо"/>
    <s v="RUS"/>
    <s v="РОССИЙСКАЯ ФЕДЕРАЦИЯ"/>
    <s v="Расчеты с HIGHWAY по счету/договору № б/н от 10.11.2020 от Tue Nov 10 00:00:00 GMT 2020"/>
    <s v="Да"/>
    <n v="1"/>
    <s v="RUB"/>
    <n v="12000"/>
    <n v="12000"/>
  </r>
  <r>
    <x v="104"/>
    <s v="Общество с ограниченной ответственностью «Оператор скоростных автомагистралей - Кама»"/>
    <s v="Юр. лицо"/>
    <s v="RUS"/>
    <s v="РОССИЙСКАЯ ФЕДЕРАЦИЯ"/>
    <s v="Расчеты с DORLINE по счету/договору № б/н от 10.11.2020 от Tue Nov 10 00:00:00 GMT 2020"/>
    <s v="Да"/>
    <n v="1"/>
    <s v="RUB"/>
    <n v="12000"/>
    <n v="12000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1042 от 20.02.2021 от Sat Feb 20 00:00:00 GMT 2021"/>
    <s v="Да"/>
    <n v="4"/>
    <s v="RUB"/>
    <n v="25000"/>
    <n v="25000"/>
  </r>
  <r>
    <x v="27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1041 от 19.02.2021 от Fri Feb 19 00:00:00 GMT 2021"/>
    <s v="Да"/>
    <n v="4"/>
    <s v="RUB"/>
    <n v="25000"/>
    <n v="25000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1058 от 09.04.2021 от Fri Apr 09 00:00:00 GMT 2021"/>
    <s v="Да"/>
    <n v="4"/>
    <s v="RUB"/>
    <n v="45000"/>
    <n v="45000"/>
  </r>
  <r>
    <x v="9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01/H900/FutWheat от Mon Dec 21 00:00:00 GMT 2020"/>
    <s v="Да"/>
    <n v="2"/>
    <s v="RUB"/>
    <n v="706504.59"/>
    <n v="706504.59"/>
  </r>
  <r>
    <x v="9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01/H900/FutWheat от Mon Dec 21 00:00:00 GMT 2020"/>
    <s v="Да"/>
    <n v="2"/>
    <s v="RUB"/>
    <n v="172896.51"/>
    <n v="172896.51"/>
  </r>
  <r>
    <x v="9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01/H900/FutWheat от Mon Dec 21 00:00:00 GMT 2020"/>
    <s v="Да"/>
    <n v="2"/>
    <s v="RUB"/>
    <n v="72862.27"/>
    <n v="72862.27"/>
  </r>
  <r>
    <x v="9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01/H900/FutWheat от Mon Dec 21 00:00:00 GMT 2020"/>
    <s v="Да"/>
    <n v="2"/>
    <s v="RUB"/>
    <n v="181911.8"/>
    <n v="181911.8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50434409-ИТ от Fri Jul 09 00:00:00 GMT 2021"/>
    <s v="Да"/>
    <n v="4"/>
    <s v="RUB"/>
    <n v="165182.22"/>
    <n v="165182.22"/>
  </r>
  <r>
    <x v="97"/>
    <s v="ООО &quot;ДОМ.РФ Ипотечный агент&quot;"/>
    <s v="Юр. лицо"/>
    <s v="RUS"/>
    <s v="РОССИЙСКАЯ ФЕДЕРАЦИЯ"/>
    <s v="Расчеты с FABRIKAICB по счету/договору № 1047 от 09.03.21 от Tue Mar 09 00:00:00 GMT 2021"/>
    <s v="Да"/>
    <n v="1"/>
    <s v="RUB"/>
    <n v="5000"/>
    <n v="5000"/>
  </r>
  <r>
    <x v="105"/>
    <s v="Публичное акционерное общество &quot;Лизинговая Компания &quot;Европлан&quot;"/>
    <s v="Юр. лицо"/>
    <s v="RUS"/>
    <s v="РОССИЙСКАЯ ФЕДЕРАЦИЯ"/>
    <s v="Расчеты с EUPLAN по счету/договору № ДРК-2021/27 от Tue May 18 00:00:00 GMT 2021"/>
    <s v="Да"/>
    <n v="1"/>
    <s v="RUB"/>
    <n v="1458589.15"/>
    <n v="1458589.15"/>
  </r>
  <r>
    <x v="106"/>
    <s v="акционерное общество &quot;Государственная транспортная лизинговая компания&quot;"/>
    <s v="Юр. лицо"/>
    <s v="RUS"/>
    <s v="РОССИЙСКАЯ ФЕДЕРАЦИЯ"/>
    <s v="Расчеты с GTLK по счету/договору № б/н от 06.07.2021 от Tue Jul 06 00:00:00 GMT 2021"/>
    <s v="Да"/>
    <n v="1"/>
    <s v="RUB"/>
    <n v="99000"/>
    <n v="99000"/>
  </r>
  <r>
    <x v="107"/>
    <s v="Общество с ограниченной ответственностью &quot;Специализированное финансовое общество ВТБ РКС-1&quot;"/>
    <s v="Юр. лицо"/>
    <s v="RUS"/>
    <s v="РОССИЙСКАЯ ФЕДЕРАЦИЯ"/>
    <s v="Расчеты с VTBRKS1 по счету/договору № 1084 от 25.06.21 от Fri Jun 25 00:00:00 GMT 2021"/>
    <s v="Да"/>
    <n v="1"/>
    <s v="RUB"/>
    <n v="5681.81"/>
    <n v="5681.81"/>
  </r>
  <r>
    <x v="107"/>
    <s v="Общество с ограниченной ответственностью &quot;Специализированное финансовое общество ВТБ РКС-1&quot;"/>
    <s v="Юр. лицо"/>
    <s v="RUS"/>
    <s v="РОССИЙСКАЯ ФЕДЕРАЦИЯ"/>
    <s v="Расчеты с VTBRKS1 по счету/договору № 1084 от 25.06.21 от Fri Jun 25 00:00:00 GMT 2021"/>
    <s v="Да"/>
    <n v="1"/>
    <s v="RUB"/>
    <n v="5000"/>
    <n v="5000"/>
  </r>
  <r>
    <x v="108"/>
    <s v="Общество с ограниченной ответственностью &quot;ВИС Финанс&quot;"/>
    <s v="Юр. лицо"/>
    <s v="RUS"/>
    <s v="РОССИЙСКАЯ ФЕДЕРАЦИЯ"/>
    <s v="Расчеты с VISFIN по счету/договору № Б/Н ОТ 16.02.2021 от Tue Feb 16 00:00:00 GMT 2021"/>
    <s v="Да"/>
    <n v="1"/>
    <s v="RUB"/>
    <n v="1000000"/>
    <n v="1000000"/>
  </r>
  <r>
    <x v="109"/>
    <s v="&quot;Газпромбанк&quot; (Акционерное общество)"/>
    <s v="Юр. лицо"/>
    <s v="RUS"/>
    <s v="РОССИЙСКАЯ ФЕДЕРАЦИЯ"/>
    <s v="Расчеты с GPB по счету/договору № 92/СОБЗ от 30.08.21 от Mon Aug 30 00:00:00 GMT 2021"/>
    <s v="Да"/>
    <n v="1"/>
    <s v="RUB"/>
    <n v="2021031"/>
    <n v="2021031"/>
  </r>
  <r>
    <x v="110"/>
    <s v="Публичное акционерное общество &quot;Магнит&quot;"/>
    <s v="Юр. лицо"/>
    <s v="RUS"/>
    <s v="РОССИЙСКАЯ ФЕДЕРАЦИЯ"/>
    <s v="Расчеты с MGNT по счету/договору № б/н от 24.05.21 от Mon May 24 00:00:00 GMT 2021"/>
    <s v="Да"/>
    <n v="1"/>
    <s v="RUB"/>
    <n v="5833333.3300000001"/>
    <n v="5833333.3300000001"/>
  </r>
  <r>
    <x v="109"/>
    <s v="&quot;Газпромбанк&quot; (Акционерное общество)"/>
    <s v="Юр. лицо"/>
    <s v="RUS"/>
    <s v="РОССИЙСКАЯ ФЕДЕРАЦИЯ"/>
    <s v="Расчеты с GPB по счету/договору № 93/СОБЗ от Mon Aug 30 00:00:00 GMT 2021"/>
    <s v="Да"/>
    <n v="1"/>
    <s v="RUB"/>
    <n v="1700000"/>
    <n v="1700000"/>
  </r>
  <r>
    <x v="109"/>
    <s v="&quot;Газпромбанк&quot; (Акционерное общество)"/>
    <s v="Юр. лицо"/>
    <s v="RUS"/>
    <s v="РОССИЙСКАЯ ФЕДЕРАЦИЯ"/>
    <s v="Расчеты с GPB по счету/договору № 91/СОБЗ от Mon Aug 30 00:00:00 GMT 2021"/>
    <s v="Да"/>
    <n v="1"/>
    <s v="RUB"/>
    <n v="1250000"/>
    <n v="1250000"/>
  </r>
  <r>
    <x v="111"/>
    <s v="Zhongman Petroleum and Natural Gas Exploration and Development (Hong Kong) Co., Limited"/>
    <s v="Юр. лицо"/>
    <s v="HKG"/>
    <s v="СПЕЦИАЛЬНЫЙ АДМИНИСТРАТИВНЫЙ РЕГИОН КИТАЯ ГОНКОНГ"/>
    <s v="Расчеты с ZHONGMAN по счету/договору № ДС от 05.04.19 от Fri Apr 05 00:00:00 GMT 2019"/>
    <s v="Нет"/>
    <n v="1"/>
    <s v="USD"/>
    <n v="26405.3"/>
    <n v="1942754.1"/>
  </r>
  <r>
    <x v="111"/>
    <s v="Zhongman Petroleum and Natural Gas Exploration and Development (Hong Kong) Co., Limited"/>
    <s v="Юр. лицо"/>
    <s v="HKG"/>
    <s v="СПЕЦИАЛЬНЫЙ АДМИНИСТРАТИВНЫЙ РЕГИОН КИТАЯ ГОНКОНГ"/>
    <s v="Расчеты с ZHONGMAN по счету/договору № ДС от 05.04.19 от Fri Apr 05 00:00:00 GMT 2019"/>
    <s v="Нет"/>
    <n v="1"/>
    <s v="USD"/>
    <n v="150000"/>
    <n v="11036160"/>
  </r>
  <r>
    <x v="112"/>
    <s v="Jupiter Energy Limited"/>
    <s v="Юр. лицо"/>
    <s v="AUS"/>
    <s v="АВСТРАЛИЯ"/>
    <s v="Расчеты с JUPITEREN по счету/договору № б/н от 20.07.2020 от Mon Jul 20 00:00:00 GMT 2020"/>
    <s v="Нет"/>
    <n v="1"/>
    <s v="USD"/>
    <n v="100000"/>
    <n v="73574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x v="0"/>
    <s v="Банк ВТБ (публичное акционерное общество)"/>
    <s v="Юр. лицо"/>
    <s v="RUS"/>
    <s v="РОССИЙСКАЯ ФЕДЕРАЦИЯ"/>
    <s v="Расчеты с контрагентом  по выплатам дивидендов в валюте"/>
    <s v="Да"/>
    <n v="4"/>
    <s v="RUB"/>
    <n v="-458280.9"/>
    <n v="-458280.9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Б/Н050511 от Thu May 05 00:00:00 GMT 2011"/>
    <s v="Да"/>
    <n v="4"/>
    <s v="RUB"/>
    <n v="-1850000"/>
    <n v="-1850000"/>
  </r>
  <r>
    <x v="1"/>
    <s v="Общество с ограниченной ответственностью &quot;Т2 Мобайл&quot;"/>
    <s v="Юр. лицо"/>
    <s v="RUS"/>
    <s v="РОССИЙСКАЯ ФЕДЕРАЦИЯ"/>
    <s v="Расчеты с MCT2RUS по счету/договору № М2015/14/12 от Mon Dec 14 00:00:00 GMT 2015"/>
    <s v="Да"/>
    <n v="1"/>
    <s v="RUB"/>
    <n v="-332106.64"/>
    <n v="-332106.64"/>
  </r>
  <r>
    <x v="2"/>
    <s v="АО &quot;Континент Экспресс&quot;"/>
    <s v="Юр. лицо"/>
    <s v="RUS"/>
    <s v="РОССИЙСКАЯ ФЕДЕРАЦИЯ"/>
    <s v="Расчеты с Continent Express по счету/договору № 22/12 от Wed Jan 25 00:00:00 GMT 2012"/>
    <s v="Да"/>
    <n v="1"/>
    <s v="RUB"/>
    <n v="-2661149.7000000002"/>
    <n v="-2661149.7000000002"/>
  </r>
  <r>
    <x v="3"/>
    <s v="Небанковская кредитная организация - центральный контрагент &quot;РДК&quot; (Акционерное общество)"/>
    <s v="Юр. лицо"/>
    <s v="RUS"/>
    <s v="РОССИЙСКАЯ ФЕДЕРАЦИЯ"/>
    <s v="Расчеты с SDCO по счету/договору № 359-РДК-230511 от Mon May 23 00:00:00 GMT 2011"/>
    <s v="Да"/>
    <n v="1"/>
    <s v="RUB"/>
    <n v="-3000"/>
    <n v="-3000"/>
  </r>
  <r>
    <x v="4"/>
    <s v="ООО &quot;ЕвроПереезд&quot;"/>
    <s v="Юр. лицо"/>
    <s v="RUS"/>
    <s v="РОССИЙСКАЯ ФЕДЕРАЦИЯ"/>
    <s v="Расчеты с EVROPEREEZD по счету/договору № 44 от Tue Dec 08 00:00:00 GMT 2015"/>
    <s v="Да"/>
    <n v="1"/>
    <s v="RUB"/>
    <n v="-64070"/>
    <n v="-64070"/>
  </r>
  <r>
    <x v="5"/>
    <s v="ООО &quot;ЭПАМ Систэмз&quot;"/>
    <s v="Юр. лицо"/>
    <s v="RUS"/>
    <s v="РОССИЙСКАЯ ФЕДЕРАЦИЯ"/>
    <s v="Расчеты с EPAMSYS по счету/договору № 1062014 от Sun Jun 01 00:00:00 GMT 2014"/>
    <s v="Да"/>
    <n v="1"/>
    <s v="RUB"/>
    <n v="-1080000"/>
    <n v="-1080000"/>
  </r>
  <r>
    <x v="5"/>
    <s v="ООО &quot;ЭПАМ Систэмз&quot;"/>
    <s v="Юр. лицо"/>
    <s v="RUS"/>
    <s v="РОССИЙСКАЯ ФЕДЕРАЦИЯ"/>
    <s v="Расчеты с EPAMSYS по счету/договору № 2013-07-01/Р от Mon Jul 01 00:00:00 GMT 2013"/>
    <s v="Да"/>
    <n v="1"/>
    <s v="RUB"/>
    <n v="-610320"/>
    <n v="-610320"/>
  </r>
  <r>
    <x v="6"/>
    <s v="ООО &quot;Консалтинговый центр &quot;НАУФОР&quot;"/>
    <s v="Юр. лицо"/>
    <s v="RUS"/>
    <s v="РОССИЙСКАЯ ФЕДЕРАЦИЯ"/>
    <s v="Расчеты с НАУФОР по счету/договору № 4847 от Wed Nov 30 00:00:00 GMT 2016"/>
    <s v="Да"/>
    <n v="1"/>
    <s v="RUB"/>
    <n v="-6000"/>
    <n v="-6000"/>
  </r>
  <r>
    <x v="7"/>
    <s v="ООО &quot;ОСГ Рекордз Менеджмент Центр&quot;"/>
    <s v="Юр. лицо"/>
    <s v="RUS"/>
    <s v="РОССИЙСКАЯ ФЕДЕРАЦИЯ"/>
    <s v="Расчеты с OCG Records по счету/договору № RM1325 от Tue Aug 25 00:00:00 GMT 2009"/>
    <s v="Да"/>
    <n v="1"/>
    <s v="RUB"/>
    <n v="-174251"/>
    <n v="-174251"/>
  </r>
  <r>
    <x v="8"/>
    <s v="ООО &quot;Стек Телеком&quot;"/>
    <s v="Юр. лицо"/>
    <s v="RUS"/>
    <s v="РОССИЙСКАЯ ФЕДЕРАЦИЯ"/>
    <s v="Расчеты с Стек Телеком по счету/договору № СТ-554/К от Mon Jul 07 00:00:00 GMT 2008"/>
    <s v="Да"/>
    <n v="1"/>
    <s v="RUB"/>
    <n v="-1354416"/>
    <n v="-1354416"/>
  </r>
  <r>
    <x v="9"/>
    <s v="Акционерное общество &quot;Санкт-Петербургская Международная Товарно-сырьевая Биржа&quot;"/>
    <s v="Юр. лицо"/>
    <s v="RUS"/>
    <s v="РОССИЙСКАЯ ФЕДЕРАЦИЯ"/>
    <s v="Расчеты с SPIMEX по счету/договору № УД-0004 от Mon Sep 26 00:00:00 GMT 2016"/>
    <s v="Да"/>
    <n v="1"/>
    <s v="RUB"/>
    <n v="-7000"/>
    <n v="-7000"/>
  </r>
  <r>
    <x v="10"/>
    <s v="ООО &quot;ВБ-Сервис&quot;"/>
    <s v="Юр. лицо"/>
    <s v="RUS"/>
    <s v="РОССИЙСКАЯ ФЕДЕРАЦИЯ"/>
    <s v="Расчеты с ООО ВБ-Сервис по счету/договору № БН15.03.10 от Mon Mar 15 00:00:00 GMT 2010"/>
    <s v="Да"/>
    <n v="1"/>
    <s v="RUB"/>
    <n v="-32037.18"/>
    <n v="-32037.18"/>
  </r>
  <r>
    <x v="11"/>
    <s v="ООО &quot;Терракультур Раша&quot;"/>
    <s v="Юр. лицо"/>
    <s v="RUS"/>
    <s v="РОССИЙСКАЯ ФЕДЕРАЦИЯ"/>
    <s v="Расчеты с Терракультур по счету/договору № 280/СР от Mon Mar 15 00:00:00 GMT 2010"/>
    <s v="Да"/>
    <n v="1"/>
    <s v="RUB"/>
    <n v="-132071.04000000001"/>
    <n v="-132071.04000000001"/>
  </r>
  <r>
    <x v="12"/>
    <s v="ООО &quot;Дело вкуса&quot;"/>
    <s v="Юр. лицо"/>
    <s v="RUS"/>
    <s v="РОССИЙСКАЯ ФЕДЕРАЦИЯ"/>
    <s v="Расчеты с ДЕЛО ВКУСА по счету/договору № ВТБК/ДВ-1 от Mon Mar 21 00:00:00 GMT 2016"/>
    <s v="Да"/>
    <n v="1"/>
    <s v="RUB"/>
    <n v="-38900"/>
    <n v="-38900"/>
  </r>
  <r>
    <x v="13"/>
    <s v="ООО &quot;Технологии управления переводом&quot;"/>
    <s v="Юр. лицо"/>
    <s v="RUS"/>
    <s v="РОССИЙСКАЯ ФЕДЕРАЦИЯ"/>
    <s v="Расчеты с TUP по счету/договору № 4184 от Sun Oct 01 00:00:00 GMT 2017"/>
    <s v="Да"/>
    <n v="1"/>
    <s v="RUB"/>
    <n v="-68204.08"/>
    <n v="-68204.08"/>
  </r>
  <r>
    <x v="14"/>
    <s v="ЗАО &quot;КРОК инкорпорейтед&quot;"/>
    <s v="Юр. лицо"/>
    <s v="RUS"/>
    <s v="РОССИЙСКАЯ ФЕДЕРАЦИЯ"/>
    <s v="Расчеты с CROC по счету/договору № Д13_10449 от Mon Sep 23 00:00:00 GMT 2013"/>
    <s v="Да"/>
    <n v="1"/>
    <s v="RUB"/>
    <n v="-2822156.6"/>
    <n v="-2822156.6"/>
  </r>
  <r>
    <x v="15"/>
    <s v="ООО &quot;Телеком-Биржа&quot;"/>
    <s v="Юр. лицо"/>
    <s v="RUS"/>
    <s v="РОССИЙСКАЯ ФЕДЕРАЦИЯ"/>
    <s v="Расчеты с TELEKOM по счету/договору № ТБ-АОВ/20-13 от Thu Oct 03 00:00:00 GMT 2013"/>
    <s v="Да"/>
    <n v="1"/>
    <s v="RUB"/>
    <n v="-159600"/>
    <n v="-159600"/>
  </r>
  <r>
    <x v="16"/>
    <s v="Акционерное общество ВТБ Регистратор"/>
    <s v="Юр. лицо"/>
    <s v="RUS"/>
    <s v="РОССИЙСКАЯ ФЕДЕРАЦИЯ"/>
    <s v="Расчеты с ZOR по счету/договору № УКО-92/290914 от Mon Sep 29 00:00:00 GMT 2014"/>
    <s v="Да"/>
    <n v="1"/>
    <s v="RUB"/>
    <n v="-8000"/>
    <n v="-8000"/>
  </r>
  <r>
    <x v="17"/>
    <s v="ООО &quot;УК &quot;НАВИКОН&quot;"/>
    <s v="Юр. лицо"/>
    <s v="RUS"/>
    <s v="РОССИЙСКАЯ ФЕДЕРАЦИЯ"/>
    <s v="Расчеты с NAVC по счету/договору № P00536 от 01.01.2018 от Mon Jan 01 00:00:00 GMT 2018"/>
    <s v="Да"/>
    <n v="1"/>
    <s v="RUB"/>
    <n v="-622557.89"/>
    <n v="-622557.89"/>
  </r>
  <r>
    <x v="18"/>
    <s v="ООО &quot;Юнайтед Парсел Сервис (РУС)&quot;"/>
    <s v="Юр. лицо"/>
    <s v="RUS"/>
    <s v="РОССИЙСКАЯ ФЕДЕРАЦИЯ"/>
    <s v="Расчеты с UPSRUS по счету/договору № 1333/13 от Mon Dec 16 00:00:00 GMT 2013"/>
    <s v="Да"/>
    <n v="1"/>
    <s v="RUB"/>
    <n v="-51972.89"/>
    <n v="-51972.89"/>
  </r>
  <r>
    <x v="19"/>
    <s v="АО &quot;Аудиторская фирма &quot;МЭФ-Аудит&quot;"/>
    <s v="Юр. лицо"/>
    <s v="RUS"/>
    <s v="РОССИЙСКАЯ ФЕДЕРАЦИЯ"/>
    <s v="Расчеты с ЗАО МЭФ-Аудит по счету/договору № 32/АБ/А-2008 от Mon Dec 15 00:00:00 GMT 2008"/>
    <s v="Да"/>
    <n v="1"/>
    <s v="RUB"/>
    <n v="-305160"/>
    <n v="-305160"/>
  </r>
  <r>
    <x v="19"/>
    <s v="АО &quot;Аудиторская фирма &quot;МЭФ-Аудит&quot;"/>
    <s v="Юр. лицо"/>
    <s v="RUS"/>
    <s v="РОССИЙСКАЯ ФЕДЕРАЦИЯ"/>
    <s v="Расчеты с ЗАО МЭФ-Аудит по счету/договору № 32/АБ/А-2008 от Mon Dec 15 00:00:00 GMT 2008"/>
    <s v="Да"/>
    <n v="1"/>
    <s v="RUB"/>
    <n v="-305160"/>
    <n v="-305160"/>
  </r>
  <r>
    <x v="20"/>
    <s v="ООО &quot;АНКОР ФинТек&quot;"/>
    <s v="Юр. лицо"/>
    <s v="RUS"/>
    <s v="РОССИЙСКАЯ ФЕДЕРАЦИЯ"/>
    <s v="Расчеты с ANCOR FINTEK по счету/договору № BNK-048-15/MSK/O от Mon Dec 28 00:00:00 GMT 2015"/>
    <s v="Да"/>
    <n v="1"/>
    <s v="RUB"/>
    <n v="-1536861.61"/>
    <n v="-1536861.61"/>
  </r>
  <r>
    <x v="21"/>
    <s v="ООО &quot;Оранж Бизнес Сервисез&quot;"/>
    <s v="Юр. лицо"/>
    <s v="RUS"/>
    <s v="РОССИЙСКАЯ ФЕДЕРАЦИЯ"/>
    <s v="Расчеты с Эквант по счету/договору № 18333 от Mon May 28 00:00:00 GMT 2012"/>
    <s v="Да"/>
    <n v="1"/>
    <s v="RUB"/>
    <n v="-206760"/>
    <n v="-206760"/>
  </r>
  <r>
    <x v="22"/>
    <s v="ООО &quot;Букет&quot;"/>
    <s v="Юр. лицо"/>
    <s v="RUS"/>
    <s v="РОССИЙСКАЯ ФЕДЕРАЦИЯ"/>
    <s v="Расчеты с BUKET по счету/договору № 165 от Thu Apr 17 00:00:00 GMT 2014"/>
    <s v="Да"/>
    <n v="1"/>
    <s v="RUB"/>
    <n v="-113050"/>
    <n v="-113050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Б/Н050511 от Thu May 05 00:00:00 GMT 2011"/>
    <s v="Да"/>
    <n v="4"/>
    <s v="RUB"/>
    <n v="-3436991.75"/>
    <n v="-3436991.75"/>
  </r>
  <r>
    <x v="23"/>
    <s v="ООО &quot;ВИТРИНА А ГРУП&quot;"/>
    <s v="Юр. лицо"/>
    <s v="RUS"/>
    <s v="РОССИЙСКАЯ ФЕДЕРАЦИЯ"/>
    <s v="Расчеты с VITRA по счету/договору № ВГ - 160915/5732 от Thu Sep 15 00:00:00 GMT 2016"/>
    <s v="Да"/>
    <n v="1"/>
    <s v="RUB"/>
    <n v="-76000"/>
    <n v="-76000"/>
  </r>
  <r>
    <x v="24"/>
    <m/>
    <s v="ИП"/>
    <s v="RUS"/>
    <s v="РОССИЙСКАЯ ФЕДЕРАЦИЯ"/>
    <s v="Расчеты с Симоненко М. Ю. по счету/договору № №1122016 от 28.06.2018 от Thu Jun 28 00:00:00 GMT 2018"/>
    <s v="Да"/>
    <n v="1"/>
    <s v="RUB"/>
    <n v="-168950"/>
    <n v="-168950"/>
  </r>
  <r>
    <x v="25"/>
    <s v="ООО &quot;Кофе Прайм&quot;"/>
    <s v="Юр. лицо"/>
    <s v="RUS"/>
    <s v="РОССИЙСКАЯ ФЕДЕРАЦИЯ"/>
    <s v="Расчеты с COFFEEPRIME по счету/договору № 255-06/18 от Fri Jun 01 00:00:00 GMT 2018"/>
    <s v="Да"/>
    <n v="1"/>
    <s v="RUB"/>
    <n v="-139650"/>
    <n v="-139650"/>
  </r>
  <r>
    <x v="26"/>
    <s v="ЗАО &quot;АМБИЗ&quot;"/>
    <s v="Юр. лицо"/>
    <s v="RUS"/>
    <s v="РОССИЙСКАЯ ФЕДЕРАЦИЯ"/>
    <s v="Расчеты с AMBIZ по счету/договору № NNB-180621K/2 от Mon Jul 02 00:00:00 GMT 2018"/>
    <s v="Да"/>
    <n v="1"/>
    <s v="RUB"/>
    <n v="-34733.279999999999"/>
    <n v="-34733.279999999999"/>
  </r>
  <r>
    <x v="25"/>
    <s v="ООО &quot;Кофе Прайм&quot;"/>
    <s v="Юр. лицо"/>
    <s v="RUS"/>
    <s v="РОССИЙСКАЯ ФЕДЕРАЦИЯ"/>
    <s v="Расчеты с COFFEEPRIME по счету/договору № 254-06/18 от Fri Jun 01 00:00:00 GMT 2018"/>
    <s v="Да"/>
    <n v="1"/>
    <s v="RUB"/>
    <n v="-39248"/>
    <n v="-39248"/>
  </r>
  <r>
    <x v="27"/>
    <s v="ООО &quot;СТАНДАРТ ТЕЛЕФОН ЭЛЕКТРИКА&quot;"/>
    <s v="Юр. лицо"/>
    <s v="RUS"/>
    <s v="РОССИЙСКАЯ ФЕДЕРАЦИЯ"/>
    <s v="Расчеты с STANDTEL по счету/договору № 11213-VTB05 от Mon Dec 01 00:00:00 GMT 2008"/>
    <s v="Да"/>
    <n v="1"/>
    <s v="RUB"/>
    <n v="-912473.1"/>
    <n v="-912473.1"/>
  </r>
  <r>
    <x v="28"/>
    <s v="Публичное акционерное общество &quot;Вымпел-Коммуникации&quot;"/>
    <s v="Юр. лицо"/>
    <s v="RUS"/>
    <s v="РОССИЙСКАЯ ФЕДЕРАЦИЯ"/>
    <s v="Расчеты с VIMP по счету/договору № Договор Н2994 от Fri May 04 00:00:00 GMT 2018"/>
    <s v="Да"/>
    <n v="1"/>
    <s v="RUB"/>
    <n v="-781897.19"/>
    <n v="-781897.19"/>
  </r>
  <r>
    <x v="14"/>
    <s v="ЗАО &quot;КРОК инкорпорейтед&quot;"/>
    <s v="Юр. лицо"/>
    <s v="RUS"/>
    <s v="РОССИЙСКАЯ ФЕДЕРАЦИЯ"/>
    <s v="Расчеты с CROC по счету/договору № Д10_12620 от Fri Nov 26 00:00:00 GMT 2010"/>
    <s v="Да"/>
    <n v="1"/>
    <s v="RUB"/>
    <n v="-1063909.05"/>
    <n v="-1063909.05"/>
  </r>
  <r>
    <x v="29"/>
    <s v="ООО &quot;Философия.ИТ&quot;"/>
    <s v="Юр. лицо"/>
    <s v="RUS"/>
    <s v="РОССИЙСКАЯ ФЕДЕРАЦИЯ"/>
    <s v="Расчеты с PHILS по счету/договору № ФИТ-22/2-17 от Sat Jul 01 00:00:00 GMT 2017"/>
    <s v="Да"/>
    <n v="1"/>
    <s v="RUB"/>
    <n v="-1100000"/>
    <n v="-1100000"/>
  </r>
  <r>
    <x v="30"/>
    <s v="ООО &quot;Дата Интегрейшн Софтвер&quot;"/>
    <s v="Юр. лицо"/>
    <s v="RUS"/>
    <s v="РОССИЙСКАЯ ФЕДЕРАЦИЯ"/>
    <s v="Расчеты с ДАТАИНТЕГРЕЙШН по счету/договору № 31/08/15L107/S47 от Sat Sep 26 00:00:00 GMT 2015"/>
    <s v="Да"/>
    <n v="1"/>
    <s v="RUB"/>
    <n v="-466320"/>
    <n v="-466320"/>
  </r>
  <r>
    <x v="31"/>
    <s v="ООО &quot;Шестьдесят имен&quot;"/>
    <s v="Юр. лицо"/>
    <s v="RUS"/>
    <s v="РОССИЙСКАЯ ФЕДЕРАЦИЯ"/>
    <s v="Расчеты с SIXTY по счету/договору № 011018 от Tue Nov 20 00:00:00 GMT 2018"/>
    <s v="Да"/>
    <n v="1"/>
    <s v="RUB"/>
    <n v="-209513"/>
    <n v="-209513"/>
  </r>
  <r>
    <x v="32"/>
    <s v="Акционерное общество &quot;Коммерсантъ&quot;"/>
    <s v="Юр. лицо"/>
    <s v="RUS"/>
    <s v="РОССИЙСКАЯ ФЕДЕРАЦИЯ"/>
    <s v="Расчеты с KOMMERSANT по счету/договору № 4/К от Tue Jan 11 00:00:00 GMT 2011"/>
    <s v="Да"/>
    <n v="1"/>
    <s v="RUB"/>
    <n v="-613.79999999999995"/>
    <n v="-613.79999999999995"/>
  </r>
  <r>
    <x v="33"/>
    <s v="ООО &quot;Регус Бизнес Центр&quot;"/>
    <s v="Юр. лицо"/>
    <s v="RUS"/>
    <s v="РОССИЙСКАЯ ФЕДЕРАЦИЯ"/>
    <s v="Расчеты с REGUSBC по счету/договору № MOS/SP/199/2018 от Thu Oct 25 00:00:00 GMT 2018"/>
    <s v="Да"/>
    <n v="1"/>
    <s v="RUB"/>
    <n v="-3940.8"/>
    <n v="-3940.8"/>
  </r>
  <r>
    <x v="34"/>
    <s v="ООО &quot;МСА Групп&quot;"/>
    <s v="Юр. лицо"/>
    <s v="RUS"/>
    <s v="РОССИЙСКАЯ ФЕДЕРАЦИЯ"/>
    <s v="Расчеты с MSA Group по счету/договору № ВТБК-МСАГ-2 от Sat Feb 16 00:00:00 GMT 2019"/>
    <s v="Да"/>
    <n v="1"/>
    <s v="RUB"/>
    <n v="-1945396"/>
    <n v="-1945396"/>
  </r>
  <r>
    <x v="35"/>
    <s v="ООО &quot;КОМУС&quot;"/>
    <s v="Юр. лицо"/>
    <s v="RUS"/>
    <s v="РОССИЙСКАЯ ФЕДЕРАЦИЯ"/>
    <s v="Расчеты с KOMUS по счету/договору № VTBC-KMS-2019 от Fri Mar 22 00:00:00 GMT 2019"/>
    <s v="Да"/>
    <n v="1"/>
    <s v="RUB"/>
    <n v="-202799.02"/>
    <n v="-202799.02"/>
  </r>
  <r>
    <x v="10"/>
    <s v="ООО &quot;ВБ-Сервис&quot;"/>
    <s v="Юр. лицо"/>
    <s v="RUS"/>
    <s v="РОССИЙСКАЯ ФЕДЕРАЦИЯ"/>
    <s v="Расчеты с ООО ВБ-Сервис по счету/договору № ВБС-АОВТБК-БнН от Fri Apr 26 00:00:00 GMT 2019"/>
    <s v="Да"/>
    <n v="1"/>
    <s v="RUB"/>
    <n v="-66511.199999999997"/>
    <n v="-66511.199999999997"/>
  </r>
  <r>
    <x v="36"/>
    <s v="ООО &quot;Дизайн и полиграфия&quot;"/>
    <s v="Юр. лицо"/>
    <s v="RUS"/>
    <s v="РОССИЙСКАЯ ФЕДЕРАЦИЯ"/>
    <s v="Расчеты с DESIGNP по счету/договору № VTBC-DIP-2019 от Tue Jun 04 00:00:00 GMT 2019"/>
    <s v="Да"/>
    <n v="1"/>
    <s v="RUB"/>
    <n v="-9820"/>
    <n v="-9820"/>
  </r>
  <r>
    <x v="37"/>
    <s v="ООО &quot;Складовка&quot; Московский банк Сбербанка России г. Москва"/>
    <s v="Юр. лицо"/>
    <s v="RUS"/>
    <s v="РОССИЙСКАЯ ФЕДЕРАЦИЯ"/>
    <s v="Расчеты с SKLAD по счету/договору № 74259 от Fri Jun 07 00:00:00 GMT 2019"/>
    <s v="Да"/>
    <n v="1"/>
    <s v="RUB"/>
    <n v="-25270.1"/>
    <n v="-25270.1"/>
  </r>
  <r>
    <x v="38"/>
    <s v="ООО &quot;Центр аудиторских технологий и решений&quot;"/>
    <s v="Юр. лицо"/>
    <s v="RUS"/>
    <s v="РОССИЙСКАЯ ФЕДЕРАЦИЯ"/>
    <s v="Расчеты с CAUDIT по счету/договору № GFS-2019-0083 РЕЗЕРВ от Wed Aug 28 00:00:00 GMT 2019"/>
    <s v="Да"/>
    <n v="1"/>
    <s v="RUB"/>
    <n v="-16134400"/>
    <n v="-16134400"/>
  </r>
  <r>
    <x v="39"/>
    <s v="ООО &quot;Валеско-Сервис&quot;"/>
    <s v="Юр. лицо"/>
    <s v="RUS"/>
    <s v="РОССИЙСКАЯ ФЕДЕРАЦИЯ"/>
    <s v="Расчеты с VALES по счету/договору № 2019 от Thu Dec 05 00:00:00 GMT 2019"/>
    <s v="Да"/>
    <n v="1"/>
    <s v="RUB"/>
    <n v="-126963"/>
    <n v="-126963"/>
  </r>
  <r>
    <x v="40"/>
    <s v="АО &quot;СОГАЗ&quot;"/>
    <s v="Юр. лицо"/>
    <s v="RUS"/>
    <s v="РОССИЙСКАЯ ФЕДЕРАЦИЯ"/>
    <s v="Расчеты с SOGAZ по счету/договору № 20 LM 3400 от Fri May 01 00:00:00 GMT 2020"/>
    <s v="Да"/>
    <n v="1"/>
    <s v="RUB"/>
    <n v="-36912330.539999999"/>
    <n v="-36912330.539999999"/>
  </r>
  <r>
    <x v="41"/>
    <s v="АО &quot;Ай-Теко&quot;"/>
    <s v="Юр. лицо"/>
    <s v="RUS"/>
    <s v="РОССИЙСКАЯ ФЕДЕРАЦИЯ"/>
    <s v="Расчеты с Ай-Теко по счету/договору № 4-К1-19 от 01.04.20 от Wed Apr 01 00:00:00 GMT 2020"/>
    <s v="Да"/>
    <n v="1"/>
    <s v="RUB"/>
    <n v="-300000"/>
    <n v="-300000"/>
  </r>
  <r>
    <x v="29"/>
    <s v="ООО &quot;Философия.ИТ&quot;"/>
    <s v="Юр. лицо"/>
    <s v="RUS"/>
    <s v="РОССИЙСКАЯ ФЕДЕРАЦИЯ"/>
    <s v="Расчеты с PHILS по счету/договору № ФИТ-56/2-20 от Wed Jul 15 00:00:00 GMT 2020"/>
    <s v="Да"/>
    <n v="1"/>
    <s v="RUB"/>
    <n v="-2736000"/>
    <n v="-2736000"/>
  </r>
  <r>
    <x v="42"/>
    <s v="АО &quot;Бизнес Ньюс Медиа&quot;"/>
    <s v="Юр. лицо"/>
    <s v="RUS"/>
    <s v="РОССИЙСКАЯ ФЕДЕРАЦИЯ"/>
    <s v="Расчеты с Business news media по счету/договору № HR-1530867/01 от Mon Jun 01 00:00:00 GMT 2020"/>
    <s v="Да"/>
    <n v="1"/>
    <s v="RUB"/>
    <n v="-1171.0899999999999"/>
    <n v="-1171.0899999999999"/>
  </r>
  <r>
    <x v="43"/>
    <s v="ООО &quot;Вентра Ай-Ти Сервисес&quot;"/>
    <s v="Юр. лицо"/>
    <s v="RUS"/>
    <s v="РОССИЙСКАЯ ФЕДЕРАЦИЯ"/>
    <s v="Расчеты с VENTRA по счету/договору № 12-06-20/IT от Mon Oct 19 00:00:00 GMT 2020"/>
    <s v="Да"/>
    <n v="1"/>
    <s v="RUB"/>
    <n v="-2458944.4500000002"/>
    <n v="-2458944.4500000002"/>
  </r>
  <r>
    <x v="42"/>
    <s v="АО &quot;Бизнес Ньюс Медиа&quot;"/>
    <s v="Юр. лицо"/>
    <s v="RUS"/>
    <s v="РОССИЙСКАЯ ФЕДЕРАЦИЯ"/>
    <s v="Расчеты с Business news media по счету/договору № SV-1552568/01 от Fri Dec 04 00:00:00 GMT 2020"/>
    <s v="Да"/>
    <n v="1"/>
    <s v="RUB"/>
    <n v="-4358.24"/>
    <n v="-4358.24"/>
  </r>
  <r>
    <x v="44"/>
    <s v="ООО &quot;ТС Интеграция&quot;"/>
    <s v="Юр. лицо"/>
    <s v="RUS"/>
    <s v="РОССИЙСКАЯ ФЕДЕРАЦИЯ"/>
    <s v="Расчеты с TSINTEG по счету/договору № 2171-11.18 от Fri Sep 14 00:00:00 GMT 2018"/>
    <s v="Да"/>
    <n v="1"/>
    <s v="RUB"/>
    <n v="-1696954"/>
    <n v="-1696954"/>
  </r>
  <r>
    <x v="45"/>
    <s v="ООО &quot;ФЛЮЭНТ СИТИ&quot;"/>
    <s v="Юр. лицо"/>
    <s v="RUS"/>
    <s v="РОССИЙСКАЯ ФЕДЕРАЦИЯ"/>
    <s v="Расчеты с FLUENT по счету/договору № УСЛ-2021/0401 от Thu Apr 01 00:00:00 GMT 2021"/>
    <s v="Да"/>
    <n v="1"/>
    <s v="RUB"/>
    <n v="-49920"/>
    <n v="-49920"/>
  </r>
  <r>
    <x v="46"/>
    <s v="ООО &quot;Си-Экзекьютивз&quot;"/>
    <s v="Юр. лицо"/>
    <s v="RUS"/>
    <s v="РОССИЙСКАЯ ФЕДЕРАЦИЯ"/>
    <s v="Расчеты с ООО Си-Экзекьютивз по счету/договору № 0504/2021 от Wed Apr 28 00:00:00 GMT 2021"/>
    <s v="Да"/>
    <n v="1"/>
    <s v="RUB"/>
    <n v="-648000"/>
    <n v="-648000"/>
  </r>
  <r>
    <x v="47"/>
    <s v="ООО &quot;МБ-Престиж&quot;"/>
    <s v="Юр. лицо"/>
    <s v="RUS"/>
    <s v="РОССИЙСКАЯ ФЕДЕРАЦИЯ"/>
    <s v="Расчеты с MBPRES по счету/договору № 1502 от Mon Feb 15 00:00:00 GMT 2021"/>
    <s v="Да"/>
    <n v="1"/>
    <s v="RUB"/>
    <n v="-1128800"/>
    <n v="-1128800"/>
  </r>
  <r>
    <x v="48"/>
    <m/>
    <s v="ИП"/>
    <s v="RUS"/>
    <s v="РОССИЙСКАЯ ФЕДЕРАЦИЯ"/>
    <s v="Расчеты с Рябов Р. В. по счету/договору № бн от Sat May 01 00:00:00 GMT 2021"/>
    <s v="Да"/>
    <n v="1"/>
    <s v="RUB"/>
    <n v="-8100"/>
    <n v="-8100"/>
  </r>
  <r>
    <x v="49"/>
    <s v="Публичное акционерное общество &quot;Московская Биржа ММВБ-РТС&quot;"/>
    <s v="Юр. лицо"/>
    <s v="RUS"/>
    <s v="РОССИЙСКАЯ ФЕДЕРАЦИЯ"/>
    <s v="Расчеты с MICEXRTS по счету/договору № Дог.763/INFO/DRV от Thu Apr 01 00:00:00 GMT 2021"/>
    <s v="Да"/>
    <n v="2"/>
    <s v="RUB"/>
    <n v="-70000"/>
    <n v="-70000"/>
  </r>
  <r>
    <x v="50"/>
    <s v="ОАНО ДПО СКАЕНГ"/>
    <s v="Юр. лицо"/>
    <s v="RUS"/>
    <s v="РОССИЙСКАЯ ФЕДЕРАЦИЯ"/>
    <s v="Расчеты с SKAENG по счету/договору № № Д/ОАНО/2021/170 от Tue Jun 01 00:00:00 GMT 2021"/>
    <s v="Да"/>
    <n v="1"/>
    <s v="RUB"/>
    <n v="-90560"/>
    <n v="-90560"/>
  </r>
  <r>
    <x v="51"/>
    <s v="ПАО &quot;Совкомбанк&quot;"/>
    <s v="Юр. лицо"/>
    <s v="RUS"/>
    <s v="РОССИЙСКАЯ ФЕДЕРАЦИЯ"/>
    <s v="Расчеты с SOVKOM по счету/договору № ДРК-2021/56 от Wed Aug 11 00:00:00 GMT 2021"/>
    <s v="Да"/>
    <n v="1"/>
    <s v="RUB"/>
    <n v="-24475000"/>
    <n v="-24475000"/>
  </r>
  <r>
    <x v="44"/>
    <s v="ООО &quot;ТС Интеграция&quot;"/>
    <s v="Юр. лицо"/>
    <s v="RUS"/>
    <s v="РОССИЙСКАЯ ФЕДЕРАЦИЯ"/>
    <s v="Расчеты с TSINTEG по счету/договору № дог.668-41.20 от Wed Nov 18 00:00:00 GMT 2020"/>
    <s v="Да"/>
    <n v="1"/>
    <s v="RUB"/>
    <n v="-4747461.74"/>
    <n v="-4747461.74"/>
  </r>
  <r>
    <x v="52"/>
    <s v="Общество с ограниченной ответственностью &quot;ЛУДИНГ&quot;"/>
    <s v="Юр. лицо"/>
    <s v="RUS"/>
    <s v="РОССИЙСКАЯ ФЕДЕРАЦИЯ"/>
    <s v="Расчеты с LUDING по счету/договору № VTBC-LUD-2021 от Fri Jul 30 00:00:00 GMT 2021"/>
    <s v="Да"/>
    <n v="1"/>
    <s v="RUB"/>
    <n v="-39109"/>
    <n v="-39109"/>
  </r>
  <r>
    <x v="53"/>
    <s v="Общество с ограниченной ответственностью &quot;Группа компаний &quot;КОРУС Консалтинг&quot;"/>
    <s v="Юр. лицо"/>
    <s v="RUS"/>
    <s v="РОССИЙСКАЯ ФЕДЕРАЦИЯ"/>
    <s v="Расчеты с GKKRS по счету/договору №  2535-0621/BUDMN7 от Fri Jun 18 00:00:00 GMT 2021"/>
    <s v="Да"/>
    <n v="1"/>
    <s v="RUB"/>
    <n v="-641700"/>
    <n v="-641700"/>
  </r>
  <r>
    <x v="54"/>
    <s v="THE GOVERNMENT OF THE HONG KONG SPECIAL ADMINISTRATIVE REGION"/>
    <s v="Юр. лицо"/>
    <s v="HKG"/>
    <s v="СПЕЦИАЛЬНЫЙ АДМИНИСТРАТИВНЫЙ РЕГИОН КИТАЯ ГОНКОНГ"/>
    <s v="Расчеты с HONGKONG по счету/договору № stamp duty от Tue Jan 01 00:00:00 GMT 2008"/>
    <s v="Нет"/>
    <n v="1"/>
    <s v="HKD"/>
    <n v="-111609"/>
    <n v="-1054495.23"/>
  </r>
  <r>
    <x v="55"/>
    <s v="Филиал Компании с ограниченной ответственностью &quot;АДАЛСА ИНВЕСТМЕНТС ЛИМИТЕД&quot;"/>
    <s v="Юр. лицо"/>
    <s v="CYP"/>
    <s v="РЕСПУБЛИКА КИПР"/>
    <s v="Расчеты с ADALSA по счету/договору № AD-VTB-160826 от Tue Apr 05 00:00:00 GMT 2016"/>
    <s v="Нет"/>
    <n v="1"/>
    <s v="RUB"/>
    <n v="-290587.90999999997"/>
    <n v="-290587.90999999997"/>
  </r>
  <r>
    <x v="56"/>
    <s v="Сити Сентер Инвестмент Б.В."/>
    <s v="Юр. лицо"/>
    <s v="NLD"/>
    <s v="КОРОЛЕВСТВО НИДЕРЛАНДОВ"/>
    <s v="Расчеты с Сити Сентер по счету/договору № Б/Н15122010 от Wed Dec 15 00:00:00 GMT 2010"/>
    <s v="Нет"/>
    <n v="1"/>
    <s v="RUB"/>
    <n v="-112924.61"/>
    <n v="-112924.61"/>
  </r>
  <r>
    <x v="57"/>
    <s v="VTB Capital plc"/>
    <s v="Юр. лицо"/>
    <s v="GBR"/>
    <s v="СОЕДИНЕННОЕ КОРОЛЕВСТВО ВЕЛИКОБРИТАНИИ И СЕВЕРНОЙ ИРЛАНДИИ"/>
    <s v="Расчеты с VTBE по счету/договору № GBP Reimbursement от Mon Sep 14 00:00:00 GMT 2009"/>
    <s v="Нет"/>
    <n v="2"/>
    <s v="GBP"/>
    <n v="-267089.74"/>
    <n v="-27059369.030000001"/>
  </r>
  <r>
    <x v="57"/>
    <s v="VTB Capital plc"/>
    <s v="Юр. лицо"/>
    <s v="GBR"/>
    <s v="СОЕДИНЕННОЕ КОРОЛЕВСТВО ВЕЛИКОБРИТАНИИ И СЕВЕРНОЙ ИРЛАНДИИ"/>
    <s v="Расчеты с VTBE по счету/договору № GBP Reimbursement от Mon Sep 14 00:00:00 GMT 2009"/>
    <s v="Нет"/>
    <n v="2"/>
    <s v="GBP"/>
    <n v="-68333.649999999994"/>
    <n v="-6923011.9199999999"/>
  </r>
  <r>
    <x v="58"/>
    <s v="Market News Ltd"/>
    <s v="Юр. лицо"/>
    <s v="GBR"/>
    <s v="СОЕДИНЕННОЕ КОРОЛЕВСТВО ВЕЛИКОБРИТАНИИ И СЕВЕРНОЙ ИРЛАНДИИ"/>
    <s v="Расчеты с MARKN по счету/договору № БН от Mon Dec 16 00:00:00 GMT 2019"/>
    <s v="Нет"/>
    <n v="1"/>
    <s v="GBP"/>
    <n v="-13200"/>
    <n v="-1337317.08"/>
  </r>
  <r>
    <x v="59"/>
    <s v="Altrum Group Inc"/>
    <s v="Юр. лицо"/>
    <s v="USA"/>
    <s v="СОЕДИНЕННЫЕ ШТАТЫ АМЕРИКИ"/>
    <s v="Расчеты с ALTRUMG по счету/договору № 00100340 от Wed Feb 26 00:00:00 GMT 2020"/>
    <s v="Нет"/>
    <n v="1"/>
    <s v="GBP"/>
    <n v="-3477.45"/>
    <n v="-352307.07"/>
  </r>
  <r>
    <x v="60"/>
    <s v="Intrado Solutions Limited"/>
    <s v="Юр. лицо"/>
    <s v="GBR"/>
    <s v="СОЕДИНЕННОЕ КОРОЛЕВСТВО ВЕЛИКОБРИТАНИИ И СЕВЕРНОЙ ИРЛАНДИИ"/>
    <s v="Расчеты с InterCall по счету/договору № ДОГОВОР ОТ 30.11.10 от Tue Nov 30 00:00:00 GMT 2010"/>
    <s v="Нет"/>
    <n v="1"/>
    <s v="USD"/>
    <n v="-2425"/>
    <n v="-178417.92000000001"/>
  </r>
  <r>
    <x v="61"/>
    <s v="BLOOMBERG LP"/>
    <s v="Юр. лицо"/>
    <s v="USA"/>
    <s v="СОЕДИНЕННЫЕ ШТАТЫ АМЕРИКИ"/>
    <s v="Расчеты с BLOOMBERG по счету/договору № 2805766 от Thu Aug 07 00:00:00 GMT 2008"/>
    <s v="Нет"/>
    <n v="1"/>
    <s v="USD"/>
    <n v="-542763.5"/>
    <n v="-39933498.850000001"/>
  </r>
  <r>
    <x v="62"/>
    <s v="MSCI Inc."/>
    <s v="Юр. лицо"/>
    <s v="USA"/>
    <s v="СОЕДИНЕННЫЕ ШТАТЫ АМЕРИКИ"/>
    <s v="Расчеты с MSCIINC по счету/договору № HDL00063282.0 от Fri Jan 27 00:00:00 GMT 2012"/>
    <s v="Нет"/>
    <n v="1"/>
    <s v="USD"/>
    <n v="-7420"/>
    <n v="-545922.05000000005"/>
  </r>
  <r>
    <x v="63"/>
    <s v="S&amp;P Global Market Intelligence LLC"/>
    <s v="Юр. лицо"/>
    <s v="USA"/>
    <s v="СОЕДИНЕННЫЕ ШТАТЫ АМЕРИКИ"/>
    <s v="Расчеты с Capital IQ по счету/договору № ДОГОВОР CJS-68946 от Mon Dec 13 00:00:00 GMT 2010"/>
    <s v="Нет"/>
    <n v="1"/>
    <s v="USD"/>
    <n v="-17695"/>
    <n v="-1301899.01"/>
  </r>
  <r>
    <x v="64"/>
    <s v="TSX Inc."/>
    <s v="Юр. лицо"/>
    <s v="CAN"/>
    <s v="КАНАДА"/>
    <s v="Расчеты с TSXINC по счету/договору № БН от 26/08/15 от Wed Aug 26 00:00:00 GMT 2015"/>
    <s v="Нет"/>
    <n v="1"/>
    <s v="USD"/>
    <n v="-174.9"/>
    <n v="-12868.16"/>
  </r>
  <r>
    <x v="65"/>
    <s v="Ipreo Capital Bridge Limited"/>
    <s v="Юр. лицо"/>
    <s v="USA"/>
    <s v="СОЕДИНЕННЫЕ ШТАТЫ АМЕРИКИ"/>
    <s v="Расчеты с IPREO по счету/договору № CIN39061 от Wed Oct 31 00:00:00 GMT 2018"/>
    <s v="Нет"/>
    <n v="1"/>
    <s v="USD"/>
    <n v="-32000"/>
    <n v="-2354380.7999999998"/>
  </r>
  <r>
    <x v="66"/>
    <s v="Blue Jeans Network Inc"/>
    <s v="Юр. лицо"/>
    <s v="USA"/>
    <s v="СОЕДИНЕННЫЕ ШТАТЫ АМЕРИКИ"/>
    <s v="Расчеты с BLUEJEANS по счету/договору № NA от Wed May 01 00:00:00 GMT 2019"/>
    <s v="Нет"/>
    <n v="1"/>
    <s v="USD"/>
    <n v="-780.69"/>
    <n v="-57438.8"/>
  </r>
  <r>
    <x v="66"/>
    <s v="Blue Jeans Network Inc"/>
    <s v="Юр. лицо"/>
    <s v="USA"/>
    <s v="СОЕДИНЕННЫЕ ШТАТЫ АМЕРИКИ"/>
    <s v="Расчеты с BLUEJEANS по счету/договору № NA от Thu Aug 01 00:00:00 GMT 2019"/>
    <s v="Нет"/>
    <n v="1"/>
    <s v="USD"/>
    <n v="-15408"/>
    <n v="-1133634.3600000001"/>
  </r>
  <r>
    <x v="67"/>
    <s v="Московский филиал Частной компании с ограниченной ответственностью АйЭйчЭс Глобал Лимитед"/>
    <s v="Юр. лицо"/>
    <s v="GBR"/>
    <s v="СОЕДИНЕННОЕ КОРОЛЕВСТВО ВЕЛИКОБРИТАНИИ И СЕВЕРНОЙ ИРЛАНДИИ"/>
    <s v="Расчеты с IHSMSC по счету/договору № бн от Tue Nov 19 00:00:00 GMT 2019"/>
    <s v="Нет"/>
    <n v="1"/>
    <s v="USD"/>
    <n v="-20054.400000000001"/>
    <n v="-1475490.45"/>
  </r>
  <r>
    <x v="68"/>
    <s v="VTB Bank (Europe) SE."/>
    <s v="Юр. лицо"/>
    <s v="DEU"/>
    <s v="ФЕДЕРАТИВНАЯ РЕСПУБЛИКА ГЕРМАНИЯ"/>
    <s v="Расчеты с OWHBDEFF по счету/договору № 532-051-20208 от Wed Dec 16 00:00:00 GMT 2020"/>
    <s v="Нет"/>
    <n v="1"/>
    <s v="USD"/>
    <n v="-3030.92"/>
    <n v="-222998.12"/>
  </r>
  <r>
    <x v="61"/>
    <s v="BLOOMBERG LP"/>
    <s v="Юр. лицо"/>
    <s v="USA"/>
    <s v="СОЕДИНЕННЫЕ ШТАТЫ АМЕРИКИ"/>
    <s v="Расчеты с BLOOMBERG по счету/договору № 3065982 от Tue Dec 04 00:00:00 GMT 2018"/>
    <s v="Нет"/>
    <n v="1"/>
    <s v="USD"/>
    <n v="-2688"/>
    <n v="-197767.99"/>
  </r>
  <r>
    <x v="69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190.38"/>
    <n v="-190.38"/>
  </r>
  <r>
    <x v="70"/>
    <m/>
    <s v="Физ. лицо"/>
    <s v="RUS"/>
    <s v="РОССИЙСКАЯ ФЕДЕРАЦИЯ"/>
    <s v="Расчеты с Горячева Т. В."/>
    <s v="Да"/>
    <n v="1"/>
    <s v="RUB"/>
    <n v="-25009.64"/>
    <n v="-25009.64"/>
  </r>
  <r>
    <x v="71"/>
    <m/>
    <s v="Физ. лицо"/>
    <s v="RUS"/>
    <s v="РОССИЙСКАЯ ФЕДЕРАЦИЯ"/>
    <s v="Расчеты с Суспицын Д. С."/>
    <s v="Да"/>
    <n v="1"/>
    <s v="RUB"/>
    <n v="-277882.7"/>
    <n v="-277882.7"/>
  </r>
  <r>
    <x v="72"/>
    <m/>
    <s v="Физ. лицо"/>
    <s v="RUS"/>
    <s v="РОССИЙСКАЯ ФЕДЕРАЦИЯ"/>
    <s v="Расчеты с Тамаев М. С."/>
    <s v="Да"/>
    <n v="1"/>
    <s v="RUB"/>
    <n v="-13442.25"/>
    <n v="-13442.25"/>
  </r>
  <r>
    <x v="73"/>
    <m/>
    <s v="Физ. лицо"/>
    <s v="RUS"/>
    <s v="РОССИЙСКАЯ ФЕДЕРАЦИЯ"/>
    <s v="Расчеты с Квасов Б. Б."/>
    <s v="Да"/>
    <n v="1"/>
    <s v="RUB"/>
    <n v="-310.02999999999997"/>
    <n v="-310.02999999999997"/>
  </r>
  <r>
    <x v="74"/>
    <m/>
    <s v="Физ. лицо"/>
    <s v="RUS"/>
    <s v="РОССИЙСКАЯ ФЕДЕРАЦИЯ"/>
    <s v="Расчеты с Черевач Р. В."/>
    <s v="Да"/>
    <n v="1"/>
    <s v="RUB"/>
    <n v="-25876.15"/>
    <n v="-25876.15"/>
  </r>
  <r>
    <x v="75"/>
    <m/>
    <s v="Физ. лицо"/>
    <s v="RUS"/>
    <s v="РОССИЙСКАЯ ФЕДЕРАЦИЯ"/>
    <s v="Расчеты с Прядкина А. В."/>
    <s v="Да"/>
    <n v="1"/>
    <s v="RUB"/>
    <n v="-0.01"/>
    <n v="-0.01"/>
  </r>
  <r>
    <x v="76"/>
    <m/>
    <s v="Физ. лицо"/>
    <s v="RUS"/>
    <s v="РОССИЙСКАЯ ФЕДЕРАЦИЯ"/>
    <s v="Расчеты с Близневская Т. В."/>
    <s v="Да"/>
    <n v="1"/>
    <s v="RUB"/>
    <n v="-80657.740000000005"/>
    <n v="-80657.740000000005"/>
  </r>
  <r>
    <x v="77"/>
    <m/>
    <s v="Физ. лицо"/>
    <s v="RUS"/>
    <s v="РОССИЙСКАЯ ФЕДЕРАЦИЯ"/>
    <s v="Расчеты с Гаврилина А. М."/>
    <s v="Да"/>
    <n v="1"/>
    <s v="RUB"/>
    <n v="-1321.06"/>
    <n v="-1321.06"/>
  </r>
  <r>
    <x v="78"/>
    <m/>
    <s v="Физ. лицо"/>
    <s v="RUS"/>
    <s v="РОССИЙСКАЯ ФЕДЕРАЦИЯ"/>
    <s v="Расчеты с Осипова Е. А."/>
    <s v="Да"/>
    <n v="1"/>
    <s v="RUB"/>
    <n v="-22835.52"/>
    <n v="-22835.52"/>
  </r>
  <r>
    <x v="79"/>
    <m/>
    <s v="Физ. лицо"/>
    <s v="RUS"/>
    <s v="РОССИЙСКАЯ ФЕДЕРАЦИЯ"/>
    <s v="Расчеты с Ахвердян А. Г."/>
    <s v="Да"/>
    <n v="1"/>
    <s v="RUB"/>
    <n v="-12834.53"/>
    <n v="-12834.53"/>
  </r>
  <r>
    <x v="80"/>
    <m/>
    <s v="Физ. лицо"/>
    <s v="RUS"/>
    <s v="РОССИЙСКАЯ ФЕДЕРАЦИЯ"/>
    <s v="Расчеты с Дубова Е. С."/>
    <s v="Да"/>
    <n v="1"/>
    <s v="RUB"/>
    <n v="-19007.669999999998"/>
    <n v="-19007.669999999998"/>
  </r>
  <r>
    <x v="81"/>
    <m/>
    <s v="Физ. лицо"/>
    <s v="RUS"/>
    <s v="РОССИЙСКАЯ ФЕДЕРАЦИЯ"/>
    <s v="Расчеты с Лебединец О."/>
    <s v="Да"/>
    <n v="1"/>
    <s v="RUB"/>
    <n v="-88559.28"/>
    <n v="-88559.28"/>
  </r>
  <r>
    <x v="82"/>
    <m/>
    <s v="Физ. лицо"/>
    <s v="RUS"/>
    <s v="РОССИЙСКАЯ ФЕДЕРАЦИЯ"/>
    <s v="Расчеты с Попов М. Ч."/>
    <s v="Да"/>
    <n v="1"/>
    <s v="RUB"/>
    <n v="-47460.639999999999"/>
    <n v="-47460.639999999999"/>
  </r>
  <r>
    <x v="83"/>
    <m/>
    <s v="Физ. лицо"/>
    <s v="RUS"/>
    <s v="РОССИЙСКАЯ ФЕДЕРАЦИЯ"/>
    <s v="Расчеты с Герасимова Т. Г."/>
    <s v="Да"/>
    <n v="1"/>
    <s v="RUB"/>
    <n v="-86649.65"/>
    <n v="-86649.65"/>
  </r>
  <r>
    <x v="84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90"/>
    <n v="-90"/>
  </r>
  <r>
    <x v="85"/>
    <m/>
    <s v="Физ. лицо"/>
    <s v="RUS"/>
    <s v="РОССИЙСКАЯ ФЕДЕРАЦИЯ"/>
    <s v="Расчеты с Насардинов Т. В."/>
    <s v="Да"/>
    <n v="1"/>
    <s v="RUB"/>
    <n v="-535975.25"/>
    <n v="-535975.25"/>
  </r>
  <r>
    <x v="86"/>
    <m/>
    <s v="Физ. лицо"/>
    <s v="RUS"/>
    <s v="РОССИЙСКАЯ ФЕДЕРАЦИЯ"/>
    <s v="Расчеты с Кузьменко В. В."/>
    <s v="Да"/>
    <n v="1"/>
    <s v="RUB"/>
    <n v="-0.06"/>
    <n v="-0.06"/>
  </r>
  <r>
    <x v="87"/>
    <m/>
    <s v="Физ. лицо"/>
    <s v="RUS"/>
    <s v="РОССИЙСКАЯ ФЕДЕРАЦИЯ"/>
    <s v="Расчеты с Азнаурян А. Р."/>
    <s v="Да"/>
    <n v="1"/>
    <s v="RUB"/>
    <n v="-14875.39"/>
    <n v="-14875.39"/>
  </r>
  <r>
    <x v="88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0.01"/>
    <n v="-0.01"/>
  </r>
  <r>
    <x v="89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1.32"/>
    <n v="-1.32"/>
  </r>
  <r>
    <x v="90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20492.759999999998"/>
    <n v="-20492.759999999998"/>
  </r>
  <r>
    <x v="91"/>
    <m/>
    <s v="Физ. лицо"/>
    <s v="RUS"/>
    <s v="РОССИЙСКАЯ ФЕДЕРАЦИЯ"/>
    <s v="Обязательства по краткосрочным вознаграждениям по персональной задолженности за"/>
    <s v="Да"/>
    <n v="1"/>
    <s v="RUB"/>
    <n v="-0.61"/>
    <n v="-0.61"/>
  </r>
  <r>
    <x v="92"/>
    <m/>
    <s v="Физ. лицо"/>
    <s v="RUS"/>
    <s v="РОССИЙСКАЯ ФЕДЕРАЦИЯ"/>
    <s v="Расчеты с Наухацкий Г. В."/>
    <s v="Да"/>
    <n v="1"/>
    <s v="RUB"/>
    <n v="-24921"/>
    <n v="-24921"/>
  </r>
  <r>
    <x v="93"/>
    <m/>
    <s v="Физ. лицо"/>
    <s v="RUS"/>
    <s v="РОССИЙСКАЯ ФЕДЕРАЦИЯ"/>
    <s v="Расчеты с Шишкова М. В."/>
    <s v="Да"/>
    <n v="1"/>
    <s v="RUB"/>
    <n v="-18859.78"/>
    <n v="-18859.78"/>
  </r>
  <r>
    <x v="94"/>
    <m/>
    <s v="Физ. лицо"/>
    <s v="RUS"/>
    <s v="РОССИЙСКАЯ ФЕДЕРАЦИЯ"/>
    <s v="Расчеты с Воронова Е. А."/>
    <s v="Да"/>
    <n v="1"/>
    <s v="RUB"/>
    <n v="-29791.9"/>
    <n v="-29791.9"/>
  </r>
  <r>
    <x v="95"/>
    <m/>
    <s v="Физ. лицо"/>
    <s v="RUS"/>
    <s v="РОССИЙСКАЯ ФЕДЕРАЦИЯ"/>
    <s v="Расчеты с Тихонов П. М."/>
    <s v="Да"/>
    <n v="1"/>
    <s v="RUB"/>
    <n v="-33197.1"/>
    <n v="-33197.1"/>
  </r>
  <r>
    <x v="96"/>
    <m/>
    <s v="Физ. лицо"/>
    <s v="RUS"/>
    <s v="РОССИЙСКАЯ ФЕДЕРАЦИЯ"/>
    <s v="Расчеты с Супонева А. Н."/>
    <s v="Да"/>
    <n v="1"/>
    <s v="RUB"/>
    <n v="-34156.06"/>
    <n v="-34156.06"/>
  </r>
  <r>
    <x v="97"/>
    <m/>
    <s v="Физ. лицо"/>
    <s v="RUS"/>
    <s v="РОССИЙСКАЯ ФЕДЕРАЦИЯ"/>
    <s v="Расчеты с Шарапкин Т. В."/>
    <s v="Да"/>
    <n v="1"/>
    <s v="RUB"/>
    <n v="-43731.35"/>
    <n v="-43731.35"/>
  </r>
  <r>
    <x v="98"/>
    <m/>
    <s v="Физ. лицо"/>
    <s v="RUS"/>
    <s v="РОССИЙСКАЯ ФЕДЕРАЦИЯ"/>
    <s v="Расчеты с Вертепова Ю. В."/>
    <s v="Да"/>
    <n v="1"/>
    <s v="RUB"/>
    <n v="-132447.74"/>
    <n v="-132447.74"/>
  </r>
  <r>
    <x v="99"/>
    <m/>
    <s v="Физ. лицо"/>
    <s v="RUS"/>
    <s v="РОССИЙСКАЯ ФЕДЕРАЦИЯ"/>
    <s v="Расчеты с Бузоверя В. Н."/>
    <s v="Да"/>
    <n v="1"/>
    <s v="RUB"/>
    <n v="-40501.65"/>
    <n v="-40501.65"/>
  </r>
  <r>
    <x v="100"/>
    <m/>
    <s v="Физ. лицо"/>
    <s v="RUS"/>
    <s v="РОССИЙСКАЯ ФЕДЕРАЦИЯ"/>
    <s v="Расчеты с Гуртовая Д. К."/>
    <s v="Да"/>
    <n v="1"/>
    <s v="RUB"/>
    <n v="-44476.03"/>
    <n v="-44476.03"/>
  </r>
  <r>
    <x v="101"/>
    <m/>
    <s v="Физ. лицо"/>
    <s v="RUS"/>
    <s v="РОССИЙСКАЯ ФЕДЕРАЦИЯ"/>
    <s v="Расчеты с Соловьев Ю. А."/>
    <s v="Да"/>
    <n v="1"/>
    <s v="RUB"/>
    <n v="-43283.94"/>
    <n v="-43283.94"/>
  </r>
  <r>
    <x v="102"/>
    <m/>
    <s v="Физ. лицо"/>
    <s v="RUS"/>
    <s v="РОССИЙСКАЯ ФЕДЕРАЦИЯ"/>
    <s v="Расчеты с Смыслова А. А."/>
    <s v="Да"/>
    <n v="1"/>
    <s v="RUB"/>
    <n v="-3795.16"/>
    <n v="-3795.16"/>
  </r>
  <r>
    <x v="103"/>
    <m/>
    <s v="Физ. лицо"/>
    <s v="RUS"/>
    <s v="РОССИЙСКАЯ ФЕДЕРАЦИЯ"/>
    <s v="Расчеты с Козлова А. Н."/>
    <s v="Да"/>
    <n v="1"/>
    <s v="RUB"/>
    <n v="-30478.36"/>
    <n v="-30478.36"/>
  </r>
  <r>
    <x v="104"/>
    <m/>
    <s v="Физ. лицо"/>
    <s v="RUS"/>
    <s v="РОССИЙСКАЯ ФЕДЕРАЦИЯ"/>
    <s v="Расчеты с Алламурадова И. К."/>
    <s v="Да"/>
    <n v="1"/>
    <s v="RUB"/>
    <n v="-15619.07"/>
    <n v="-15619.07"/>
  </r>
  <r>
    <x v="105"/>
    <m/>
    <s v="Физ. лицо"/>
    <s v="RUS"/>
    <s v="РОССИЙСКАЯ ФЕДЕРАЦИЯ"/>
    <s v="Расчеты с Лукашова Г. А."/>
    <s v="Да"/>
    <n v="1"/>
    <s v="RUB"/>
    <n v="-26073.67"/>
    <n v="-26073.67"/>
  </r>
  <r>
    <x v="106"/>
    <m/>
    <s v="Физ. лицо"/>
    <s v="RUS"/>
    <s v="РОССИЙСКАЯ ФЕДЕРАЦИЯ"/>
    <s v="Расчеты с Голубкина О. А."/>
    <s v="Да"/>
    <n v="1"/>
    <s v="RUB"/>
    <n v="-21131.72"/>
    <n v="-21131.72"/>
  </r>
  <r>
    <x v="107"/>
    <s v="Публичное акционерное общество &quot;Якутская топливно-энергетическая компания&quot;"/>
    <s v="Юр. лицо"/>
    <s v="RUS"/>
    <s v="РОССИЙСКАЯ ФЕДЕРАЦИЯ"/>
    <s v="Расчеты с YAKG по счету/договору № б/н от 12.09.17 от Tue Sep 12 00:00:00 GMT 2017"/>
    <s v="Да"/>
    <n v="1"/>
    <s v="RUB"/>
    <n v="-1128.81"/>
    <n v="-1128.81"/>
  </r>
  <r>
    <x v="108"/>
    <s v="ООО &quot;ЮВЕНКО ВОСТОК&quot;"/>
    <s v="Юр. лицо"/>
    <s v="RUS"/>
    <s v="РОССИЙСКАЯ ФЕДЕРАЦИЯ"/>
    <s v="Расчеты с ООО ЮВЕНКО ВОСТОК по счету/договору № №01/10/10 от 01.11.2010 от Mon Nov 01 00:00:00 GMT 2010"/>
    <s v="Да"/>
    <n v="1"/>
    <s v="RUB"/>
    <n v="-12500"/>
    <n v="-12500"/>
  </r>
  <r>
    <x v="0"/>
    <s v="Банк ВТБ (публичное акционерное общество)"/>
    <s v="Юр. лицо"/>
    <s v="RUS"/>
    <s v="РОССИЙСКАЯ ФЕДЕРАЦИЯ"/>
    <s v="Расчеты с VTBRM по счету/договору № б/н от 08.12.2016 от Thu Dec 08 00:00:00 GMT 2016"/>
    <s v="Да"/>
    <n v="4"/>
    <s v="RUB"/>
    <n v="-31497.5"/>
    <n v="-31497.5"/>
  </r>
  <r>
    <x v="109"/>
    <s v="Акционерное общество ВТБ Капитал Управление активами"/>
    <s v="Юр. лицо"/>
    <s v="RUS"/>
    <s v="РОССИЙСКАЯ ФЕДЕРАЦИЯ"/>
    <s v="Расчеты с VTBAM по счету/договору № АД-В5-001-16 от Wed Nov 16 00:00:00 GMT 2016"/>
    <s v="Да"/>
    <n v="4"/>
    <s v="RUB"/>
    <n v="-178014.23"/>
    <n v="-178014.23"/>
  </r>
  <r>
    <x v="110"/>
    <s v="Акционерное общество Клиенты Стратегия Результат"/>
    <s v="Юр. лицо"/>
    <s v="RUS"/>
    <s v="РОССИЙСКАЯ ФЕДЕРАЦИЯ"/>
    <s v="Расчеты с BMAM по счету/договору № АД-С004-11 от Thu Dec 22 00:00:00 GMT 2011"/>
    <s v="Да"/>
    <n v="1"/>
    <s v="RUB"/>
    <n v="-30467.599999999999"/>
    <n v="-30467.599999999999"/>
  </r>
  <r>
    <x v="111"/>
    <s v="Общество с ограниченной ответственностью &quot;ВТБ Капитал Финанс&quot;"/>
    <s v="Юр. лицо"/>
    <s v="RUS"/>
    <s v="РОССИЙСКАЯ ФЕДЕРАЦИЯ"/>
    <s v="Расчеты с VTBCF по счету/договору № АД-БФ004-11 от Mon Jul 11 00:00:00 GMT 2011"/>
    <s v="Да"/>
    <n v="4"/>
    <s v="RUB"/>
    <n v="-11248.33"/>
    <n v="-11248.33"/>
  </r>
  <r>
    <x v="112"/>
    <s v="ООО Холдинг ВТБ Капитал Ай Би"/>
    <s v="Юр. лицо"/>
    <s v="RUS"/>
    <s v="РОССИЙСКАЯ ФЕДЕРАЦИЯ"/>
    <s v="Расчеты с VTBIBH по счету/договору № АД-БФ002-11 от Wed Jun 29 00:00:00 GMT 2011"/>
    <s v="Да"/>
    <n v="3"/>
    <s v="RUB"/>
    <n v="-45840.51"/>
    <n v="-45840.51"/>
  </r>
  <r>
    <x v="113"/>
    <s v="Общество с ограниченной ответственностью &quot;Вересаева 6&quot;"/>
    <s v="Юр. лицо"/>
    <s v="RUS"/>
    <s v="РОССИЙСКАЯ ФЕДЕРАЦИЯ"/>
    <s v="Расчеты с VERES по счету/договору № АД-С015-13 от Thu Dec 26 00:00:00 GMT 2013"/>
    <s v="Да"/>
    <n v="1"/>
    <s v="RUB"/>
    <n v="-30416.23"/>
    <n v="-30416.23"/>
  </r>
  <r>
    <x v="114"/>
    <s v="Акционерное общество Холдинг ВТБ Капитал"/>
    <s v="Юр. лицо"/>
    <s v="RUS"/>
    <s v="РОССИЙСКАЯ ФЕДЕРАЦИЯ"/>
    <s v="Расчеты с HVTBC по счету/договору № АД-БФ001-11 от Wed Jun 29 00:00:00 GMT 2011"/>
    <s v="Да"/>
    <n v="3"/>
    <s v="RUB"/>
    <n v="-23400.9"/>
    <n v="-23400.9"/>
  </r>
  <r>
    <x v="115"/>
    <s v="Общество с ограниченной ответственностью ВТБ Капитал Брокер"/>
    <s v="Юр. лицо"/>
    <s v="RUS"/>
    <s v="РОССИЙСКАЯ ФЕДЕРАЦИЯ"/>
    <s v="Расчеты с VTBCBR по счету/договору № АД-В5-002-16 от Thu Nov 17 00:00:00 GMT 2016"/>
    <s v="Да"/>
    <n v="4"/>
    <s v="RUB"/>
    <n v="-21327.78"/>
    <n v="-21327.78"/>
  </r>
  <r>
    <x v="116"/>
    <s v="Общество с ограниченной ответственностью ВТБ Сырьевые товары Финанс"/>
    <s v="Юр. лицо"/>
    <s v="RUS"/>
    <s v="РОССИЙСКАЯ ФЕДЕРАЦИЯ"/>
    <s v="Расчеты с VTBSTT по счету/договору № АД-БФ015-16 от Wed May 25 00:00:00 GMT 2016"/>
    <s v="Да"/>
    <n v="1"/>
    <s v="RUB"/>
    <n v="-10724.38"/>
    <n v="-10724.38"/>
  </r>
  <r>
    <x v="117"/>
    <s v="Общество с ограниченной ответственностью ВТБ Капитал Трейдинг"/>
    <s v="Юр. лицо"/>
    <s v="RUS"/>
    <s v="РОССИЙСКАЯ ФЕДЕРАЦИЯ"/>
    <s v="Расчеты с VTBIM по счету/договору № АД-БФ013-16 от Thu Apr 28 00:00:00 GMT 2016"/>
    <s v="Да"/>
    <n v="2"/>
    <s v="RUB"/>
    <n v="-13702.28"/>
    <n v="-13702.28"/>
  </r>
  <r>
    <x v="118"/>
    <s v="Общество с ограниченной ответственностью ВТБ Сырьевые Товары Холдинг"/>
    <s v="Юр. лицо"/>
    <s v="RUS"/>
    <s v="РОССИЙСКАЯ ФЕДЕРАЦИЯ"/>
    <s v="Расчеты с VTBSTH по счету/договору № АД-БФ014-16 от Wed May 25 00:00:00 GMT 2016"/>
    <s v="Да"/>
    <n v="1"/>
    <s v="RUB"/>
    <n v="-10724.38"/>
    <n v="-10724.38"/>
  </r>
  <r>
    <x v="119"/>
    <s v="Общество с ограниченной ответственностью ВТБ Сырьевые товары Трейдинг"/>
    <s v="Юр. лицо"/>
    <s v="RUS"/>
    <s v="РОССИЙСКАЯ ФЕДЕРАЦИЯ"/>
    <s v="Расчеты с VTBCT по счету/договору № АД-БФ010-13 от Thu Nov 28 00:00:00 GMT 2013"/>
    <s v="Да"/>
    <n v="1"/>
    <s v="RUB"/>
    <n v="-10724.38"/>
    <n v="-10724.38"/>
  </r>
  <r>
    <x v="110"/>
    <s v="Акционерное общество Клиенты Стратегия Результат"/>
    <s v="Юр. лицо"/>
    <s v="RUS"/>
    <s v="РОССИЙСКАЯ ФЕДЕРАЦИЯ"/>
    <s v="Расчеты с BMAM по счету/договору № АД-С004-11 ПЕРЕМ от Thu Dec 22 00:00:00 GMT 2011"/>
    <s v="Да"/>
    <n v="1"/>
    <s v="RUB"/>
    <n v="-7168.88"/>
    <n v="-7168.88"/>
  </r>
  <r>
    <x v="111"/>
    <s v="Общество с ограниченной ответственностью &quot;ВТБ Капитал Финанс&quot;"/>
    <s v="Юр. лицо"/>
    <s v="RUS"/>
    <s v="РОССИЙСКАЯ ФЕДЕРАЦИЯ"/>
    <s v="Расчеты с VTBCF по счету/договору № АД-БФ004-11 ПЕРЕМ от Mon Jul 11 00:00:00 GMT 2011"/>
    <s v="Да"/>
    <n v="4"/>
    <s v="RUB"/>
    <n v="-1566.05"/>
    <n v="-1566.05"/>
  </r>
  <r>
    <x v="112"/>
    <s v="ООО Холдинг ВТБ Капитал Ай Би"/>
    <s v="Юр. лицо"/>
    <s v="RUS"/>
    <s v="РОССИЙСКАЯ ФЕДЕРАЦИЯ"/>
    <s v="Расчеты с VTBIBH по счету/договору № АД-БФ002-11 ПЕРЕМ от Wed Jun 29 00:00:00 GMT 2011"/>
    <s v="Да"/>
    <n v="3"/>
    <s v="RUB"/>
    <n v="-7293.9"/>
    <n v="-7293.9"/>
  </r>
  <r>
    <x v="114"/>
    <s v="Акционерное общество Холдинг ВТБ Капитал"/>
    <s v="Юр. лицо"/>
    <s v="RUS"/>
    <s v="РОССИЙСКАЯ ФЕДЕРАЦИЯ"/>
    <s v="Расчеты с HVTBC по счету/договору № АД-БФ001-11 ПЕРЕМ от Wed Jun 29 00:00:00 GMT 2011"/>
    <s v="Да"/>
    <n v="3"/>
    <s v="RUB"/>
    <n v="-3698.27"/>
    <n v="-3698.27"/>
  </r>
  <r>
    <x v="113"/>
    <s v="Общество с ограниченной ответственностью &quot;Вересаева 6&quot;"/>
    <s v="Юр. лицо"/>
    <s v="RUS"/>
    <s v="РОССИЙСКАЯ ФЕДЕРАЦИЯ"/>
    <s v="Расчеты с VERES по счету/договору № АД-С015-13 ПЕРЕМ от Thu Dec 26 00:00:00 GMT 2013"/>
    <s v="Да"/>
    <n v="1"/>
    <s v="RUB"/>
    <n v="-7156.79"/>
    <n v="-7156.79"/>
  </r>
  <r>
    <x v="119"/>
    <s v="Общество с ограниченной ответственностью ВТБ Сырьевые товары Трейдинг"/>
    <s v="Юр. лицо"/>
    <s v="RUS"/>
    <s v="РОССИЙСКАЯ ФЕДЕРАЦИЯ"/>
    <s v="Расчеты с VTBCT по счету/договору № АД-БФ010-13 ПЕРЕМ от Thu Nov 28 00:00:00 GMT 2013"/>
    <s v="Да"/>
    <n v="1"/>
    <s v="RUB"/>
    <n v="-1824.3"/>
    <n v="-1824.3"/>
  </r>
  <r>
    <x v="117"/>
    <s v="Общество с ограниченной ответственностью ВТБ Капитал Трейдинг"/>
    <s v="Юр. лицо"/>
    <s v="RUS"/>
    <s v="РОССИЙСКАЯ ФЕДЕРАЦИЯ"/>
    <s v="Расчеты с VTBIM по счету/договору № АД-БФ013-16 ПЕРЕМ от Thu Apr 28 00:00:00 GMT 2016"/>
    <s v="Да"/>
    <n v="2"/>
    <s v="RUB"/>
    <n v="-2330.87"/>
    <n v="-2330.87"/>
  </r>
  <r>
    <x v="118"/>
    <s v="Общество с ограниченной ответственностью ВТБ Сырьевые Товары Холдинг"/>
    <s v="Юр. лицо"/>
    <s v="RUS"/>
    <s v="РОССИЙСКАЯ ФЕДЕРАЦИЯ"/>
    <s v="Расчеты с VTBSTH по счету/договору № АД-БФ014-16 ПЕРЕМ от Wed May 25 00:00:00 GMT 2016"/>
    <s v="Да"/>
    <n v="1"/>
    <s v="RUB"/>
    <n v="-1824.3"/>
    <n v="-1824.3"/>
  </r>
  <r>
    <x v="116"/>
    <s v="Общество с ограниченной ответственностью ВТБ Сырьевые товары Финанс"/>
    <s v="Юр. лицо"/>
    <s v="RUS"/>
    <s v="РОССИЙСКАЯ ФЕДЕРАЦИЯ"/>
    <s v="Расчеты с VTBSTT по счету/договору № АД-БФ015-16 ПЕРЕМ от Wed May 25 00:00:00 GMT 2016"/>
    <s v="Да"/>
    <n v="1"/>
    <s v="RUB"/>
    <n v="-1824.3"/>
    <n v="-1824.3"/>
  </r>
  <r>
    <x v="120"/>
    <s v="ПАО «ГК «Самолет»"/>
    <s v="Юр. лицо"/>
    <s v="RUS"/>
    <s v="РОССИЙСКАЯ ФЕДЕРАЦИЯ"/>
    <s v="Расчеты с SAMOLET по счету/договору № Согл.б/н от 03.12.18 от Mon Dec 03 00:00:00 GMT 2018"/>
    <s v="Да"/>
    <n v="1"/>
    <s v="RUB"/>
    <n v="-3000000"/>
    <n v="-3000000"/>
  </r>
  <r>
    <x v="121"/>
    <s v="КИВИ Пиэлси"/>
    <s v="Юр. лицо"/>
    <s v="CYP"/>
    <s v="РЕСПУБЛИКА КИПР"/>
    <s v="Расчеты с QIWI по счету/договору № бн от 28.08.2019 от Wed Aug 28 00:00:00 GMT 2019"/>
    <s v="Нет"/>
    <n v="1"/>
    <s v="RUB"/>
    <n v="-3840000"/>
    <n v="-3840000"/>
  </r>
  <r>
    <x v="122"/>
    <s v="Публичное акционерное общество &quot;ИНГРАД&quot;"/>
    <s v="Юр. лицо"/>
    <s v="RUS"/>
    <s v="РОССИЙСКАЯ ФЕДЕРАЦИЯ"/>
    <s v="Расчеты с OPIN по счету/договору № №ПВД-191206-3 от Thu Dec 12 00:00:00 GMT 2019"/>
    <s v="Да"/>
    <n v="1"/>
    <s v="RUB"/>
    <n v="-2500000"/>
    <n v="-2500000"/>
  </r>
  <r>
    <x v="123"/>
    <s v="Общество с ограниченной ответственностью ВТБ Инфраструктурный Холдинг"/>
    <s v="Юр. лицо"/>
    <s v="RUS"/>
    <s v="РОССИЙСКАЯ ФЕДЕРАЦИЯ"/>
    <s v="Расчеты с IIHLLC по счету/договору № АД-С022-14 от Mon Sep 29 00:00:00 GMT 2014"/>
    <s v="Да"/>
    <n v="1"/>
    <s v="RUB"/>
    <n v="-16450.78"/>
    <n v="-16450.78"/>
  </r>
  <r>
    <x v="123"/>
    <s v="Общество с ограниченной ответственностью ВТБ Инфраструктурный Холдинг"/>
    <s v="Юр. лицо"/>
    <s v="RUS"/>
    <s v="РОССИЙСКАЯ ФЕДЕРАЦИЯ"/>
    <s v="Расчеты с IIHLLC по счету/договору № АД-С022-14 ПЕРЕМ от Mon Sep 29 00:00:00 GMT 2014"/>
    <s v="Да"/>
    <n v="1"/>
    <s v="RUB"/>
    <n v="-3870.98"/>
    <n v="-3870.98"/>
  </r>
  <r>
    <x v="124"/>
    <s v="Общество с ограниченной ответственностью &quot;Бизнес-Финанс&quot;"/>
    <s v="Юр. лицо"/>
    <s v="RUS"/>
    <s v="РОССИЙСКАЯ ФЕДЕРАЦИЯ"/>
    <s v="Расчеты с BUZFIN по счету/договору № АД-БФ017-21 ОСН от Tue Jan 26 00:00:00 GMT 2021"/>
    <s v="Да"/>
    <n v="1"/>
    <s v="RUB"/>
    <n v="-3207076.34"/>
    <n v="-3207076.34"/>
  </r>
  <r>
    <x v="125"/>
    <s v="VTB Bank (Europe) SE"/>
    <s v="Юр. лицо"/>
    <s v="DEU"/>
    <s v="ФЕДЕРАТИВНАЯ РЕСПУБЛИКА ГЕРМАНИЯ"/>
    <s v="Расчеты с OWHBDEFFNO по счету/договору № б/н от 24.06.2021 от Thu Jun 24 00:00:00 GMT 2021"/>
    <s v="Нет"/>
    <n v="1"/>
    <s v="RUB"/>
    <n v="-1890000"/>
    <n v="-1890000"/>
  </r>
  <r>
    <x v="126"/>
    <s v="Общество с ограниченной ответственностью БФ Прямые инвестиции"/>
    <s v="Юр. лицо"/>
    <s v="RUS"/>
    <s v="РОССИЙСКАЯ ФЕДЕРАЦИЯ"/>
    <s v="Расчеты с BFPRINV по счету/договору № АД-БФ019-21 ПЕРЕМ от Fri Jun 04 00:00:00 GMT 2021"/>
    <s v="Да"/>
    <n v="1"/>
    <s v="RUB"/>
    <n v="-4535.93"/>
    <n v="-4535.93"/>
  </r>
  <r>
    <x v="126"/>
    <s v="Общество с ограниченной ответственностью БФ Прямые инвестиции"/>
    <s v="Юр. лицо"/>
    <s v="RUS"/>
    <s v="РОССИЙСКАЯ ФЕДЕРАЦИЯ"/>
    <s v="Расчеты с BFPRINV по счету/договору № АД-БФ019-21 ОСН от Fri Jun 04 00:00:00 GMT 2021"/>
    <s v="Да"/>
    <n v="1"/>
    <s v="RUB"/>
    <n v="-28604.23"/>
    <n v="-28604.23"/>
  </r>
  <r>
    <x v="127"/>
    <s v="Общество с ограниченной ответственностью БФ Сырьевые товары"/>
    <s v="Юр. лицо"/>
    <s v="RUS"/>
    <s v="РОССИЙСКАЯ ФЕДЕРАЦИЯ"/>
    <s v="Расчеты с BFCOM по счету/договору № АД-БФ018-21 ПЕРЕМ от Fri Jun 04 00:00:00 GMT 2021"/>
    <s v="Да"/>
    <n v="1"/>
    <s v="RUB"/>
    <n v="-4651.8100000000004"/>
    <n v="-4651.8100000000004"/>
  </r>
  <r>
    <x v="125"/>
    <s v="VTB Bank (Europe) SE"/>
    <s v="Юр. лицо"/>
    <s v="DEU"/>
    <s v="ФЕДЕРАТИВНАЯ РЕСПУБЛИКА ГЕРМАНИЯ"/>
    <s v="Расчеты с OWHBDEFFNO по счету/договору № б/н от 26.02.21 от Fri Feb 26 00:00:00 GMT 2021"/>
    <s v="Нет"/>
    <n v="1"/>
    <s v="EUR"/>
    <n v="-476777"/>
    <n v="-41475737.10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s v="НКО-центральный контрагент «Национальный Клиринго"/>
    <n v="-551106000"/>
    <n v="-551106000"/>
  </r>
  <r>
    <x v="0"/>
    <s v="НКО-центральный контрагент «Национальный Клиринго"/>
    <n v="-551106000"/>
    <n v="-551106000"/>
  </r>
  <r>
    <x v="0"/>
    <s v="НКО-центральный контрагент «Национальный Клиринго"/>
    <n v="-29060174.989999998"/>
    <n v="-29060174.989999998"/>
  </r>
  <r>
    <x v="0"/>
    <s v="НКО-центральный контрагент «Национальный Клиринго"/>
    <n v="-230426000"/>
    <n v="-230426000"/>
  </r>
  <r>
    <x v="0"/>
    <s v="НКО-центральный контрагент «Национальный Клиринго"/>
    <n v="-230426000"/>
    <n v="-230426000"/>
  </r>
  <r>
    <x v="0"/>
    <s v="НКО-центральный контрагент «Национальный Клиринго"/>
    <n v="-551106000"/>
    <n v="-551106000"/>
  </r>
  <r>
    <x v="0"/>
    <s v="НКО-центральный контрагент «Национальный Клиринго"/>
    <n v="-320559990"/>
    <n v="-320559990"/>
  </r>
  <r>
    <x v="0"/>
    <s v="НКО-центральный контрагент «Национальный Клиринго"/>
    <n v="-330663600"/>
    <n v="-330663600"/>
  </r>
  <r>
    <x v="0"/>
    <s v="НКО-центральный контрагент «Национальный Клиринго"/>
    <n v="-15470801.640000001"/>
    <n v="-15470801.640000001"/>
  </r>
  <r>
    <x v="0"/>
    <s v="НКО-центральный контрагент «Национальный Клиринго"/>
    <n v="-334337640"/>
    <n v="-334337640"/>
  </r>
  <r>
    <x v="1"/>
    <s v="Банк ВТБ (публичное акционерное общество)"/>
    <n v="-101138544"/>
    <n v="-101138544"/>
  </r>
  <r>
    <x v="0"/>
    <s v="НКО-центральный контрагент «Национальный Клиринго"/>
    <n v="-308271046.25"/>
    <n v="-308271046.25"/>
  </r>
  <r>
    <x v="0"/>
    <s v="НКО-центральный контрагент «Национальный Клиринго"/>
    <n v="-120545534.89"/>
    <n v="-120545534.89"/>
  </r>
  <r>
    <x v="0"/>
    <s v="НКО-центральный контрагент «Национальный Клиринго"/>
    <n v="-56015192.920000002"/>
    <n v="-56015192.920000002"/>
  </r>
  <r>
    <x v="0"/>
    <s v="НКО-центральный контрагент «Национальный Клиринго"/>
    <n v="-192490059.52000001"/>
    <n v="-192490059.52000001"/>
  </r>
  <r>
    <x v="0"/>
    <s v="НКО-центральный контрагент «Национальный Клиринго"/>
    <n v="-512368759.25999999"/>
    <n v="-512368759.25999999"/>
  </r>
  <r>
    <x v="0"/>
    <s v="НКО-центральный контрагент «Национальный Клиринго"/>
    <n v="-101152000"/>
    <n v="-101152000"/>
  </r>
  <r>
    <x v="0"/>
    <s v="НКО-центральный контрагент «Национальный Клиринго"/>
    <n v="-115155422.72"/>
    <n v="-115155422.72"/>
  </r>
  <r>
    <x v="0"/>
    <s v="НКО-центральный контрагент «Национальный Клиринго"/>
    <n v="-390487770.42000002"/>
    <n v="-390487770.42000002"/>
  </r>
  <r>
    <x v="0"/>
    <s v="НКО-центральный контрагент «Национальный Клиринго"/>
    <n v="-17361388.079999998"/>
    <n v="-17361388.079999998"/>
  </r>
  <r>
    <x v="0"/>
    <s v="НКО-центральный контрагент «Национальный Клиринго"/>
    <n v="-478968650.98000002"/>
    <n v="-478968650.98000002"/>
  </r>
  <r>
    <x v="0"/>
    <s v="НКО-центральный контрагент «Национальный Клиринго"/>
    <n v="-204402977.97999999"/>
    <n v="-204402977.97999999"/>
  </r>
  <r>
    <x v="0"/>
    <s v="НКО-центральный контрагент «Национальный Клиринго"/>
    <n v="-140234430.25999999"/>
    <n v="-140234430.25999999"/>
  </r>
  <r>
    <x v="0"/>
    <s v="НКО-центральный контрагент «Национальный Клиринго"/>
    <n v="-3525969"/>
    <n v="-3525969"/>
  </r>
  <r>
    <x v="0"/>
    <s v="НКО-центральный контрагент «Национальный Клиринго"/>
    <n v="-750311437.76999998"/>
    <n v="-750311437.76999998"/>
  </r>
  <r>
    <x v="0"/>
    <s v="НКО-центральный контрагент «Национальный Клиринго"/>
    <n v="-157390423.08000001"/>
    <n v="-157390423.08000001"/>
  </r>
  <r>
    <x v="0"/>
    <s v="НКО-центральный контрагент «Национальный Клиринго"/>
    <n v="-19332469.640000001"/>
    <n v="-19332469.64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5">
  <r>
    <x v="0"/>
    <n v="-6712275739.4000006"/>
  </r>
  <r>
    <x v="1"/>
    <n v="-101138544"/>
  </r>
  <r>
    <x v="0"/>
    <n v="-203007287466.13025"/>
  </r>
  <r>
    <x v="2"/>
    <n v="-714413641.03999996"/>
  </r>
  <r>
    <x v="3"/>
    <n v="-7105544578.9100008"/>
  </r>
  <r>
    <x v="4"/>
    <n v="-2499611339.71"/>
  </r>
  <r>
    <x v="1"/>
    <n v="-36379489159.390007"/>
  </r>
  <r>
    <x v="5"/>
    <n v="-290587.90999999997"/>
  </r>
  <r>
    <x v="6"/>
    <n v="-352307.07"/>
  </r>
  <r>
    <x v="7"/>
    <n v="-34733.279999999999"/>
  </r>
  <r>
    <x v="8"/>
    <n v="-1536861.61"/>
  </r>
  <r>
    <x v="9"/>
    <n v="-4651.8100000000004"/>
  </r>
  <r>
    <x v="10"/>
    <n v="-33140.160000000003"/>
  </r>
  <r>
    <x v="11"/>
    <n v="-40131266.840000004"/>
  </r>
  <r>
    <x v="12"/>
    <n v="-1191073.1600000001"/>
  </r>
  <r>
    <x v="13"/>
    <n v="-37636.479999999996"/>
  </r>
  <r>
    <x v="14"/>
    <n v="-113050"/>
  </r>
  <r>
    <x v="15"/>
    <n v="-5529.33"/>
  </r>
  <r>
    <x v="16"/>
    <n v="-3207076.34"/>
  </r>
  <r>
    <x v="17"/>
    <n v="-1301899.01"/>
  </r>
  <r>
    <x v="18"/>
    <n v="-16134400"/>
  </r>
  <r>
    <x v="19"/>
    <n v="-178898"/>
  </r>
  <r>
    <x v="20"/>
    <n v="-2661149.7000000002"/>
  </r>
  <r>
    <x v="21"/>
    <n v="-3886065.6500000004"/>
  </r>
  <r>
    <x v="22"/>
    <n v="-9820"/>
  </r>
  <r>
    <x v="23"/>
    <n v="-1690320"/>
  </r>
  <r>
    <x v="24"/>
    <n v="-64070"/>
  </r>
  <r>
    <x v="25"/>
    <n v="-49920"/>
  </r>
  <r>
    <x v="26"/>
    <n v="-641700"/>
  </r>
  <r>
    <x v="27"/>
    <n v="-1054495.23"/>
  </r>
  <r>
    <x v="28"/>
    <n v="-27099.170000000002"/>
  </r>
  <r>
    <x v="29"/>
    <n v="-1475490.45"/>
  </r>
  <r>
    <x v="30"/>
    <n v="-20321.759999999998"/>
  </r>
  <r>
    <x v="31"/>
    <n v="-178417.92000000001"/>
  </r>
  <r>
    <x v="32"/>
    <n v="-2354380.7999999998"/>
  </r>
  <r>
    <x v="33"/>
    <n v="-613.79999999999995"/>
  </r>
  <r>
    <x v="34"/>
    <n v="-202799.02"/>
  </r>
  <r>
    <x v="35"/>
    <n v="-39109"/>
  </r>
  <r>
    <x v="36"/>
    <n v="-1337317.08"/>
  </r>
  <r>
    <x v="37"/>
    <n v="-1128800"/>
  </r>
  <r>
    <x v="38"/>
    <n v="-332106.64"/>
  </r>
  <r>
    <x v="39"/>
    <n v="-70000"/>
  </r>
  <r>
    <x v="40"/>
    <n v="-1945396"/>
  </r>
  <r>
    <x v="41"/>
    <n v="-545922.05000000005"/>
  </r>
  <r>
    <x v="42"/>
    <n v="-622557.89"/>
  </r>
  <r>
    <x v="43"/>
    <n v="-174251"/>
  </r>
  <r>
    <x v="44"/>
    <n v="-2500000"/>
  </r>
  <r>
    <x v="45"/>
    <n v="-222998.12"/>
  </r>
  <r>
    <x v="2"/>
    <n v="-43365737.109999999"/>
  </r>
  <r>
    <x v="46"/>
    <n v="-3836000"/>
  </r>
  <r>
    <x v="47"/>
    <n v="-3840000"/>
  </r>
  <r>
    <x v="48"/>
    <n v="-3940.8"/>
  </r>
  <r>
    <x v="49"/>
    <n v="-3000000"/>
  </r>
  <r>
    <x v="50"/>
    <n v="-3000"/>
  </r>
  <r>
    <x v="51"/>
    <n v="-209513"/>
  </r>
  <r>
    <x v="52"/>
    <n v="-90560"/>
  </r>
  <r>
    <x v="53"/>
    <n v="-25270.1"/>
  </r>
  <r>
    <x v="54"/>
    <n v="-36912330.539999999"/>
  </r>
  <r>
    <x v="55"/>
    <n v="-24475000"/>
  </r>
  <r>
    <x v="56"/>
    <n v="-7000"/>
  </r>
  <r>
    <x v="57"/>
    <n v="-912473.1"/>
  </r>
  <r>
    <x v="58"/>
    <n v="-159600"/>
  </r>
  <r>
    <x v="59"/>
    <n v="-6444415.7400000002"/>
  </r>
  <r>
    <x v="60"/>
    <n v="-12868.16"/>
  </r>
  <r>
    <x v="61"/>
    <n v="-68204.08"/>
  </r>
  <r>
    <x v="62"/>
    <n v="-51972.89"/>
  </r>
  <r>
    <x v="63"/>
    <n v="-12500"/>
  </r>
  <r>
    <x v="64"/>
    <n v="-126963"/>
  </r>
  <r>
    <x v="65"/>
    <n v="-2458944.4500000002"/>
  </r>
  <r>
    <x v="66"/>
    <n v="-37573.019999999997"/>
  </r>
  <r>
    <x v="67"/>
    <n v="-781897.19"/>
  </r>
  <r>
    <x v="68"/>
    <n v="-76000"/>
  </r>
  <r>
    <x v="69"/>
    <n v="-178014.23"/>
  </r>
  <r>
    <x v="70"/>
    <n v="-21327.78"/>
  </r>
  <r>
    <x v="71"/>
    <n v="-12814.38"/>
  </r>
  <r>
    <x v="72"/>
    <n v="-12548.679999999998"/>
  </r>
  <r>
    <x v="4"/>
    <n v="-33982380.950000003"/>
  </r>
  <r>
    <x v="73"/>
    <n v="-53134.41"/>
  </r>
  <r>
    <x v="74"/>
    <n v="-16033.150000000001"/>
  </r>
  <r>
    <x v="1"/>
    <n v="-5776770.1500000004"/>
  </r>
  <r>
    <x v="75"/>
    <n v="-12548.679999999998"/>
  </r>
  <r>
    <x v="76"/>
    <n v="-12548.679999999998"/>
  </r>
  <r>
    <x v="77"/>
    <n v="-1128.81"/>
  </r>
  <r>
    <x v="78"/>
    <n v="-8000"/>
  </r>
  <r>
    <x v="79"/>
    <n v="-300000"/>
  </r>
  <r>
    <x v="80"/>
    <n v="-90"/>
  </r>
  <r>
    <x v="81"/>
    <n v="-12834.53"/>
  </r>
  <r>
    <x v="82"/>
    <n v="-80657.740000000005"/>
  </r>
  <r>
    <x v="83"/>
    <n v="-40501.65"/>
  </r>
  <r>
    <x v="84"/>
    <n v="-0.01"/>
  </r>
  <r>
    <x v="85"/>
    <n v="-29791.9"/>
  </r>
  <r>
    <x v="86"/>
    <n v="-1321.06"/>
  </r>
  <r>
    <x v="87"/>
    <n v="-86649.65"/>
  </r>
  <r>
    <x v="88"/>
    <n v="-21131.72"/>
  </r>
  <r>
    <x v="89"/>
    <n v="-15619.07"/>
  </r>
  <r>
    <x v="90"/>
    <n v="-0.61"/>
  </r>
  <r>
    <x v="91"/>
    <n v="-25009.64"/>
  </r>
  <r>
    <x v="92"/>
    <n v="-44476.03"/>
  </r>
  <r>
    <x v="93"/>
    <n v="-466320"/>
  </r>
  <r>
    <x v="94"/>
    <n v="-38900"/>
  </r>
  <r>
    <x v="95"/>
    <n v="-1.32"/>
  </r>
  <r>
    <x v="96"/>
    <n v="-19007.669999999998"/>
  </r>
  <r>
    <x v="97"/>
    <n v="-610320"/>
  </r>
  <r>
    <x v="98"/>
    <n v="-132447.74"/>
  </r>
  <r>
    <x v="99"/>
    <n v="-310.02999999999997"/>
  </r>
  <r>
    <x v="100"/>
    <n v="-30478.36"/>
  </r>
  <r>
    <x v="101"/>
    <n v="-0.06"/>
  </r>
  <r>
    <x v="102"/>
    <n v="-88559.28"/>
  </r>
  <r>
    <x v="103"/>
    <n v="-190.38"/>
  </r>
  <r>
    <x v="104"/>
    <n v="-535975.25"/>
  </r>
  <r>
    <x v="105"/>
    <n v="-6000"/>
  </r>
  <r>
    <x v="106"/>
    <n v="-24921"/>
  </r>
  <r>
    <x v="107"/>
    <n v="-98548.38"/>
  </r>
  <r>
    <x v="108"/>
    <n v="-648000"/>
  </r>
  <r>
    <x v="109"/>
    <n v="-47460.639999999999"/>
  </r>
  <r>
    <x v="110"/>
    <n v="-0.01"/>
  </r>
  <r>
    <x v="111"/>
    <n v="-26073.67"/>
  </r>
  <r>
    <x v="112"/>
    <n v="-8100"/>
  </r>
  <r>
    <x v="113"/>
    <n v="-20492.759999999998"/>
  </r>
  <r>
    <x v="114"/>
    <n v="-168950"/>
  </r>
  <r>
    <x v="115"/>
    <n v="-112924.61"/>
  </r>
  <r>
    <x v="116"/>
    <n v="-3795.16"/>
  </r>
  <r>
    <x v="117"/>
    <n v="-43283.94"/>
  </r>
  <r>
    <x v="118"/>
    <n v="-1354416"/>
  </r>
  <r>
    <x v="119"/>
    <n v="-34156.06"/>
  </r>
  <r>
    <x v="120"/>
    <n v="-277882.7"/>
  </r>
  <r>
    <x v="121"/>
    <n v="-13442.25"/>
  </r>
  <r>
    <x v="122"/>
    <n v="-132071.04000000001"/>
  </r>
  <r>
    <x v="123"/>
    <n v="-33197.1"/>
  </r>
  <r>
    <x v="124"/>
    <n v="-14875.39"/>
  </r>
  <r>
    <x v="125"/>
    <n v="-25876.15"/>
  </r>
  <r>
    <x v="126"/>
    <n v="-43731.35"/>
  </r>
  <r>
    <x v="127"/>
    <n v="-22835.52"/>
  </r>
  <r>
    <x v="128"/>
    <n v="-18859.78"/>
  </r>
  <r>
    <x v="129"/>
    <n v="-20676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5">
  <r>
    <m/>
    <m/>
    <m/>
    <x v="0"/>
    <m/>
    <m/>
    <x v="0"/>
    <m/>
    <m/>
    <s v="securities"/>
    <m/>
    <m/>
    <m/>
    <s v="%"/>
    <m/>
    <m/>
    <m/>
    <s v="currency"/>
    <s v="price"/>
    <m/>
    <m/>
    <s v="1St Leg"/>
    <s v="1St Leg"/>
    <s v="2Nd Leg"/>
    <s v="2Nd Leg"/>
    <s v="Date Settl 1Leg"/>
    <s v="Date Settl 2Leg"/>
    <m/>
    <m/>
    <m/>
    <m/>
    <m/>
    <m/>
    <m/>
    <m/>
    <m/>
    <m/>
    <m/>
    <m/>
    <m/>
    <m/>
    <m/>
    <m/>
    <m/>
    <m/>
    <m/>
  </r>
  <r>
    <n v="48571724"/>
    <s v="VTBCM"/>
    <s v="NCC"/>
    <x v="1"/>
    <s v="Yes"/>
    <s v="Yes"/>
    <x v="1"/>
    <s v="MTSS"/>
    <s v="RU0007775219"/>
    <n v="100000"/>
    <n v="329.541111"/>
    <s v="32,954,111.11"/>
    <s v="32,954,111.11"/>
    <n v="10"/>
    <n v="29658700"/>
    <s v="29,658,700.00"/>
    <s v="29,663,827.30"/>
    <s v="RUB"/>
    <n v="328.95"/>
    <s v="Репо с ЦК"/>
    <m/>
    <d v="2021-08-31T00:00:00"/>
    <d v="2021-08-31T00:00:00"/>
    <d v="2021-09-01T00:00:00"/>
    <d v="2021-09-01T00:00:00"/>
    <n v="1"/>
    <n v="1"/>
    <s v="-3,236,300.00"/>
    <n v="0"/>
    <n v="0"/>
    <s v="1-2OCEB3"/>
    <s v="RU"/>
    <n v="1"/>
    <n v="0"/>
    <n v="0"/>
    <n v="6.31"/>
    <n v="29658700"/>
    <n v="0.1"/>
    <s v="RUB"/>
    <s v="RUB"/>
    <n v="328.85"/>
    <n v="328.95"/>
    <n v="0"/>
    <n v="29658700"/>
    <n v="0"/>
    <n v="29658700"/>
  </r>
  <r>
    <n v="48573251"/>
    <s v="VTBCM"/>
    <s v="VTBRM"/>
    <x v="2"/>
    <s v="Yes"/>
    <s v="Yes"/>
    <x v="1"/>
    <s v="MTSS"/>
    <s v="RU0007775219"/>
    <n v="1138607"/>
    <n v="329.34981099999999"/>
    <s v="375,000,000.00"/>
    <s v="375,000,000.00"/>
    <n v="20"/>
    <n v="300000000"/>
    <s v="300,000,000.00"/>
    <s v="300,056,712.33"/>
    <s v="RUB"/>
    <n v="328.95"/>
    <s v="ММВБ_РЕПО"/>
    <m/>
    <d v="2021-08-31T00:00:00"/>
    <d v="2021-08-31T00:00:00"/>
    <d v="2021-09-01T00:00:00"/>
    <d v="2021-09-01T00:00:00"/>
    <n v="1"/>
    <n v="1"/>
    <s v="-74,544,772.65"/>
    <n v="0"/>
    <n v="0"/>
    <s v="1-EL6O"/>
    <s v="RU"/>
    <n v="1"/>
    <n v="0"/>
    <n v="0"/>
    <n v="6.9"/>
    <n v="300000000"/>
    <n v="0.1"/>
    <s v="RUB"/>
    <s v="RUB"/>
    <n v="328.85"/>
    <n v="328.95"/>
    <n v="0"/>
    <n v="300000000"/>
    <n v="0"/>
    <n v="300000000"/>
  </r>
  <r>
    <n v="48552244"/>
    <s v="VTBCM"/>
    <s v="NCC"/>
    <x v="1"/>
    <s v="Yes"/>
    <s v="Yes"/>
    <x v="1"/>
    <s v="APTK"/>
    <s v="RU0008081765"/>
    <n v="74682590"/>
    <n v="13.528"/>
    <s v="1,010,306,077.52"/>
    <s v="1,010,306,077.52"/>
    <n v="50"/>
    <n v="505153038.75999999"/>
    <s v="505,153,038.76"/>
    <s v="505,869,940.88"/>
    <s v="RUB"/>
    <n v="13.747999999999999"/>
    <s v="Репо с ЦК"/>
    <m/>
    <d v="2021-08-30T00:00:00"/>
    <d v="2021-08-30T00:00:00"/>
    <d v="2021-09-06T00:00:00"/>
    <d v="2021-09-06T00:00:00"/>
    <n v="1"/>
    <n v="1"/>
    <s v="-521,583,208.56"/>
    <n v="0"/>
    <n v="0"/>
    <s v="1-2OCEB3"/>
    <s v="RU"/>
    <n v="2"/>
    <n v="102414.59"/>
    <n v="102414.59"/>
    <n v="7.4"/>
    <n v="505153038.75999999"/>
    <n v="0.64"/>
    <s v="RUB"/>
    <s v="RUB"/>
    <n v="13.706"/>
    <n v="13.786"/>
    <n v="0"/>
    <n v="505153038.75999999"/>
    <n v="102414.59"/>
    <n v="505255453.34999996"/>
  </r>
  <r>
    <n v="48552247"/>
    <s v="VTBCM"/>
    <s v="NCC"/>
    <x v="1"/>
    <s v="Yes"/>
    <s v="Yes"/>
    <x v="1"/>
    <s v="APTK"/>
    <s v="RU0008081765"/>
    <n v="170000000"/>
    <n v="13.528"/>
    <s v="2,299,760,000.00"/>
    <s v="2,299,760,000.00"/>
    <n v="50"/>
    <n v="1149880000"/>
    <s v="1,149,880,000.00"/>
    <s v="1,151,511,884.49"/>
    <s v="RUB"/>
    <n v="13.747999999999999"/>
    <s v="Репо с ЦК"/>
    <m/>
    <d v="2021-08-30T00:00:00"/>
    <d v="2021-08-30T00:00:00"/>
    <d v="2021-09-06T00:00:00"/>
    <d v="2021-09-06T00:00:00"/>
    <n v="1"/>
    <n v="1"/>
    <s v="-1,187,280,000.00"/>
    <n v="0"/>
    <n v="0"/>
    <s v="1-2OCEB3"/>
    <s v="RU"/>
    <n v="2"/>
    <n v="233126.36"/>
    <n v="233126.36"/>
    <n v="7.4"/>
    <n v="1149880000"/>
    <n v="0.64"/>
    <s v="RUB"/>
    <s v="RUB"/>
    <n v="13.706"/>
    <n v="13.786"/>
    <n v="0"/>
    <n v="1149880000"/>
    <n v="233126.36"/>
    <n v="1150113126.3599999"/>
  </r>
  <r>
    <n v="48552248"/>
    <s v="VTBCM"/>
    <s v="NCC"/>
    <x v="1"/>
    <s v="Yes"/>
    <s v="Yes"/>
    <x v="1"/>
    <s v="APTK"/>
    <s v="RU0008081765"/>
    <n v="40000000"/>
    <n v="13.528"/>
    <s v="541,120,000.00"/>
    <s v="541,120,000.00"/>
    <n v="50"/>
    <n v="270560000"/>
    <s v="270,560,000.00"/>
    <s v="270,943,972.82"/>
    <s v="RUB"/>
    <n v="13.747999999999999"/>
    <s v="Репо с ЦК"/>
    <m/>
    <d v="2021-08-30T00:00:00"/>
    <d v="2021-08-30T00:00:00"/>
    <d v="2021-09-06T00:00:00"/>
    <d v="2021-09-06T00:00:00"/>
    <n v="1"/>
    <n v="1"/>
    <s v="-279,360,000.00"/>
    <n v="0"/>
    <n v="0"/>
    <s v="1-2OCEB3"/>
    <s v="RU"/>
    <n v="2"/>
    <n v="54853.26"/>
    <n v="54853.26"/>
    <n v="7.4"/>
    <n v="270560000"/>
    <n v="0.64"/>
    <s v="RUB"/>
    <s v="RUB"/>
    <n v="13.706"/>
    <n v="13.786"/>
    <n v="0"/>
    <n v="270560000"/>
    <n v="54853.26"/>
    <n v="270614853.25999999"/>
  </r>
  <r>
    <n v="48455793"/>
    <s v="VTBCM"/>
    <s v="CENCB"/>
    <x v="3"/>
    <s v="Yes"/>
    <s v="Yes"/>
    <x v="1"/>
    <s v="TATNP"/>
    <s v="RU0006944147"/>
    <n v="1000000"/>
    <n v="465.7"/>
    <s v="465,700,000.00"/>
    <s v="465,700,000.00"/>
    <n v="32"/>
    <n v="316676000"/>
    <s v="316,676,000.00"/>
    <s v="317,082,906.97"/>
    <s v="RUB"/>
    <n v="459.2"/>
    <s v="ММВБ_РЕПО"/>
    <m/>
    <d v="2021-08-25T00:00:00"/>
    <d v="2021-08-25T00:00:00"/>
    <d v="2021-09-01T00:00:00"/>
    <d v="2021-09-01T00:00:00"/>
    <n v="1"/>
    <n v="1"/>
    <s v="-142,524,000.00"/>
    <n v="0"/>
    <n v="0"/>
    <s v="1-7F57"/>
    <s v="RU"/>
    <n v="1"/>
    <n v="348777.4"/>
    <n v="348777.4"/>
    <n v="6.7"/>
    <n v="316676000"/>
    <n v="1"/>
    <s v="RUB"/>
    <s v="RUB"/>
    <n v="458.4"/>
    <n v="458.6"/>
    <n v="0"/>
    <n v="316676000"/>
    <n v="348777.4"/>
    <n v="317024777.39999998"/>
  </r>
  <r>
    <n v="48552249"/>
    <s v="VTBCM"/>
    <s v="NCC"/>
    <x v="1"/>
    <s v="Yes"/>
    <s v="Yes"/>
    <x v="1"/>
    <s v="APTK"/>
    <s v="RU0008081765"/>
    <n v="40000000"/>
    <n v="13.528"/>
    <s v="541,120,000.00"/>
    <s v="541,120,000.00"/>
    <n v="50"/>
    <n v="270560000"/>
    <s v="270,560,000.00"/>
    <s v="270,943,972.82"/>
    <s v="RUB"/>
    <n v="13.747999999999999"/>
    <s v="Репо с ЦК"/>
    <m/>
    <d v="2021-08-30T00:00:00"/>
    <d v="2021-08-30T00:00:00"/>
    <d v="2021-09-06T00:00:00"/>
    <d v="2021-09-06T00:00:00"/>
    <n v="1"/>
    <n v="1"/>
    <s v="-279,360,000.00"/>
    <n v="0"/>
    <n v="0"/>
    <s v="1-2OCEB3"/>
    <s v="RU"/>
    <n v="2"/>
    <n v="54853.26"/>
    <n v="54853.26"/>
    <n v="7.4"/>
    <n v="270560000"/>
    <n v="0.64"/>
    <s v="RUB"/>
    <s v="RUB"/>
    <n v="13.706"/>
    <n v="13.786"/>
    <n v="0"/>
    <n v="270560000"/>
    <n v="54853.26"/>
    <n v="270614853.25999999"/>
  </r>
  <r>
    <n v="48552663"/>
    <s v="VTBCM"/>
    <s v="CENCB"/>
    <x v="3"/>
    <s v="Yes"/>
    <s v="Yes"/>
    <x v="1"/>
    <s v="TATNP"/>
    <s v="RU0006944147"/>
    <n v="1000000"/>
    <n v="457.1"/>
    <s v="457,100,000.00"/>
    <s v="457,100,000.00"/>
    <n v="32"/>
    <n v="310828000"/>
    <s v="310,828,000.00"/>
    <s v="311,227,392.69"/>
    <s v="RUB"/>
    <n v="459.2"/>
    <s v="ММВБ_РЕПО"/>
    <m/>
    <d v="2021-08-31T00:00:00"/>
    <d v="2021-08-31T00:00:00"/>
    <d v="2021-09-07T00:00:00"/>
    <d v="2021-09-07T00:00:00"/>
    <n v="1"/>
    <n v="1"/>
    <s v="-148,372,000.00"/>
    <n v="0"/>
    <n v="0"/>
    <s v="1-7F57"/>
    <s v="RU"/>
    <n v="1"/>
    <n v="0"/>
    <n v="0"/>
    <n v="6.7"/>
    <n v="310828000"/>
    <n v="1"/>
    <s v="RUB"/>
    <s v="RUB"/>
    <n v="458.4"/>
    <n v="458.6"/>
    <n v="0"/>
    <n v="310828000"/>
    <n v="0"/>
    <n v="310828000"/>
  </r>
  <r>
    <n v="48571628"/>
    <s v="VTBCM"/>
    <s v="NCC"/>
    <x v="1"/>
    <s v="Yes"/>
    <s v="Yes"/>
    <x v="2"/>
    <s v="SNGS"/>
    <s v="RU0008926258"/>
    <n v="331100"/>
    <n v="33.548999999999999"/>
    <s v="11,108,073.90"/>
    <s v="11,108,073.90"/>
    <n v="10"/>
    <n v="9997266.5099999998"/>
    <s v="9,997,266.51"/>
    <s v="9,999,057.80"/>
    <s v="RUB"/>
    <n v="33.805"/>
    <s v="Репо с ЦК"/>
    <m/>
    <d v="2021-08-31T00:00:00"/>
    <d v="2021-08-31T00:00:00"/>
    <d v="2021-09-01T00:00:00"/>
    <d v="2021-09-01T00:00:00"/>
    <n v="1"/>
    <n v="1"/>
    <s v="1,195,568.99"/>
    <n v="0"/>
    <n v="0"/>
    <s v="1-2OCEB3"/>
    <s v="RU"/>
    <n v="2"/>
    <n v="0"/>
    <n v="0"/>
    <n v="6.54"/>
    <n v="9997266.5099999998"/>
    <n v="1"/>
    <s v="RUB"/>
    <s v="RUB"/>
    <n v="33.825000000000003"/>
    <n v="33.854999999999997"/>
    <n v="0"/>
    <n v="-9997266.5099999998"/>
    <n v="0"/>
    <n v="-9997266.5099999998"/>
  </r>
  <r>
    <n v="48571629"/>
    <s v="VTBCM"/>
    <s v="NCC"/>
    <x v="1"/>
    <s v="Yes"/>
    <s v="Yes"/>
    <x v="2"/>
    <s v="SNGS"/>
    <s v="RU0008926258"/>
    <n v="5047300"/>
    <n v="33.548999999999999"/>
    <s v="169,331,867.70"/>
    <s v="169,331,867.70"/>
    <n v="10"/>
    <n v="152398680.93000001"/>
    <s v="152,398,680.93"/>
    <s v="152,426,029.19"/>
    <s v="RUB"/>
    <n v="33.805"/>
    <s v="Репо с ЦК"/>
    <m/>
    <d v="2021-08-31T00:00:00"/>
    <d v="2021-08-31T00:00:00"/>
    <d v="2021-09-01T00:00:00"/>
    <d v="2021-09-01T00:00:00"/>
    <n v="1"/>
    <n v="1"/>
    <s v="18,225,295.57"/>
    <n v="0"/>
    <n v="0"/>
    <s v="1-2OCEB3"/>
    <s v="RU"/>
    <n v="2"/>
    <n v="0"/>
    <n v="0"/>
    <n v="6.55"/>
    <n v="152398680.93000001"/>
    <n v="1"/>
    <s v="RUB"/>
    <s v="RUB"/>
    <n v="33.825000000000003"/>
    <n v="33.854999999999997"/>
    <n v="0"/>
    <n v="-152398680.93000001"/>
    <n v="0"/>
    <n v="-152398680.93000001"/>
  </r>
  <r>
    <n v="48571631"/>
    <s v="VTBCM"/>
    <s v="NCC"/>
    <x v="1"/>
    <s v="Yes"/>
    <s v="Yes"/>
    <x v="2"/>
    <s v="SNGS"/>
    <s v="RU0008926258"/>
    <n v="28900"/>
    <n v="33.548999999999999"/>
    <s v="969,566.10"/>
    <s v="969,566.10"/>
    <n v="10"/>
    <n v="872609.49"/>
    <s v="872,609.49"/>
    <s v="872,766.08"/>
    <s v="RUB"/>
    <n v="33.805"/>
    <s v="Репо с ЦК"/>
    <m/>
    <d v="2021-08-31T00:00:00"/>
    <d v="2021-08-31T00:00:00"/>
    <d v="2021-09-01T00:00:00"/>
    <d v="2021-09-01T00:00:00"/>
    <n v="1"/>
    <n v="1"/>
    <s v="104,355.01"/>
    <n v="0"/>
    <n v="0"/>
    <s v="1-2OCEB3"/>
    <s v="RU"/>
    <n v="2"/>
    <n v="0"/>
    <n v="0"/>
    <n v="6.55"/>
    <n v="872609.49"/>
    <n v="1"/>
    <s v="RUB"/>
    <s v="RUB"/>
    <n v="33.825000000000003"/>
    <n v="33.854999999999997"/>
    <n v="0"/>
    <n v="-872609.49"/>
    <n v="0"/>
    <n v="-872609.49"/>
  </r>
  <r>
    <n v="48571633"/>
    <s v="VTBCM"/>
    <s v="NCC"/>
    <x v="1"/>
    <s v="Yes"/>
    <s v="Yes"/>
    <x v="2"/>
    <s v="SNGS"/>
    <s v="RU0008926258"/>
    <n v="1085100"/>
    <n v="33.548999999999999"/>
    <s v="36,404,019.90"/>
    <s v="36,404,019.90"/>
    <n v="10"/>
    <n v="32763617.91"/>
    <s v="32,763,617.91"/>
    <s v="32,769,497.41"/>
    <s v="RUB"/>
    <n v="33.805"/>
    <s v="Репо с ЦК"/>
    <m/>
    <d v="2021-08-31T00:00:00"/>
    <d v="2021-08-31T00:00:00"/>
    <d v="2021-09-01T00:00:00"/>
    <d v="2021-09-01T00:00:00"/>
    <n v="1"/>
    <n v="1"/>
    <s v="3,918,187.59"/>
    <n v="0"/>
    <n v="0"/>
    <s v="1-2OCEB3"/>
    <s v="RU"/>
    <n v="2"/>
    <n v="0"/>
    <n v="0"/>
    <n v="6.55"/>
    <n v="32763617.91"/>
    <n v="1"/>
    <s v="RUB"/>
    <s v="RUB"/>
    <n v="33.825000000000003"/>
    <n v="33.854999999999997"/>
    <n v="0"/>
    <n v="-32763617.91"/>
    <n v="0"/>
    <n v="-32763617.91"/>
  </r>
  <r>
    <n v="48571735"/>
    <s v="VTBCM"/>
    <s v="NCC"/>
    <x v="1"/>
    <s v="Yes"/>
    <s v="Yes"/>
    <x v="2"/>
    <s v="SNGS"/>
    <s v="RU0008926258"/>
    <n v="7507600"/>
    <n v="33.548999999999999"/>
    <s v="251,872,472.40"/>
    <s v="251,872,472.40"/>
    <n v="10"/>
    <n v="226685225.16"/>
    <s v="226,685,225.16"/>
    <s v="226,725,904.29"/>
    <s v="RUB"/>
    <n v="33.805"/>
    <s v="Репо с ЦК"/>
    <m/>
    <d v="2021-08-31T00:00:00"/>
    <d v="2021-08-31T00:00:00"/>
    <d v="2021-09-01T00:00:00"/>
    <d v="2021-09-01T00:00:00"/>
    <n v="1"/>
    <n v="1"/>
    <s v="27,109,192.84"/>
    <n v="0"/>
    <n v="0"/>
    <s v="1-2OCEB3"/>
    <s v="RU"/>
    <n v="2"/>
    <n v="0"/>
    <n v="0"/>
    <n v="6.55"/>
    <n v="226685225.16"/>
    <n v="1"/>
    <s v="RUB"/>
    <s v="RUB"/>
    <n v="33.825000000000003"/>
    <n v="33.854999999999997"/>
    <n v="0"/>
    <n v="-226685225.16"/>
    <n v="0"/>
    <n v="-226685225.16"/>
  </r>
  <r>
    <n v="48573245"/>
    <s v="VTBCM"/>
    <s v="VTBRM"/>
    <x v="2"/>
    <s v="Yes"/>
    <s v="Yes"/>
    <x v="1"/>
    <s v="SNGS"/>
    <s v="RU0008926258"/>
    <n v="14845606"/>
    <n v="33.679999000000002"/>
    <s v="500,000,000.00"/>
    <s v="500,000,000.00"/>
    <n v="20"/>
    <n v="400000000"/>
    <s v="400,000,000.00"/>
    <s v="400,075,616.44"/>
    <s v="RUB"/>
    <n v="33.805"/>
    <s v="ММВБ_РЕПО"/>
    <m/>
    <d v="2021-08-31T00:00:00"/>
    <d v="2021-08-31T00:00:00"/>
    <d v="2021-09-01T00:00:00"/>
    <d v="2021-09-01T00:00:00"/>
    <n v="1"/>
    <n v="1"/>
    <s v="-101,855,710.83"/>
    <n v="0"/>
    <n v="0"/>
    <s v="1-EL6O"/>
    <s v="RU"/>
    <n v="2"/>
    <n v="0"/>
    <n v="0"/>
    <n v="6.9"/>
    <n v="400000000"/>
    <n v="1"/>
    <s v="RUB"/>
    <s v="RUB"/>
    <n v="33.825000000000003"/>
    <n v="33.854999999999997"/>
    <n v="0"/>
    <n v="400000000"/>
    <n v="0"/>
    <n v="400000000"/>
  </r>
  <r>
    <n v="48573249"/>
    <s v="VTBCM"/>
    <s v="VTBRM"/>
    <x v="2"/>
    <s v="Yes"/>
    <s v="Yes"/>
    <x v="1"/>
    <s v="TATN"/>
    <s v="RU0009033591"/>
    <n v="1020617"/>
    <n v="489.89973700000002"/>
    <s v="500,000,000.00"/>
    <s v="500,000,000.00"/>
    <n v="20"/>
    <n v="400000000"/>
    <s v="400,000,000.00"/>
    <s v="400,075,616.44"/>
    <s v="RUB"/>
    <n v="486.4"/>
    <s v="ММВБ_РЕПО"/>
    <m/>
    <d v="2021-08-31T00:00:00"/>
    <d v="2021-08-31T00:00:00"/>
    <d v="2021-09-01T00:00:00"/>
    <d v="2021-09-01T00:00:00"/>
    <n v="1"/>
    <n v="1"/>
    <s v="-96,428,108.80"/>
    <n v="0"/>
    <n v="0"/>
    <s v="1-EL6O"/>
    <s v="RU"/>
    <n v="1"/>
    <n v="0"/>
    <n v="0"/>
    <n v="6.9"/>
    <n v="400000000"/>
    <n v="1"/>
    <s v="RUB"/>
    <s v="RUB"/>
    <n v="485.6"/>
    <n v="485.8"/>
    <n v="0"/>
    <n v="400000000"/>
    <n v="0"/>
    <n v="400000000"/>
  </r>
  <r>
    <n v="48455789"/>
    <s v="VTBCM"/>
    <s v="CENCB"/>
    <x v="3"/>
    <s v="Yes"/>
    <s v="Yes"/>
    <x v="1"/>
    <s v="MAGN"/>
    <s v="RU0009084396"/>
    <n v="9000000"/>
    <n v="68.97"/>
    <s v="620,730,000.00"/>
    <s v="620,730,000.00"/>
    <n v="16"/>
    <n v="521413200"/>
    <s v="521,413,200.00"/>
    <s v="522,083,180.25"/>
    <s v="RUB"/>
    <n v="73.015000000000001"/>
    <s v="ММВБ_РЕПО"/>
    <m/>
    <d v="2021-08-25T00:00:00"/>
    <d v="2021-08-25T00:00:00"/>
    <d v="2021-09-01T00:00:00"/>
    <d v="2021-09-01T00:00:00"/>
    <n v="1"/>
    <n v="1"/>
    <s v="-135,721,800.00"/>
    <n v="0"/>
    <n v="0"/>
    <s v="1-7F57"/>
    <s v="RU"/>
    <n v="1"/>
    <n v="574268.79"/>
    <n v="574268.79"/>
    <n v="6.7"/>
    <n v="521413200"/>
    <n v="1"/>
    <s v="RUB"/>
    <s v="RUB"/>
    <n v="73.775000000000006"/>
    <n v="73.78"/>
    <n v="0"/>
    <n v="521413200"/>
    <n v="574268.79"/>
    <n v="521987468.79000002"/>
  </r>
  <r>
    <n v="48455794"/>
    <s v="VTBCM"/>
    <s v="CENCB"/>
    <x v="3"/>
    <s v="Yes"/>
    <s v="Yes"/>
    <x v="1"/>
    <s v="NLMK"/>
    <s v="RU0009046452"/>
    <n v="3000000"/>
    <n v="237.64"/>
    <s v="712,920,000.00"/>
    <s v="712,920,000.00"/>
    <n v="22"/>
    <n v="556077600"/>
    <s v="556,077,600.00"/>
    <s v="556,792,121.63"/>
    <s v="RUB"/>
    <n v="248.66"/>
    <s v="ММВБ_РЕПО"/>
    <m/>
    <d v="2021-08-25T00:00:00"/>
    <d v="2021-08-25T00:00:00"/>
    <d v="2021-09-01T00:00:00"/>
    <d v="2021-09-01T00:00:00"/>
    <n v="1"/>
    <n v="1"/>
    <s v="-189,902,400.00"/>
    <n v="0"/>
    <n v="0"/>
    <s v="1-7F57"/>
    <s v="RU"/>
    <n v="1"/>
    <n v="612447.11"/>
    <n v="612447.11"/>
    <n v="6.7"/>
    <n v="556077600"/>
    <n v="1"/>
    <s v="RUB"/>
    <s v="RUB"/>
    <n v="245.48"/>
    <n v="245.7"/>
    <n v="0"/>
    <n v="556077600"/>
    <n v="612447.11"/>
    <n v="556690047.11000001"/>
  </r>
  <r>
    <n v="48481975"/>
    <s v="VTBCM"/>
    <s v="CENCB"/>
    <x v="3"/>
    <s v="Yes"/>
    <s v="Yes"/>
    <x v="1"/>
    <s v="MAGN"/>
    <s v="RU0009084396"/>
    <n v="9000000"/>
    <n v="69.495000000000005"/>
    <s v="625,455,000.00"/>
    <s v="625,455,000.00"/>
    <n v="16"/>
    <n v="525382200"/>
    <s v="525,382,200.00"/>
    <s v="526,062,318.05"/>
    <s v="RUB"/>
    <n v="73.015000000000001"/>
    <s v="ММВБ_РЕПО"/>
    <m/>
    <d v="2021-08-26T00:00:00"/>
    <d v="2021-08-26T00:00:00"/>
    <d v="2021-09-02T00:00:00"/>
    <d v="2021-09-02T00:00:00"/>
    <n v="1"/>
    <n v="1"/>
    <s v="-131,752,800.00"/>
    <n v="0"/>
    <n v="0"/>
    <s v="1-7F57"/>
    <s v="RU"/>
    <n v="1"/>
    <n v="485798.61"/>
    <n v="485798.61"/>
    <n v="6.75"/>
    <n v="525382200"/>
    <n v="1"/>
    <s v="RUB"/>
    <s v="RUB"/>
    <n v="73.775000000000006"/>
    <n v="73.78"/>
    <n v="0"/>
    <n v="525382200"/>
    <n v="485798.61"/>
    <n v="525867998.61000001"/>
  </r>
  <r>
    <n v="48502444"/>
    <s v="VTBCM"/>
    <s v="CENCB"/>
    <x v="3"/>
    <s v="Yes"/>
    <s v="Yes"/>
    <x v="1"/>
    <s v="MAGN"/>
    <s v="RU0009084396"/>
    <n v="10000000"/>
    <n v="71.064999999999998"/>
    <s v="710,650,000.00"/>
    <s v="710,650,000.00"/>
    <n v="16"/>
    <n v="596946000"/>
    <s v="596,946,000.00"/>
    <s v="597,718,758.86"/>
    <s v="RUB"/>
    <n v="73.015000000000001"/>
    <s v="ММВБ_РЕПО"/>
    <m/>
    <d v="2021-08-27T00:00:00"/>
    <d v="2021-08-27T00:00:00"/>
    <d v="2021-09-03T00:00:00"/>
    <d v="2021-09-03T00:00:00"/>
    <n v="1"/>
    <n v="1"/>
    <s v="-133,204,000.00"/>
    <n v="0"/>
    <n v="0"/>
    <s v="1-7F57"/>
    <s v="RU"/>
    <n v="1"/>
    <n v="441576.49"/>
    <n v="441576.49"/>
    <n v="6.75"/>
    <n v="596946000"/>
    <n v="1"/>
    <s v="RUB"/>
    <s v="RUB"/>
    <n v="73.775000000000006"/>
    <n v="73.78"/>
    <n v="0"/>
    <n v="596946000"/>
    <n v="441576.49"/>
    <n v="597387576.49000001"/>
  </r>
  <r>
    <n v="48524808"/>
    <s v="VTBCM"/>
    <s v="CENCB"/>
    <x v="3"/>
    <s v="Yes"/>
    <s v="Yes"/>
    <x v="1"/>
    <s v="MAGN"/>
    <s v="RU0009084396"/>
    <n v="5000000"/>
    <n v="71.650000000000006"/>
    <s v="358,250,000.00"/>
    <s v="358,250,000.00"/>
    <n v="17"/>
    <n v="297347500"/>
    <s v="297,347,500.00"/>
    <s v="297,729,571.17"/>
    <s v="RUB"/>
    <n v="73.015000000000001"/>
    <s v="ММВБ_РЕПО"/>
    <m/>
    <d v="2021-08-30T00:00:00"/>
    <d v="2021-08-30T00:00:00"/>
    <d v="2021-09-06T00:00:00"/>
    <d v="2021-09-06T00:00:00"/>
    <n v="1"/>
    <n v="1"/>
    <s v="-67,727,500.00"/>
    <n v="0"/>
    <n v="0"/>
    <s v="1-7F57"/>
    <s v="RU"/>
    <n v="1"/>
    <n v="54581.599999999999"/>
    <n v="54581.599999999999"/>
    <n v="6.7"/>
    <n v="297347500"/>
    <n v="1"/>
    <s v="RUB"/>
    <s v="RUB"/>
    <n v="73.775000000000006"/>
    <n v="73.78"/>
    <n v="0"/>
    <n v="297347500"/>
    <n v="54581.599999999999"/>
    <n v="297402081.60000002"/>
  </r>
  <r>
    <n v="48526561"/>
    <s v="VTBCM"/>
    <s v="CENCB"/>
    <x v="3"/>
    <s v="Yes"/>
    <s v="Yes"/>
    <x v="1"/>
    <s v="NLMK"/>
    <s v="RU0009046452"/>
    <n v="3000000"/>
    <n v="242.68"/>
    <s v="728,040,000.00"/>
    <s v="728,040,000.00"/>
    <n v="22"/>
    <n v="567871200"/>
    <s v="567,871,200.00"/>
    <s v="568,600,875.60"/>
    <s v="RUB"/>
    <n v="248.66"/>
    <s v="ММВБ_РЕПО"/>
    <m/>
    <d v="2021-08-30T00:00:00"/>
    <d v="2021-08-30T00:00:00"/>
    <d v="2021-09-06T00:00:00"/>
    <d v="2021-09-06T00:00:00"/>
    <n v="1"/>
    <n v="1"/>
    <s v="-178,108,800.00"/>
    <n v="0"/>
    <n v="0"/>
    <s v="1-7F57"/>
    <s v="RU"/>
    <n v="1"/>
    <n v="104239.37"/>
    <n v="104239.37"/>
    <n v="6.7"/>
    <n v="567871200"/>
    <n v="1"/>
    <s v="RUB"/>
    <s v="RUB"/>
    <n v="245.48"/>
    <n v="245.7"/>
    <n v="0"/>
    <n v="567871200"/>
    <n v="104239.37"/>
    <n v="567975439.37"/>
  </r>
  <r>
    <n v="48526562"/>
    <s v="VTBCM"/>
    <s v="CENCB"/>
    <x v="3"/>
    <s v="Yes"/>
    <s v="Yes"/>
    <x v="1"/>
    <s v="MSNG"/>
    <s v="RU0008958863"/>
    <n v="180000000"/>
    <n v="2.3919999999999999"/>
    <s v="430,560,000.00"/>
    <s v="430,560,000.00"/>
    <n v="21"/>
    <n v="340142400"/>
    <s v="340,142,400.00"/>
    <s v="340,579,459.69"/>
    <s v="RUB"/>
    <n v="2.4544999999999999"/>
    <s v="ММВБ_РЕПО"/>
    <m/>
    <d v="2021-08-30T00:00:00"/>
    <d v="2021-08-30T00:00:00"/>
    <d v="2021-09-06T00:00:00"/>
    <d v="2021-09-06T00:00:00"/>
    <n v="1"/>
    <n v="1"/>
    <s v="-101,667,600.00"/>
    <n v="0"/>
    <n v="0"/>
    <s v="1-7F57"/>
    <s v="RU"/>
    <n v="1"/>
    <n v="62437.1"/>
    <n v="62437.1"/>
    <n v="6.7"/>
    <n v="340142400"/>
    <n v="1"/>
    <s v="RUB"/>
    <s v="RUB"/>
    <n v="2.4954999999999998"/>
    <n v="2.4980000000000002"/>
    <n v="0"/>
    <n v="340142400"/>
    <n v="62437.1"/>
    <n v="340204837.10000002"/>
  </r>
  <r>
    <n v="48552630"/>
    <s v="VTBCM"/>
    <s v="CENCB"/>
    <x v="3"/>
    <s v="Yes"/>
    <s v="Yes"/>
    <x v="1"/>
    <s v="MAGN"/>
    <s v="RU0009084396"/>
    <n v="9000000"/>
    <n v="71.084999999999994"/>
    <s v="639,765,000.00"/>
    <s v="639,765,000.00"/>
    <n v="16"/>
    <n v="537402600"/>
    <s v="537,402,600.00"/>
    <s v="538,093,125.53"/>
    <s v="RUB"/>
    <n v="73.015000000000001"/>
    <s v="ММВБ_РЕПО"/>
    <m/>
    <d v="2021-08-31T00:00:00"/>
    <d v="2021-08-31T00:00:00"/>
    <d v="2021-09-07T00:00:00"/>
    <d v="2021-09-07T00:00:00"/>
    <n v="1"/>
    <n v="1"/>
    <s v="-119,732,400.00"/>
    <n v="0"/>
    <n v="0"/>
    <s v="1-7F57"/>
    <s v="RU"/>
    <n v="1"/>
    <n v="0"/>
    <n v="0"/>
    <n v="6.7"/>
    <n v="537402600"/>
    <n v="1"/>
    <s v="RUB"/>
    <s v="RUB"/>
    <n v="73.775000000000006"/>
    <n v="73.78"/>
    <n v="0"/>
    <n v="537402600"/>
    <n v="0"/>
    <n v="537402600"/>
  </r>
  <r>
    <n v="48552664"/>
    <s v="VTBCM"/>
    <s v="CENCB"/>
    <x v="3"/>
    <s v="Yes"/>
    <s v="Yes"/>
    <x v="1"/>
    <s v="NLMK"/>
    <s v="RU0009046452"/>
    <n v="3000000"/>
    <n v="243.86"/>
    <s v="731,580,000.00"/>
    <s v="731,580,000.00"/>
    <n v="23"/>
    <n v="563316600"/>
    <s v="563,316,600.00"/>
    <s v="564,040,423.25"/>
    <s v="RUB"/>
    <n v="248.66"/>
    <s v="ММВБ_РЕПО"/>
    <m/>
    <d v="2021-08-31T00:00:00"/>
    <d v="2021-08-31T00:00:00"/>
    <d v="2021-09-07T00:00:00"/>
    <d v="2021-09-07T00:00:00"/>
    <n v="1"/>
    <n v="1"/>
    <s v="-182,663,400.00"/>
    <n v="0"/>
    <n v="0"/>
    <s v="1-7F57"/>
    <s v="RU"/>
    <n v="1"/>
    <n v="0"/>
    <n v="0"/>
    <n v="6.7"/>
    <n v="563316600"/>
    <n v="1"/>
    <s v="RUB"/>
    <s v="RUB"/>
    <n v="245.48"/>
    <n v="245.7"/>
    <n v="0"/>
    <n v="563316600"/>
    <n v="0"/>
    <n v="563316600"/>
  </r>
  <r>
    <n v="48571490"/>
    <s v="VTBCM"/>
    <s v="NCC"/>
    <x v="1"/>
    <s v="Yes"/>
    <s v="Yes"/>
    <x v="1"/>
    <s v="SNGSP"/>
    <s v="RU0009029524"/>
    <n v="5264200"/>
    <n v="0.44469999999999998"/>
    <s v="2,340,989.74"/>
    <s v="2,340,989.74"/>
    <n v="0"/>
    <n v="2340989.7400000002"/>
    <s v="203,222,255.73"/>
    <s v="2,340,996.15"/>
    <s v="EUR"/>
    <n v="38.729999999999997"/>
    <s v="Репо с ЦК"/>
    <m/>
    <d v="2021-08-31T00:00:00"/>
    <d v="2021-08-31T00:00:00"/>
    <d v="2021-09-01T00:00:00"/>
    <d v="2021-09-01T00:00:00"/>
    <n v="86.810400000000001"/>
    <n v="86.665999999999997"/>
    <s v="-660,210.27"/>
    <n v="0"/>
    <n v="0"/>
    <s v="1-2OCEB3"/>
    <s v="RU"/>
    <n v="2"/>
    <n v="0"/>
    <n v="0"/>
    <n v="0.1"/>
    <n v="203222255.72999999"/>
    <n v="1"/>
    <s v="RUB"/>
    <s v="EUR"/>
    <n v="38.784999999999997"/>
    <n v="38.795000000000002"/>
    <n v="0"/>
    <n v="203222255.72999999"/>
    <n v="0"/>
    <n v="203222255.72999999"/>
  </r>
  <r>
    <n v="48571630"/>
    <s v="VTBCM"/>
    <s v="NCC"/>
    <x v="1"/>
    <s v="Yes"/>
    <s v="Yes"/>
    <x v="2"/>
    <s v="SNGSP"/>
    <s v="RU0009029524"/>
    <n v="290000"/>
    <n v="38.531332999999997"/>
    <s v="11,174,086.67"/>
    <s v="11,174,086.67"/>
    <n v="10"/>
    <n v="10056678"/>
    <s v="10,056,678.00"/>
    <s v="10,058,482.69"/>
    <s v="RUB"/>
    <n v="38.729999999999997"/>
    <s v="Репо с ЦК"/>
    <m/>
    <d v="2021-08-31T00:00:00"/>
    <d v="2021-08-31T00:00:00"/>
    <d v="2021-09-01T00:00:00"/>
    <d v="2021-09-01T00:00:00"/>
    <n v="1"/>
    <n v="1"/>
    <s v="1,175,022.00"/>
    <n v="0"/>
    <n v="0"/>
    <s v="1-2OCEB3"/>
    <s v="RU"/>
    <n v="2"/>
    <n v="0"/>
    <n v="0"/>
    <n v="6.55"/>
    <n v="10056678"/>
    <n v="1"/>
    <s v="RUB"/>
    <s v="RUB"/>
    <n v="38.784999999999997"/>
    <n v="38.795000000000002"/>
    <n v="0"/>
    <n v="-10056678"/>
    <n v="0"/>
    <n v="-10056678"/>
  </r>
  <r>
    <n v="48571632"/>
    <s v="VTBCM"/>
    <s v="NCC"/>
    <x v="1"/>
    <s v="Yes"/>
    <s v="Yes"/>
    <x v="2"/>
    <s v="SNGSP"/>
    <s v="RU0009029524"/>
    <n v="4910000"/>
    <n v="38.531332999999997"/>
    <s v="189,188,846.67"/>
    <s v="189,188,846.67"/>
    <n v="10"/>
    <n v="170269962"/>
    <s v="170,269,962.00"/>
    <s v="170,300,517.29"/>
    <s v="RUB"/>
    <n v="38.729999999999997"/>
    <s v="Репо с ЦК"/>
    <m/>
    <d v="2021-08-31T00:00:00"/>
    <d v="2021-08-31T00:00:00"/>
    <d v="2021-09-01T00:00:00"/>
    <d v="2021-09-01T00:00:00"/>
    <n v="1"/>
    <n v="1"/>
    <s v="19,894,338.00"/>
    <n v="0"/>
    <n v="0"/>
    <s v="1-2OCEB3"/>
    <s v="RU"/>
    <n v="2"/>
    <n v="0"/>
    <n v="0"/>
    <n v="6.55"/>
    <n v="170269962"/>
    <n v="1"/>
    <s v="RUB"/>
    <s v="RUB"/>
    <n v="38.784999999999997"/>
    <n v="38.795000000000002"/>
    <n v="0"/>
    <n v="-170269962"/>
    <n v="0"/>
    <n v="-170269962"/>
  </r>
  <r>
    <n v="48572431"/>
    <s v="VTBCM"/>
    <s v="NCC"/>
    <x v="1"/>
    <s v="Yes"/>
    <s v="Yes"/>
    <x v="2"/>
    <s v="GMKN"/>
    <s v="RU0007288411"/>
    <n v="16608"/>
    <s v="24,239.610000"/>
    <s v="402,571,442.88"/>
    <s v="402,571,442.88"/>
    <n v="10"/>
    <n v="362314298.58999997"/>
    <s v="362,314,298.59"/>
    <s v="362,379,316.64"/>
    <s v="RUB"/>
    <s v="24,238."/>
    <s v="Репо с ЦК"/>
    <m/>
    <d v="2021-08-31T00:00:00"/>
    <d v="2021-08-31T00:00:00"/>
    <d v="2021-09-01T00:00:00"/>
    <d v="2021-09-01T00:00:00"/>
    <n v="1"/>
    <n v="1"/>
    <s v="40,230,405.41"/>
    <n v="0"/>
    <n v="0"/>
    <s v="1-2OCEB3"/>
    <s v="RU"/>
    <n v="1"/>
    <n v="0"/>
    <n v="0"/>
    <n v="6.55"/>
    <n v="362314298.58999997"/>
    <n v="1"/>
    <s v="RUB"/>
    <s v="RUB"/>
    <s v="24,012.000000"/>
    <s v="24,022.000000"/>
    <n v="0"/>
    <n v="-362314298.58999997"/>
    <n v="0"/>
    <n v="-362314298.58999997"/>
  </r>
  <r>
    <n v="48572433"/>
    <s v="VTBCM"/>
    <s v="NCC"/>
    <x v="1"/>
    <s v="Yes"/>
    <s v="Yes"/>
    <x v="2"/>
    <s v="NLMK"/>
    <s v="RU0009046452"/>
    <n v="200"/>
    <n v="250.631111"/>
    <s v="50,126.22"/>
    <s v="50,126.22"/>
    <n v="10"/>
    <n v="45113.599999999999"/>
    <s v="45,113.60"/>
    <s v="45,121.57"/>
    <s v="RUB"/>
    <n v="248.66"/>
    <s v="Репо с ЦК"/>
    <m/>
    <d v="2021-08-31T00:00:00"/>
    <d v="2021-08-31T00:00:00"/>
    <d v="2021-09-01T00:00:00"/>
    <d v="2021-09-01T00:00:00"/>
    <n v="1"/>
    <n v="1"/>
    <s v="4,618.40"/>
    <n v="0"/>
    <n v="0"/>
    <s v="1-2OCEB3"/>
    <s v="RU"/>
    <n v="1"/>
    <n v="0"/>
    <n v="0"/>
    <n v="6.45"/>
    <n v="45113.599999999999"/>
    <n v="1"/>
    <s v="RUB"/>
    <s v="RUB"/>
    <n v="245.48"/>
    <n v="245.7"/>
    <n v="0"/>
    <n v="-45113.599999999999"/>
    <n v="0"/>
    <n v="-45113.599999999999"/>
  </r>
  <r>
    <n v="48572446"/>
    <s v="VTBCM"/>
    <s v="NCC"/>
    <x v="1"/>
    <s v="Yes"/>
    <s v="Yes"/>
    <x v="2"/>
    <s v="NLMK"/>
    <s v="RU0009046452"/>
    <n v="1096320"/>
    <n v="250.631111"/>
    <s v="274,771,899.73"/>
    <s v="274,771,899.73"/>
    <n v="10"/>
    <n v="247294709.75999999"/>
    <s v="247,294,709.76"/>
    <s v="247,339,087.30"/>
    <s v="RUB"/>
    <n v="248.66"/>
    <s v="Репо с ЦК"/>
    <m/>
    <d v="2021-08-31T00:00:00"/>
    <d v="2021-08-31T00:00:00"/>
    <d v="2021-09-01T00:00:00"/>
    <d v="2021-09-01T00:00:00"/>
    <n v="1"/>
    <n v="1"/>
    <s v="25,316,221.44"/>
    <n v="0"/>
    <n v="0"/>
    <s v="1-2OCEB3"/>
    <s v="RU"/>
    <n v="1"/>
    <n v="0"/>
    <n v="0"/>
    <n v="6.55"/>
    <n v="247294709.75999999"/>
    <n v="1"/>
    <s v="RUB"/>
    <s v="RUB"/>
    <n v="245.48"/>
    <n v="245.7"/>
    <n v="0"/>
    <n v="-247294709.75999999"/>
    <n v="0"/>
    <n v="-247294709.75999999"/>
  </r>
  <r>
    <n v="48572953"/>
    <s v="VTBCM"/>
    <s v="NCC"/>
    <x v="1"/>
    <s v="Yes"/>
    <s v="Yes"/>
    <x v="2"/>
    <s v="NLMK"/>
    <s v="RU0009046452"/>
    <n v="495710"/>
    <n v="250.631111"/>
    <s v="124,240,348.09"/>
    <s v="124,240,348.09"/>
    <n v="10"/>
    <n v="111816313.28"/>
    <s v="111,816,313.28"/>
    <s v="111,836,378.95"/>
    <s v="RUB"/>
    <n v="248.66"/>
    <s v="Репо с ЦК"/>
    <m/>
    <d v="2021-08-31T00:00:00"/>
    <d v="2021-08-31T00:00:00"/>
    <d v="2021-09-01T00:00:00"/>
    <d v="2021-09-01T00:00:00"/>
    <n v="1"/>
    <n v="1"/>
    <s v="11,446,935.32"/>
    <n v="0"/>
    <n v="0"/>
    <s v="1-2OCEB3"/>
    <s v="RU"/>
    <n v="1"/>
    <n v="0"/>
    <n v="0"/>
    <n v="6.55"/>
    <n v="111816313.28"/>
    <n v="1"/>
    <s v="RUB"/>
    <s v="RUB"/>
    <n v="245.48"/>
    <n v="245.7"/>
    <n v="0"/>
    <n v="-111816313.28"/>
    <n v="0"/>
    <n v="-111816313.28"/>
  </r>
  <r>
    <n v="48572954"/>
    <s v="VTBCM"/>
    <s v="NCC"/>
    <x v="1"/>
    <s v="Yes"/>
    <s v="Yes"/>
    <x v="2"/>
    <s v="NLMK"/>
    <s v="RU0009046452"/>
    <n v="600410"/>
    <n v="250.631111"/>
    <s v="150,481,425.42"/>
    <s v="150,481,425.42"/>
    <n v="10"/>
    <n v="135433282.88"/>
    <s v="135,433,282.88"/>
    <s v="135,457,586.66"/>
    <s v="RUB"/>
    <n v="248.66"/>
    <s v="Репо с ЦК"/>
    <m/>
    <d v="2021-08-31T00:00:00"/>
    <d v="2021-08-31T00:00:00"/>
    <d v="2021-09-01T00:00:00"/>
    <d v="2021-09-01T00:00:00"/>
    <n v="1"/>
    <n v="1"/>
    <s v="13,864,667.72"/>
    <n v="0"/>
    <n v="0"/>
    <s v="1-2OCEB3"/>
    <s v="RU"/>
    <n v="1"/>
    <n v="0"/>
    <n v="0"/>
    <n v="6.55"/>
    <n v="135433282.88"/>
    <n v="1"/>
    <s v="RUB"/>
    <s v="RUB"/>
    <n v="245.48"/>
    <n v="245.7"/>
    <n v="0"/>
    <n v="-135433282.88"/>
    <n v="0"/>
    <n v="-135433282.88"/>
  </r>
  <r>
    <n v="48585260"/>
    <s v="VTBCM"/>
    <s v="NCC"/>
    <x v="1"/>
    <s v="Yes"/>
    <s v="Yes"/>
    <x v="2"/>
    <s v="MAGN"/>
    <s v="RU0009084396"/>
    <n v="30000000"/>
    <n v="71.346000000000004"/>
    <s v="2,140,380,000.00"/>
    <s v="2,140,380,000.00"/>
    <n v="0"/>
    <n v="2140380000"/>
    <s v="2,140,380,000.00"/>
    <s v="2,140,758,231.53"/>
    <s v="RUB"/>
    <n v="73.015000000000001"/>
    <s v="Репо с ЦК"/>
    <m/>
    <d v="2021-08-31T00:00:00"/>
    <d v="2021-08-31T00:00:00"/>
    <d v="2021-09-01T00:00:00"/>
    <d v="2021-09-01T00:00:00"/>
    <n v="1"/>
    <n v="1"/>
    <s v="50,070,000.00"/>
    <n v="0"/>
    <n v="0"/>
    <s v="1-2OCEB3"/>
    <s v="RU"/>
    <n v="1"/>
    <n v="0"/>
    <n v="0"/>
    <n v="6.45"/>
    <n v="2140380000"/>
    <n v="1"/>
    <s v="RUB"/>
    <s v="RUB"/>
    <n v="73.775000000000006"/>
    <n v="73.78"/>
    <n v="0"/>
    <n v="-2140380000"/>
    <n v="0"/>
    <n v="-2140380000"/>
  </r>
  <r>
    <n v="48585261"/>
    <s v="VTBCM"/>
    <s v="NCC"/>
    <x v="1"/>
    <s v="Yes"/>
    <s v="Yes"/>
    <x v="2"/>
    <s v="MAGN"/>
    <s v="RU0009084396"/>
    <n v="9995450"/>
    <n v="71.346000000000004"/>
    <s v="713,135,375.70"/>
    <s v="713,135,375.70"/>
    <n v="0"/>
    <n v="713135375.70000005"/>
    <s v="713,135,375.70"/>
    <s v="713,261,395.51"/>
    <s v="RUB"/>
    <n v="73.015000000000001"/>
    <s v="Репо с ЦК"/>
    <m/>
    <d v="2021-08-31T00:00:00"/>
    <d v="2021-08-31T00:00:00"/>
    <d v="2021-09-01T00:00:00"/>
    <d v="2021-09-01T00:00:00"/>
    <n v="1"/>
    <n v="1"/>
    <s v="16,682,406.05"/>
    <n v="0"/>
    <n v="0"/>
    <s v="1-2OCEB3"/>
    <s v="RU"/>
    <n v="1"/>
    <n v="0"/>
    <n v="0"/>
    <n v="6.45"/>
    <n v="713135375.70000005"/>
    <n v="1"/>
    <s v="RUB"/>
    <s v="RUB"/>
    <n v="73.775000000000006"/>
    <n v="73.78"/>
    <n v="0"/>
    <n v="-713135375.70000005"/>
    <n v="0"/>
    <n v="-713135375.70000005"/>
  </r>
  <r>
    <n v="48585262"/>
    <s v="VTBCM"/>
    <s v="NCC"/>
    <x v="1"/>
    <s v="Yes"/>
    <s v="Yes"/>
    <x v="2"/>
    <s v="MAGN"/>
    <s v="RU0009084396"/>
    <n v="620910"/>
    <n v="71.346000000000004"/>
    <s v="44,299,444.86"/>
    <s v="44,299,444.86"/>
    <n v="0"/>
    <n v="44299444.859999999"/>
    <s v="44,299,444.86"/>
    <s v="44,307,273.12"/>
    <s v="RUB"/>
    <n v="73.015000000000001"/>
    <s v="Репо с ЦК"/>
    <m/>
    <d v="2021-08-31T00:00:00"/>
    <d v="2021-08-31T00:00:00"/>
    <d v="2021-09-01T00:00:00"/>
    <d v="2021-09-01T00:00:00"/>
    <n v="1"/>
    <n v="1"/>
    <s v="1,036,298.79"/>
    <n v="0"/>
    <n v="0"/>
    <s v="1-2OCEB3"/>
    <s v="RU"/>
    <n v="1"/>
    <n v="0"/>
    <n v="0"/>
    <n v="6.45"/>
    <n v="44299444.859999999"/>
    <n v="1"/>
    <s v="RUB"/>
    <s v="RUB"/>
    <n v="73.775000000000006"/>
    <n v="73.78"/>
    <n v="0"/>
    <n v="-44299444.859999999"/>
    <n v="0"/>
    <n v="-44299444.859999999"/>
  </r>
  <r>
    <n v="42359890"/>
    <s v="VTBCM"/>
    <s v="VTBRM"/>
    <x v="2"/>
    <s v="Yes"/>
    <s v="Yes"/>
    <x v="2"/>
    <s v="PIKK"/>
    <s v="RU000A0JP7J7"/>
    <n v="102222629"/>
    <n v="569.03763000000004"/>
    <s v="58,168,522,519.53"/>
    <s v="58,168,522,519.53"/>
    <n v="39.83"/>
    <n v="35000000000"/>
    <s v="35,000,000,000.00"/>
    <s v="39,911,445,883.57"/>
    <s v="RUB"/>
    <s v="1,346.5"/>
    <s v="Вн_РЕПО"/>
    <m/>
    <d v="2020-10-13T00:00:00"/>
    <d v="2020-10-13T00:00:00"/>
    <d v="2022-12-15T00:00:00"/>
    <d v="2022-12-15T00:00:00"/>
    <n v="1"/>
    <n v="1"/>
    <s v="102,642,769,948.50"/>
    <n v="0"/>
    <n v="0"/>
    <s v="1-EL6O"/>
    <s v="RU"/>
    <n v="1"/>
    <n v="-319832814.57999998"/>
    <n v="-319832814.57999998"/>
    <n v="7.5801999999999996"/>
    <n v="35000000000"/>
    <n v="62.5"/>
    <s v="RUB"/>
    <s v="RUB"/>
    <s v="1,343.300000"/>
    <s v="1,344.500000"/>
    <n v="0"/>
    <n v="-35552130990.550003"/>
    <n v="-319832814.57999998"/>
    <n v="-35871963805.130005"/>
  </r>
  <r>
    <n v="47194580"/>
    <s v="VTBCM"/>
    <s v="LEBEDEVN"/>
    <x v="4"/>
    <s v="No"/>
    <s v="Yes"/>
    <x v="1"/>
    <s v="SBERRU_02.22"/>
    <s v="XS0743596040"/>
    <n v="300"/>
    <n v="103.517005"/>
    <s v="260,180.14"/>
    <s v="267,070.77"/>
    <n v="37.6"/>
    <n v="165954.42000000001"/>
    <s v="14,420,476.56"/>
    <s v="166,887.91"/>
    <s v="EUR"/>
    <s v="76,144.574515"/>
    <s v="ВнОб_РЕПО"/>
    <m/>
    <d v="2021-06-22T00:00:00"/>
    <d v="2021-06-22T00:00:00"/>
    <d v="2021-09-20T00:00:00"/>
    <d v="2021-09-20T00:00:00"/>
    <n v="86.894199999999998"/>
    <n v="86.394900000000007"/>
    <s v="-8,436,802.77"/>
    <n v="0"/>
    <n v="0"/>
    <s v="1-6OL5T8"/>
    <s v="RU"/>
    <n v="3"/>
    <n v="726.05"/>
    <n v="63028.69"/>
    <n v="2.25"/>
    <n v="14406569.58"/>
    <s v="1,000.000000"/>
    <s v="USD"/>
    <s v="EUR"/>
    <n v="102.25"/>
    <n v="102.5"/>
    <n v="3.91"/>
    <n v="14406569.58"/>
    <n v="63028.69"/>
    <n v="14469598.27"/>
  </r>
  <r>
    <n v="47696459"/>
    <s v="VTBCM"/>
    <s v="VTBIBH"/>
    <x v="5"/>
    <s v="No"/>
    <s v="Yes"/>
    <x v="1"/>
    <s v="PIKK"/>
    <s v="RU000A0JP7J7"/>
    <n v="102222629"/>
    <s v="1,036.903000"/>
    <s v="105,994,950,645.44"/>
    <s v="105,994,950,645.44"/>
    <n v="67.03"/>
    <n v="34946535227.800003"/>
    <s v="34,946,535,227.80"/>
    <s v="35,608,125,798.82"/>
    <s v="RUB"/>
    <s v="1,346.5"/>
    <s v="Вн_РЕПО"/>
    <m/>
    <d v="2021-07-15T00:00:00"/>
    <d v="2021-07-15T00:00:00"/>
    <d v="2021-10-13T00:00:00"/>
    <d v="2021-10-13T00:00:00"/>
    <n v="1"/>
    <n v="1"/>
    <s v="-102,696,234,720.70"/>
    <n v="0"/>
    <n v="0"/>
    <s v="1-2Y6WR"/>
    <s v="RU"/>
    <n v="1"/>
    <n v="347933449.36000001"/>
    <n v="347933449.36000001"/>
    <n v="8.9778000000000002"/>
    <n v="34946535227.800003"/>
    <n v="62.5"/>
    <s v="RUB"/>
    <s v="RUB"/>
    <s v="1,343.300000"/>
    <s v="1,344.500000"/>
    <n v="0"/>
    <n v="34946535227.800003"/>
    <n v="347933449.36000001"/>
    <n v="35294468677.160004"/>
  </r>
  <r>
    <n v="47744858"/>
    <s v="VTBCM"/>
    <s v="STISKINMB"/>
    <x v="6"/>
    <s v="No"/>
    <s v="Yes"/>
    <x v="1"/>
    <s v="GLEN"/>
    <s v="JE00B4T3BW64"/>
    <n v="1555424"/>
    <n v="4.2727190000000004"/>
    <s v="6,645,889.13"/>
    <s v="6,645,889.13"/>
    <n v="26.5"/>
    <n v="4884728.51"/>
    <s v="360,723,034.75"/>
    <s v="4,912,205.11"/>
    <s v="USD"/>
    <n v="0"/>
    <s v="Вн_РЕПО"/>
    <m/>
    <d v="2021-07-28T00:00:00"/>
    <d v="2021-07-28T00:00:00"/>
    <d v="2021-10-26T00:00:00"/>
    <d v="2021-10-26T00:00:00"/>
    <n v="73.847099999999998"/>
    <n v="73.191199999999995"/>
    <s v="359,390,969.29"/>
    <n v="0"/>
    <n v="0"/>
    <s v="1-6NRL40"/>
    <s v="RU"/>
    <s v="-"/>
    <n v="10380.049999999999"/>
    <n v="763705.95"/>
    <n v="2.25"/>
    <n v="359390969.29000002"/>
    <n v="0.01"/>
    <s v="USD"/>
    <s v="USD"/>
    <n v="4.0938189999999999"/>
    <n v="4.0965730000000002"/>
    <n v="0"/>
    <n v="359390969.29000002"/>
    <n v="763705.95"/>
    <n v="360154675.24000001"/>
  </r>
  <r>
    <n v="48455792"/>
    <s v="VTBCM"/>
    <s v="CENCB"/>
    <x v="3"/>
    <s v="Yes"/>
    <s v="Yes"/>
    <x v="1"/>
    <s v="CHMF"/>
    <s v="RU0009046510"/>
    <n v="450000"/>
    <s v="1,674.000000"/>
    <s v="753,300,000.00"/>
    <s v="753,300,000.00"/>
    <n v="22"/>
    <n v="587574000"/>
    <s v="587,574,000.00"/>
    <s v="588,328,992.35"/>
    <s v="RUB"/>
    <s v="1,729."/>
    <s v="ММВБ_РЕПО"/>
    <m/>
    <d v="2021-08-25T00:00:00"/>
    <d v="2021-08-25T00:00:00"/>
    <d v="2021-09-01T00:00:00"/>
    <d v="2021-09-01T00:00:00"/>
    <n v="1"/>
    <n v="1"/>
    <s v="-190,476,000.00"/>
    <n v="0"/>
    <n v="0"/>
    <s v="1-7F57"/>
    <s v="RU"/>
    <n v="1"/>
    <n v="647136.30000000005"/>
    <n v="647136.30000000005"/>
    <n v="6.7"/>
    <n v="587574000"/>
    <n v="0.01"/>
    <s v="RUB"/>
    <s v="RUB"/>
    <s v="1,718.800000"/>
    <s v="1,720.000000"/>
    <n v="0"/>
    <n v="587574000"/>
    <n v="647136.30000000005"/>
    <n v="588221136.29999995"/>
  </r>
  <r>
    <n v="48479177"/>
    <s v="VTBCM"/>
    <s v="VEB"/>
    <x v="7"/>
    <s v="Yes"/>
    <s v="Yes"/>
    <x v="2"/>
    <s v="FEES22"/>
    <s v="RU000A0JSQ58"/>
    <n v="550000"/>
    <n v="100.8"/>
    <s v="554,400,000.00"/>
    <s v="557,997,000.00"/>
    <n v="10"/>
    <n v="502197300"/>
    <s v="502,197,300.00"/>
    <s v="502,832,957.95"/>
    <s v="RUB"/>
    <s v="1,010.7"/>
    <s v="ММВБОбРЕПО"/>
    <m/>
    <d v="2021-08-25T00:00:00"/>
    <d v="2021-08-25T00:00:00"/>
    <d v="2021-09-01T00:00:00"/>
    <d v="2021-09-01T00:00:00"/>
    <n v="1"/>
    <n v="1"/>
    <s v="53,687,700.00"/>
    <n v="0"/>
    <n v="0"/>
    <s v="1-3V2QD"/>
    <s v="RU"/>
    <n v="2"/>
    <n v="-544849.68000000005"/>
    <n v="-544849.68000000005"/>
    <n v="6.6"/>
    <n v="502197300"/>
    <s v="1,000.000000"/>
    <s v="RUB"/>
    <s v="RUB"/>
    <n v="101.23"/>
    <n v="101.58"/>
    <n v="7.94"/>
    <n v="-502197300"/>
    <n v="-544849.67000000004"/>
    <n v="-502742149.67000002"/>
  </r>
  <r>
    <n v="48481971"/>
    <s v="VTBCM"/>
    <s v="CENCB"/>
    <x v="3"/>
    <s v="Yes"/>
    <s v="Yes"/>
    <x v="1"/>
    <s v="AGRO."/>
    <s v="US7496552057"/>
    <n v="200000"/>
    <n v="15.1371"/>
    <s v="3,027,420.00"/>
    <s v="3,027,420.00"/>
    <n v="32"/>
    <n v="2058645.6"/>
    <s v="151,810,290.75"/>
    <s v="2,058,961.45"/>
    <s v="USD"/>
    <s v="1,169.6"/>
    <s v="ММВБ_РЕПО"/>
    <m/>
    <d v="2021-08-26T00:00:00"/>
    <d v="2021-08-26T00:00:00"/>
    <d v="2021-09-02T00:00:00"/>
    <d v="2021-09-02T00:00:00"/>
    <n v="73.742800000000003"/>
    <n v="73.191199999999995"/>
    <s v="-82,456,385.17"/>
    <n v="0"/>
    <n v="0"/>
    <s v="1-7F57"/>
    <s v="RU"/>
    <n v="1"/>
    <n v="225.61"/>
    <n v="16599.12"/>
    <n v="0.8"/>
    <n v="151463614.83000001"/>
    <n v="0"/>
    <s v="USD"/>
    <s v="USD"/>
    <n v="10.481078999999999"/>
    <n v="10.484342"/>
    <n v="0"/>
    <n v="151463614.83000001"/>
    <n v="16599.12"/>
    <n v="151480213.95000002"/>
  </r>
  <r>
    <n v="48502447"/>
    <s v="VTBCM"/>
    <s v="CENCB"/>
    <x v="3"/>
    <s v="Yes"/>
    <s v="Yes"/>
    <x v="1"/>
    <s v="CHMF"/>
    <s v="RU0009046510"/>
    <n v="450000"/>
    <s v="1,696.600000"/>
    <s v="763,470,000.00"/>
    <s v="763,470,000.00"/>
    <n v="22"/>
    <n v="595506600"/>
    <s v="595,506,600.00"/>
    <s v="596,277,495.53"/>
    <s v="RUB"/>
    <s v="1,729."/>
    <s v="ММВБ_РЕПО"/>
    <m/>
    <d v="2021-08-27T00:00:00"/>
    <d v="2021-08-27T00:00:00"/>
    <d v="2021-09-03T00:00:00"/>
    <d v="2021-09-03T00:00:00"/>
    <n v="1"/>
    <n v="1"/>
    <s v="-182,543,400.00"/>
    <n v="0"/>
    <n v="0"/>
    <s v="1-7F57"/>
    <s v="RU"/>
    <n v="1"/>
    <n v="440511.73"/>
    <n v="440511.73"/>
    <n v="6.75"/>
    <n v="595506600"/>
    <n v="0.01"/>
    <s v="RUB"/>
    <s v="RUB"/>
    <s v="1,718.800000"/>
    <s v="1,720.000000"/>
    <n v="0"/>
    <n v="595506600"/>
    <n v="440511.73"/>
    <n v="595947111.73000002"/>
  </r>
  <r>
    <n v="48524809"/>
    <s v="VTBCM"/>
    <s v="CENCB"/>
    <x v="3"/>
    <s v="Yes"/>
    <s v="Yes"/>
    <x v="1"/>
    <s v="CHMF"/>
    <s v="RU0009046510"/>
    <n v="460000"/>
    <s v="1,704.000000"/>
    <s v="783,840,000.00"/>
    <s v="783,840,000.00"/>
    <n v="22"/>
    <n v="611395200"/>
    <s v="611,395,200.00"/>
    <s v="612,180,800.96"/>
    <s v="RUB"/>
    <s v="1,729."/>
    <s v="ММВБ_РЕПО"/>
    <m/>
    <d v="2021-08-30T00:00:00"/>
    <d v="2021-08-30T00:00:00"/>
    <d v="2021-09-06T00:00:00"/>
    <d v="2021-09-06T00:00:00"/>
    <n v="1"/>
    <n v="1"/>
    <s v="-183,944,800.00"/>
    <n v="0"/>
    <n v="0"/>
    <s v="1-7F57"/>
    <s v="RU"/>
    <n v="1"/>
    <n v="112228.71"/>
    <n v="112228.71"/>
    <n v="6.7"/>
    <n v="611395200"/>
    <n v="0.01"/>
    <s v="RUB"/>
    <s v="RUB"/>
    <s v="1,718.800000"/>
    <s v="1,720.000000"/>
    <n v="0"/>
    <n v="611395200"/>
    <n v="112228.71"/>
    <n v="611507428.71000004"/>
  </r>
  <r>
    <n v="48552250"/>
    <s v="VTBCM"/>
    <s v="NCC"/>
    <x v="1"/>
    <s v="Yes"/>
    <s v="Yes"/>
    <x v="1"/>
    <s v="CBOM"/>
    <s v="RU000A0JUG31"/>
    <n v="76000000"/>
    <n v="6.8550000000000004"/>
    <s v="520,980,000.00"/>
    <s v="520,980,000.00"/>
    <n v="36"/>
    <n v="333427200"/>
    <s v="333,427,200.00"/>
    <s v="333,900,392.57"/>
    <s v="RUB"/>
    <n v="6.899"/>
    <s v="Репо с ЦК"/>
    <m/>
    <d v="2021-08-30T00:00:00"/>
    <d v="2021-08-30T00:00:00"/>
    <d v="2021-09-06T00:00:00"/>
    <d v="2021-09-06T00:00:00"/>
    <n v="1"/>
    <n v="1"/>
    <s v="-190,896,800.00"/>
    <n v="0"/>
    <n v="0"/>
    <s v="1-2OCEB3"/>
    <s v="RU"/>
    <n v="1"/>
    <n v="67598.94"/>
    <n v="67598.94"/>
    <n v="7.4"/>
    <n v="333427200"/>
    <n v="1"/>
    <s v="RUB"/>
    <s v="RUB"/>
    <n v="6.9379999999999997"/>
    <n v="6.94"/>
    <n v="0"/>
    <n v="333427200"/>
    <n v="67598.94"/>
    <n v="333494798.94"/>
  </r>
  <r>
    <n v="48552251"/>
    <s v="VTBCM"/>
    <s v="NCC"/>
    <x v="1"/>
    <s v="Yes"/>
    <s v="Yes"/>
    <x v="1"/>
    <s v="CBOM"/>
    <s v="RU000A0JUG31"/>
    <n v="37000000"/>
    <n v="6.8550000000000004"/>
    <s v="253,635,000.00"/>
    <s v="253,635,000.00"/>
    <n v="36"/>
    <n v="162326400"/>
    <s v="162,326,400.00"/>
    <s v="162,556,770.07"/>
    <s v="RUB"/>
    <n v="6.899"/>
    <s v="Репо с ЦК"/>
    <m/>
    <d v="2021-08-30T00:00:00"/>
    <d v="2021-08-30T00:00:00"/>
    <d v="2021-09-06T00:00:00"/>
    <d v="2021-09-06T00:00:00"/>
    <n v="1"/>
    <n v="1"/>
    <s v="-92,936,600.00"/>
    <n v="0"/>
    <n v="0"/>
    <s v="1-2OCEB3"/>
    <s v="RU"/>
    <n v="1"/>
    <n v="32910.01"/>
    <n v="32910.01"/>
    <n v="7.4"/>
    <n v="162326400"/>
    <n v="1"/>
    <s v="RUB"/>
    <s v="RUB"/>
    <n v="6.9379999999999997"/>
    <n v="6.94"/>
    <n v="0"/>
    <n v="162326400"/>
    <n v="32910.01"/>
    <n v="162359310.00999999"/>
  </r>
  <r>
    <n v="48552645"/>
    <s v="VTBCM"/>
    <s v="CENCB"/>
    <x v="3"/>
    <s v="Yes"/>
    <s v="Yes"/>
    <x v="1"/>
    <s v="SBERP"/>
    <s v="RU0009029557"/>
    <n v="2000000"/>
    <n v="304.77999999999997"/>
    <s v="609,560,000.00"/>
    <s v="609,560,000.00"/>
    <n v="16"/>
    <n v="512030400"/>
    <s v="512,030,400.00"/>
    <s v="512,688,323.99"/>
    <s v="RUB"/>
    <n v="309.47000000000003"/>
    <s v="ММВБ_РЕПО"/>
    <m/>
    <d v="2021-08-31T00:00:00"/>
    <d v="2021-08-31T00:00:00"/>
    <d v="2021-09-07T00:00:00"/>
    <d v="2021-09-07T00:00:00"/>
    <n v="1"/>
    <n v="1"/>
    <s v="-106,909,600.00"/>
    <n v="0"/>
    <n v="0"/>
    <s v="1-7F57"/>
    <s v="RU"/>
    <n v="1"/>
    <n v="0"/>
    <n v="0"/>
    <n v="6.7"/>
    <n v="512030400"/>
    <n v="3"/>
    <s v="RUB"/>
    <s v="RUB"/>
    <n v="309.70999999999998"/>
    <n v="309.79000000000002"/>
    <n v="0"/>
    <n v="512030400"/>
    <n v="0"/>
    <n v="512030400"/>
  </r>
  <r>
    <n v="48571399"/>
    <s v="VTBCM"/>
    <s v="NCC"/>
    <x v="1"/>
    <s v="Yes"/>
    <s v="Yes"/>
    <x v="1"/>
    <s v="MINFIN_26207"/>
    <s v="RU000A0JS3W6"/>
    <n v="107776"/>
    <n v="106.187"/>
    <s v="114,444,101.12"/>
    <s v="114,925,859.84"/>
    <n v="5"/>
    <n v="109179566.84999999"/>
    <s v="109,179,566.85"/>
    <s v="109,198,441.45"/>
    <s v="RUB"/>
    <s v="1,063.84"/>
    <s v="РепоЦКОбл"/>
    <m/>
    <d v="2021-08-31T00:00:00"/>
    <d v="2021-08-31T00:00:00"/>
    <d v="2021-09-01T00:00:00"/>
    <d v="2021-09-01T00:00:00"/>
    <n v="1"/>
    <n v="1"/>
    <s v="-5,476,852.99"/>
    <n v="0"/>
    <n v="0"/>
    <s v="1-2OCEB3"/>
    <s v="RU"/>
    <n v="1"/>
    <n v="0"/>
    <n v="0"/>
    <n v="6.31"/>
    <n v="109179566.84999999"/>
    <s v="1,000.000000"/>
    <s v="RUB"/>
    <s v="RUB"/>
    <n v="106.2"/>
    <n v="106.4"/>
    <n v="4.47"/>
    <n v="109179566.84999999"/>
    <n v="0"/>
    <n v="109179566.84999999"/>
  </r>
  <r>
    <n v="48571400"/>
    <s v="VTBCM"/>
    <s v="NCC"/>
    <x v="1"/>
    <s v="Yes"/>
    <s v="Yes"/>
    <x v="1"/>
    <s v="MINFIN_26211"/>
    <s v="RU000A0JTJL3"/>
    <n v="100000"/>
    <n v="100.527"/>
    <s v="100,527,000.00"/>
    <s v="101,179,000.00"/>
    <n v="3"/>
    <n v="98143630"/>
    <s v="98,143,630.00"/>
    <s v="98,160,838.75"/>
    <s v="RUB"/>
    <s v="1,005.52"/>
    <s v="РепоЦКОбл"/>
    <m/>
    <d v="2021-08-31T00:00:00"/>
    <d v="2021-08-31T00:00:00"/>
    <d v="2021-09-01T00:00:00"/>
    <d v="2021-09-01T00:00:00"/>
    <n v="1"/>
    <n v="1"/>
    <s v="-2,408,370.00"/>
    <n v="0"/>
    <n v="0"/>
    <s v="1-2OCEB3"/>
    <s v="RU"/>
    <n v="1"/>
    <n v="0"/>
    <n v="0"/>
    <n v="6.4"/>
    <n v="98143630"/>
    <s v="1,000.000000"/>
    <s v="RUB"/>
    <s v="RUB"/>
    <n v="100.5"/>
    <n v="100.55"/>
    <n v="6.52"/>
    <n v="98143630"/>
    <n v="0"/>
    <n v="98143630"/>
  </r>
  <r>
    <n v="48571493"/>
    <s v="VTBCM"/>
    <s v="NCC"/>
    <x v="1"/>
    <s v="Yes"/>
    <s v="Yes"/>
    <x v="2"/>
    <s v="CHMF"/>
    <s v="RU0009046510"/>
    <n v="150000"/>
    <s v="1,740.029885"/>
    <s v="261,004,482.76"/>
    <s v="261,004,482.76"/>
    <n v="13"/>
    <n v="227073900"/>
    <s v="227,073,900.00"/>
    <s v="227,111,227.22"/>
    <s v="RUB"/>
    <s v="1,729."/>
    <s v="Репо с ЦК"/>
    <m/>
    <d v="2021-08-31T00:00:00"/>
    <d v="2021-08-31T00:00:00"/>
    <d v="2021-09-01T00:00:00"/>
    <d v="2021-09-01T00:00:00"/>
    <n v="1"/>
    <n v="1"/>
    <s v="32,276,100.00"/>
    <n v="0"/>
    <n v="0"/>
    <s v="1-2OCEB3"/>
    <s v="RU"/>
    <n v="1"/>
    <n v="0"/>
    <n v="0"/>
    <n v="6"/>
    <n v="227073900"/>
    <n v="0.01"/>
    <s v="RUB"/>
    <s v="RUB"/>
    <s v="1,718.800000"/>
    <s v="1,720.000000"/>
    <n v="0"/>
    <n v="-227073900"/>
    <n v="0"/>
    <n v="-227073900"/>
  </r>
  <r>
    <n v="48571495"/>
    <s v="VTBCM"/>
    <s v="NCC"/>
    <x v="1"/>
    <s v="Yes"/>
    <s v="Yes"/>
    <x v="2"/>
    <s v="CHMF"/>
    <s v="RU0009046510"/>
    <n v="150000"/>
    <s v="1,740.029885"/>
    <s v="261,004,482.76"/>
    <s v="261,004,482.76"/>
    <n v="13"/>
    <n v="227073900"/>
    <s v="227,073,900.00"/>
    <s v="227,111,227.22"/>
    <s v="RUB"/>
    <s v="1,729."/>
    <s v="Репо с ЦК"/>
    <m/>
    <d v="2021-08-31T00:00:00"/>
    <d v="2021-08-31T00:00:00"/>
    <d v="2021-09-01T00:00:00"/>
    <d v="2021-09-01T00:00:00"/>
    <n v="1"/>
    <n v="1"/>
    <s v="32,276,100.00"/>
    <n v="0"/>
    <n v="0"/>
    <s v="1-2OCEB3"/>
    <s v="RU"/>
    <n v="1"/>
    <n v="0"/>
    <n v="0"/>
    <n v="6"/>
    <n v="227073900"/>
    <n v="0.01"/>
    <s v="RUB"/>
    <s v="RUB"/>
    <s v="1,718.800000"/>
    <s v="1,720.000000"/>
    <n v="0"/>
    <n v="-227073900"/>
    <n v="0"/>
    <n v="-227073900"/>
  </r>
  <r>
    <n v="48571544"/>
    <s v="VTBCM"/>
    <s v="NCC"/>
    <x v="1"/>
    <s v="Yes"/>
    <s v="Yes"/>
    <x v="2"/>
    <s v="CHMF"/>
    <s v="RU0009046510"/>
    <n v="100000"/>
    <s v="1,740.029885"/>
    <s v="174,002,988.51"/>
    <s v="174,002,988.51"/>
    <n v="13"/>
    <n v="151382600"/>
    <s v="151,382,600.00"/>
    <s v="151,407,484.81"/>
    <s v="RUB"/>
    <s v="1,729."/>
    <s v="Репо с ЦК"/>
    <m/>
    <d v="2021-08-31T00:00:00"/>
    <d v="2021-08-31T00:00:00"/>
    <d v="2021-09-01T00:00:00"/>
    <d v="2021-09-01T00:00:00"/>
    <n v="1"/>
    <n v="1"/>
    <s v="21,517,400.00"/>
    <n v="0"/>
    <n v="0"/>
    <s v="1-2OCEB3"/>
    <s v="RU"/>
    <n v="1"/>
    <n v="0"/>
    <n v="0"/>
    <n v="6"/>
    <n v="151382600"/>
    <n v="0.01"/>
    <s v="RUB"/>
    <s v="RUB"/>
    <s v="1,718.800000"/>
    <s v="1,720.000000"/>
    <n v="0"/>
    <n v="-151382600"/>
    <n v="0"/>
    <n v="-151382600"/>
  </r>
  <r>
    <n v="48571634"/>
    <s v="VTBCM"/>
    <s v="NCC"/>
    <x v="1"/>
    <s v="Yes"/>
    <s v="Yes"/>
    <x v="2"/>
    <s v="SBERP"/>
    <s v="RU0009029557"/>
    <n v="1000"/>
    <n v="309.73599999999999"/>
    <s v="309,736.00"/>
    <s v="309,736.00"/>
    <n v="10"/>
    <n v="278762.40000000002"/>
    <s v="278,762.40"/>
    <s v="278,811.58"/>
    <s v="RUB"/>
    <n v="309.47000000000003"/>
    <s v="Репо с ЦК"/>
    <m/>
    <d v="2021-08-31T00:00:00"/>
    <d v="2021-08-31T00:00:00"/>
    <d v="2021-09-01T00:00:00"/>
    <d v="2021-09-01T00:00:00"/>
    <n v="1"/>
    <n v="1"/>
    <s v="30,707.60"/>
    <n v="0"/>
    <n v="0"/>
    <s v="1-2OCEB3"/>
    <s v="RU"/>
    <n v="1"/>
    <n v="0"/>
    <n v="0"/>
    <n v="6.44"/>
    <n v="278762.40000000002"/>
    <n v="3"/>
    <s v="RUB"/>
    <s v="RUB"/>
    <n v="309.70999999999998"/>
    <n v="309.79000000000002"/>
    <n v="0"/>
    <n v="-278762.40000000002"/>
    <n v="0"/>
    <n v="-278762.40000000002"/>
  </r>
  <r>
    <n v="48572432"/>
    <s v="VTBCM"/>
    <s v="NCC"/>
    <x v="1"/>
    <s v="Yes"/>
    <s v="Yes"/>
    <x v="2"/>
    <s v="SBERP"/>
    <s v="RU0009029557"/>
    <n v="659210"/>
    <n v="309.73599999999999"/>
    <s v="204,181,068.56"/>
    <s v="204,181,068.56"/>
    <n v="10"/>
    <n v="183762961.69999999"/>
    <s v="183,762,961.70"/>
    <s v="183,795,938.34"/>
    <s v="RUB"/>
    <n v="309.47000000000003"/>
    <s v="Репо с ЦК"/>
    <m/>
    <d v="2021-08-31T00:00:00"/>
    <d v="2021-08-31T00:00:00"/>
    <d v="2021-09-01T00:00:00"/>
    <d v="2021-09-01T00:00:00"/>
    <n v="1"/>
    <n v="1"/>
    <s v="20,242,757.00"/>
    <n v="0"/>
    <n v="0"/>
    <s v="1-2OCEB3"/>
    <s v="RU"/>
    <n v="1"/>
    <n v="0"/>
    <n v="0"/>
    <n v="6.55"/>
    <n v="183762961.69999999"/>
    <n v="3"/>
    <s v="RUB"/>
    <s v="RUB"/>
    <n v="309.70999999999998"/>
    <n v="309.79000000000002"/>
    <n v="0"/>
    <n v="-183762961.69999999"/>
    <n v="0"/>
    <n v="-183762961.69999999"/>
  </r>
  <r>
    <n v="48572434"/>
    <s v="VTBCM"/>
    <s v="NCC"/>
    <x v="1"/>
    <s v="Yes"/>
    <s v="Yes"/>
    <x v="2"/>
    <s v="GMKN"/>
    <s v="RU0007288411"/>
    <n v="3392"/>
    <s v="24,239.610001"/>
    <s v="82,220,757.12"/>
    <s v="82,220,757.12"/>
    <n v="10"/>
    <n v="73998681.409999996"/>
    <s v="73,998,681.41"/>
    <s v="74,011,960.63"/>
    <s v="RUB"/>
    <s v="24,238."/>
    <s v="Репо с ЦК"/>
    <m/>
    <d v="2021-08-31T00:00:00"/>
    <d v="2021-08-31T00:00:00"/>
    <d v="2021-09-01T00:00:00"/>
    <d v="2021-09-01T00:00:00"/>
    <n v="1"/>
    <n v="1"/>
    <s v="8,216,614.59"/>
    <n v="0"/>
    <n v="0"/>
    <s v="1-2OCEB3"/>
    <s v="RU"/>
    <n v="1"/>
    <n v="0"/>
    <n v="0"/>
    <n v="6.55"/>
    <n v="73998681.409999996"/>
    <n v="1"/>
    <s v="RUB"/>
    <s v="RUB"/>
    <s v="24,012.000000"/>
    <s v="24,022.000000"/>
    <n v="0"/>
    <n v="-73998681.409999996"/>
    <n v="0"/>
    <n v="-73998681.409999996"/>
  </r>
  <r>
    <n v="48572435"/>
    <s v="VTBCM"/>
    <s v="NCC"/>
    <x v="1"/>
    <s v="Yes"/>
    <s v="Yes"/>
    <x v="2"/>
    <s v="SBERP"/>
    <s v="RU0009029557"/>
    <n v="209000"/>
    <n v="309.73599999999999"/>
    <s v="64,734,824.00"/>
    <s v="64,734,824.00"/>
    <n v="10"/>
    <n v="58261341.600000001"/>
    <s v="58,261,341.60"/>
    <s v="58,271,796.72"/>
    <s v="RUB"/>
    <n v="309.47000000000003"/>
    <s v="Репо с ЦК"/>
    <m/>
    <d v="2021-08-31T00:00:00"/>
    <d v="2021-08-31T00:00:00"/>
    <d v="2021-09-01T00:00:00"/>
    <d v="2021-09-01T00:00:00"/>
    <n v="1"/>
    <n v="1"/>
    <s v="6,417,888.40"/>
    <n v="0"/>
    <n v="0"/>
    <s v="1-2OCEB3"/>
    <s v="RU"/>
    <n v="1"/>
    <n v="0"/>
    <n v="0"/>
    <n v="6.55"/>
    <n v="58261341.600000001"/>
    <n v="3"/>
    <s v="RUB"/>
    <s v="RUB"/>
    <n v="309.70999999999998"/>
    <n v="309.79000000000002"/>
    <n v="0"/>
    <n v="-58261341.600000001"/>
    <n v="0"/>
    <n v="-58261341.600000001"/>
  </r>
  <r>
    <n v="48572437"/>
    <s v="VTBCM"/>
    <s v="NCC"/>
    <x v="1"/>
    <s v="Yes"/>
    <s v="Yes"/>
    <x v="2"/>
    <s v="SBERP"/>
    <s v="RU0009029557"/>
    <n v="694940"/>
    <n v="309.73599999999999"/>
    <s v="215,247,935.84"/>
    <s v="215,247,935.84"/>
    <n v="10"/>
    <n v="193723142.25999999"/>
    <s v="193,723,142.26"/>
    <s v="193,757,906.28"/>
    <s v="RUB"/>
    <n v="309.47000000000003"/>
    <s v="Репо с ЦК"/>
    <m/>
    <d v="2021-08-31T00:00:00"/>
    <d v="2021-08-31T00:00:00"/>
    <d v="2021-09-01T00:00:00"/>
    <d v="2021-09-01T00:00:00"/>
    <n v="1"/>
    <n v="1"/>
    <s v="21,339,939.54"/>
    <n v="0"/>
    <n v="0"/>
    <s v="1-2OCEB3"/>
    <s v="RU"/>
    <n v="1"/>
    <n v="0"/>
    <n v="0"/>
    <n v="6.55"/>
    <n v="193723142.25999999"/>
    <n v="3"/>
    <s v="RUB"/>
    <s v="RUB"/>
    <n v="309.70999999999998"/>
    <n v="309.79000000000002"/>
    <n v="0"/>
    <n v="-193723142.25999999"/>
    <n v="0"/>
    <n v="-193723142.25999999"/>
  </r>
  <r>
    <n v="48572447"/>
    <s v="VTBCM"/>
    <s v="NCC"/>
    <x v="1"/>
    <s v="Yes"/>
    <s v="Yes"/>
    <x v="2"/>
    <s v="SBERP"/>
    <s v="RU0009029557"/>
    <n v="30060"/>
    <n v="309.73599999999999"/>
    <s v="9,310,664.16"/>
    <s v="9,310,664.16"/>
    <n v="10"/>
    <n v="8379597.7400000002"/>
    <s v="8,379,597.74"/>
    <s v="8,381,101.48"/>
    <s v="RUB"/>
    <n v="309.47000000000003"/>
    <s v="Репо с ЦК"/>
    <m/>
    <d v="2021-08-31T00:00:00"/>
    <d v="2021-08-31T00:00:00"/>
    <d v="2021-09-01T00:00:00"/>
    <d v="2021-09-01T00:00:00"/>
    <n v="1"/>
    <n v="1"/>
    <s v="923,070.46"/>
    <n v="0"/>
    <n v="0"/>
    <s v="1-2OCEB3"/>
    <s v="RU"/>
    <n v="1"/>
    <n v="0"/>
    <n v="0"/>
    <n v="6.55"/>
    <n v="8379597.7400000002"/>
    <n v="3"/>
    <s v="RUB"/>
    <s v="RUB"/>
    <n v="309.70999999999998"/>
    <n v="309.79000000000002"/>
    <n v="0"/>
    <n v="-8379597.7400000002"/>
    <n v="0"/>
    <n v="-8379597.7400000002"/>
  </r>
  <r>
    <n v="48572822"/>
    <s v="VTBCM"/>
    <s v="NCC"/>
    <x v="1"/>
    <s v="Yes"/>
    <s v="Yes"/>
    <x v="2"/>
    <s v="SBERP"/>
    <s v="RU0009029557"/>
    <n v="305790"/>
    <n v="309.73599999999999"/>
    <s v="94,714,171.44"/>
    <s v="94,714,171.44"/>
    <n v="10"/>
    <n v="85242754.299999997"/>
    <s v="85,242,754.30"/>
    <s v="85,258,051.29"/>
    <s v="RUB"/>
    <n v="309.47000000000003"/>
    <s v="Репо с ЦК"/>
    <m/>
    <d v="2021-08-31T00:00:00"/>
    <d v="2021-08-31T00:00:00"/>
    <d v="2021-09-01T00:00:00"/>
    <d v="2021-09-01T00:00:00"/>
    <n v="1"/>
    <n v="1"/>
    <s v="9,390,077.00"/>
    <n v="0"/>
    <n v="0"/>
    <s v="1-2OCEB3"/>
    <s v="RU"/>
    <n v="1"/>
    <n v="0"/>
    <n v="0"/>
    <n v="6.55"/>
    <n v="85242754.299999997"/>
    <n v="3"/>
    <s v="RUB"/>
    <s v="RUB"/>
    <n v="309.70999999999998"/>
    <n v="309.79000000000002"/>
    <n v="0"/>
    <n v="-85242754.299999997"/>
    <n v="0"/>
    <n v="-85242754.299999997"/>
  </r>
  <r>
    <n v="48573242"/>
    <s v="VTBCM"/>
    <s v="VTBRM"/>
    <x v="2"/>
    <s v="Yes"/>
    <s v="Yes"/>
    <x v="1"/>
    <s v="IRAO"/>
    <s v="RU000A0JPNM1"/>
    <n v="81300814"/>
    <n v="4.6124999999999998"/>
    <s v="375,000,000.00"/>
    <s v="375,000,000.00"/>
    <n v="20"/>
    <n v="300000000"/>
    <s v="300,000,000.00"/>
    <s v="300,056,712.33"/>
    <s v="RUB"/>
    <n v="4.6315"/>
    <s v="ММВБ_РЕПО"/>
    <m/>
    <d v="2021-08-31T00:00:00"/>
    <d v="2021-08-31T00:00:00"/>
    <d v="2021-09-01T00:00:00"/>
    <d v="2021-09-01T00:00:00"/>
    <n v="1"/>
    <n v="1"/>
    <s v="-76,544,720.04"/>
    <n v="0"/>
    <n v="0"/>
    <s v="1-EL6O"/>
    <s v="RU"/>
    <n v="1"/>
    <n v="0"/>
    <n v="0"/>
    <n v="6.9"/>
    <n v="300000000"/>
    <n v="2.8097669999999999"/>
    <s v="RUB"/>
    <s v="RUB"/>
    <n v="4.62"/>
    <n v="4.6219999999999999"/>
    <n v="0"/>
    <n v="300000000"/>
    <n v="0"/>
    <n v="300000000"/>
  </r>
  <r>
    <n v="48573246"/>
    <s v="VTBCM"/>
    <s v="VTBRM"/>
    <x v="2"/>
    <s v="Yes"/>
    <s v="Yes"/>
    <x v="1"/>
    <s v="FIVEDR"/>
    <s v="US98387E2054"/>
    <n v="51098"/>
    <s v="2,446.310277"/>
    <s v="125,001,562.52"/>
    <s v="125,001,562.52"/>
    <n v="20.001000000000001"/>
    <n v="100000000"/>
    <s v="100,000,000.00"/>
    <s v="100,018,904.11"/>
    <s v="RUB"/>
    <s v="2,436.784128"/>
    <s v="ММВБ_РЕПО"/>
    <m/>
    <d v="2021-08-31T00:00:00"/>
    <d v="2021-08-31T00:00:00"/>
    <d v="2021-09-01T00:00:00"/>
    <d v="2021-09-01T00:00:00"/>
    <n v="1"/>
    <n v="1"/>
    <s v="-24,514,795.37"/>
    <n v="0"/>
    <n v="0"/>
    <s v="1-EL6O"/>
    <s v="RU"/>
    <n v="1"/>
    <n v="0"/>
    <n v="0"/>
    <n v="6.9"/>
    <n v="100000000"/>
    <n v="0"/>
    <s v="USD"/>
    <s v="RUB"/>
    <n v="33.119999999999997"/>
    <n v="33.130000000000003"/>
    <n v="0"/>
    <n v="100000000"/>
    <n v="0"/>
    <n v="100000000"/>
  </r>
  <r>
    <n v="48573248"/>
    <s v="VTBCM"/>
    <s v="VTBRM"/>
    <x v="2"/>
    <s v="Yes"/>
    <s v="Yes"/>
    <x v="1"/>
    <s v="GMKN"/>
    <s v="RU0007288411"/>
    <n v="82563"/>
    <s v="24,223.986532"/>
    <s v="2,000,005,000.01"/>
    <s v="2,000,005,000.01"/>
    <n v="20.0002"/>
    <n v="1600000000"/>
    <s v="1,600,000,000.00"/>
    <s v="1,600,302,465.75"/>
    <s v="RUB"/>
    <s v="24,238."/>
    <s v="ММВБ_РЕПО"/>
    <m/>
    <d v="2021-08-31T00:00:00"/>
    <d v="2021-08-31T00:00:00"/>
    <d v="2021-09-01T00:00:00"/>
    <d v="2021-09-01T00:00:00"/>
    <n v="1"/>
    <n v="1"/>
    <s v="-401,161,994.00"/>
    <n v="0"/>
    <n v="0"/>
    <s v="1-EL6O"/>
    <s v="RU"/>
    <n v="1"/>
    <n v="0"/>
    <n v="0"/>
    <n v="6.9"/>
    <n v="1600000000"/>
    <n v="1"/>
    <s v="RUB"/>
    <s v="RUB"/>
    <s v="24,012.000000"/>
    <s v="24,022.000000"/>
    <n v="0"/>
    <n v="1600000000"/>
    <n v="0"/>
    <n v="1600000000"/>
  </r>
  <r>
    <n v="48573250"/>
    <s v="VTBCM"/>
    <s v="VTBRM"/>
    <x v="2"/>
    <s v="Yes"/>
    <s v="Yes"/>
    <x v="1"/>
    <s v="MGNT"/>
    <s v="RU000A0JKQU8"/>
    <n v="201307"/>
    <s v="5,588.500245"/>
    <s v="1,125,004,218.77"/>
    <s v="1,125,004,218.77"/>
    <n v="20.000299999999999"/>
    <n v="900000000"/>
    <s v="900,000,000.00"/>
    <s v="900,170,136.99"/>
    <s v="RUB"/>
    <s v="5,582."/>
    <s v="ММВБ_РЕПО"/>
    <m/>
    <d v="2021-08-31T00:00:00"/>
    <d v="2021-08-31T00:00:00"/>
    <d v="2021-09-01T00:00:00"/>
    <d v="2021-09-01T00:00:00"/>
    <n v="1"/>
    <n v="1"/>
    <s v="-223,695,674.00"/>
    <n v="0"/>
    <n v="0"/>
    <s v="1-EL6O"/>
    <s v="RU"/>
    <n v="1"/>
    <n v="0"/>
    <n v="0"/>
    <n v="6.9"/>
    <n v="900000000"/>
    <n v="0.01"/>
    <s v="RUB"/>
    <s v="RUB"/>
    <s v="5,549.000000"/>
    <s v="5,555.000000"/>
    <n v="0"/>
    <n v="900000000"/>
    <n v="0"/>
    <n v="900000000"/>
  </r>
  <r>
    <n v="48573391"/>
    <s v="VTBCM"/>
    <s v="VEB"/>
    <x v="7"/>
    <s v="Yes"/>
    <s v="Yes"/>
    <x v="1"/>
    <s v="FEES22"/>
    <s v="RU000A0JSQ58"/>
    <n v="60000"/>
    <n v="101.07"/>
    <s v="60,642,000.00"/>
    <s v="61,118,400.00"/>
    <n v="10"/>
    <n v="55006560"/>
    <s v="55,006,560.00"/>
    <s v="55,016,355.69"/>
    <s v="RUB"/>
    <s v="1,010.7"/>
    <s v="ММВБОбРЕПО"/>
    <m/>
    <d v="2021-08-31T00:00:00"/>
    <d v="2021-08-31T00:00:00"/>
    <d v="2021-09-01T00:00:00"/>
    <d v="2021-09-01T00:00:00"/>
    <n v="1"/>
    <n v="1"/>
    <s v="-5,635,440.00"/>
    <n v="0"/>
    <n v="0"/>
    <s v="1-3V2QD"/>
    <s v="RU"/>
    <n v="2"/>
    <n v="0"/>
    <n v="0"/>
    <n v="6.5"/>
    <n v="55006560"/>
    <s v="1,000.000000"/>
    <s v="RUB"/>
    <s v="RUB"/>
    <n v="101.23"/>
    <n v="101.58"/>
    <n v="7.94"/>
    <n v="55006560"/>
    <n v="0"/>
    <n v="55006560"/>
  </r>
  <r>
    <n v="48573731"/>
    <s v="VTBCM"/>
    <s v="NCC"/>
    <x v="1"/>
    <s v="Yes"/>
    <s v="Yes"/>
    <x v="2"/>
    <s v="MGNT"/>
    <s v="RU000A0JKQU8"/>
    <n v="130000"/>
    <s v="5,604.600000"/>
    <s v="728,598,000.00"/>
    <s v="728,598,000.00"/>
    <n v="10"/>
    <n v="655738200"/>
    <s v="655,738,200.00"/>
    <s v="655,819,044.44"/>
    <s v="RUB"/>
    <s v="5,582."/>
    <s v="Репо с ЦК"/>
    <m/>
    <d v="2021-08-31T00:00:00"/>
    <d v="2021-08-31T00:00:00"/>
    <d v="2021-09-01T00:00:00"/>
    <d v="2021-09-01T00:00:00"/>
    <n v="1"/>
    <n v="1"/>
    <s v="69,921,800.00"/>
    <n v="0"/>
    <n v="0"/>
    <s v="1-2OCEB3"/>
    <s v="RU"/>
    <n v="1"/>
    <n v="0"/>
    <n v="0"/>
    <n v="4.5"/>
    <n v="655738200"/>
    <n v="0.01"/>
    <s v="RUB"/>
    <s v="RUB"/>
    <s v="5,549.000000"/>
    <s v="5,555.000000"/>
    <n v="0"/>
    <n v="-655738200"/>
    <n v="0"/>
    <n v="-655738200"/>
  </r>
  <r>
    <n v="48575827"/>
    <s v="VTBCM"/>
    <s v="RENCM"/>
    <x v="8"/>
    <s v="No"/>
    <s v="Yes"/>
    <x v="1"/>
    <s v="AGRO."/>
    <s v="US7496552057"/>
    <n v="620000"/>
    <n v="15.124689999999999"/>
    <s v="9,377,307.80"/>
    <s v="9,377,307.80"/>
    <n v="15"/>
    <n v="7970711.6299999999"/>
    <s v="586,440,325.75"/>
    <s v="7,970,853.57"/>
    <s v="USD"/>
    <s v="1,169.6"/>
    <s v="ММВБ_РЕПО"/>
    <m/>
    <d v="2021-08-31T00:00:00"/>
    <d v="2021-08-31T00:00:00"/>
    <d v="2021-09-01T00:00:00"/>
    <d v="2021-09-01T00:00:00"/>
    <n v="73.574399999999997"/>
    <n v="73.278099999999995"/>
    <s v="-138,711,674.25"/>
    <n v="0"/>
    <n v="0"/>
    <s v="1-EO2F"/>
    <s v="RU"/>
    <n v="1"/>
    <n v="0"/>
    <n v="0"/>
    <n v="0.65"/>
    <n v="586440325.75"/>
    <n v="0"/>
    <s v="USD"/>
    <s v="USD"/>
    <n v="10.481078999999999"/>
    <n v="10.484342"/>
    <n v="0"/>
    <n v="586440325.75"/>
    <n v="0"/>
    <n v="586440325.75"/>
  </r>
  <r>
    <n v="48575828"/>
    <s v="VTBCM"/>
    <s v="RENCM"/>
    <x v="8"/>
    <s v="No"/>
    <s v="Yes"/>
    <x v="1"/>
    <s v="SBRCYDR"/>
    <s v="US80585Y3080"/>
    <n v="435000"/>
    <n v="17.22587"/>
    <s v="7,493,253.45"/>
    <s v="7,493,253.45"/>
    <n v="15"/>
    <n v="6369265.4299999997"/>
    <s v="468,614,882.45"/>
    <s v="6,369,378.86"/>
    <s v="USD"/>
    <s v="1,312.935168"/>
    <s v="ММВБ_РЕПО"/>
    <m/>
    <d v="2021-08-31T00:00:00"/>
    <d v="2021-08-31T00:00:00"/>
    <d v="2021-09-01T00:00:00"/>
    <d v="2021-09-01T00:00:00"/>
    <n v="73.574399999999997"/>
    <n v="73.278099999999995"/>
    <s v="-102,511,915.63"/>
    <n v="0"/>
    <n v="0"/>
    <s v="1-EO2F"/>
    <s v="RU"/>
    <s v="-"/>
    <n v="0"/>
    <n v="0"/>
    <n v="0.65"/>
    <n v="468614882.44999999"/>
    <n v="0"/>
    <s v="USD"/>
    <s v="USD"/>
    <n v="17.844999999999999"/>
    <n v="17.850000000000001"/>
    <n v="0"/>
    <n v="468614882.44999999"/>
    <n v="0"/>
    <n v="468614882.44999999"/>
  </r>
  <r>
    <n v="48575829"/>
    <s v="VTBCM"/>
    <s v="RENCM"/>
    <x v="8"/>
    <s v="No"/>
    <s v="Yes"/>
    <x v="1"/>
    <s v="PHORDR"/>
    <s v="US71922G2093"/>
    <n v="800000"/>
    <n v="18.804739999999999"/>
    <s v="15,043,792.00"/>
    <s v="15,043,792.00"/>
    <n v="15"/>
    <n v="12787223.199999999"/>
    <s v="940,812,274.61"/>
    <s v="12,787,450.92"/>
    <s v="USD"/>
    <s v="1,445.73696"/>
    <s v="ММВБ_РЕПО"/>
    <m/>
    <d v="2021-08-31T00:00:00"/>
    <d v="2021-08-31T00:00:00"/>
    <d v="2021-09-01T00:00:00"/>
    <d v="2021-09-01T00:00:00"/>
    <n v="73.574399999999997"/>
    <n v="73.278099999999995"/>
    <s v="-215,777,293.39"/>
    <n v="0"/>
    <n v="0"/>
    <s v="1-EO2F"/>
    <s v="RU"/>
    <s v="-"/>
    <n v="0"/>
    <n v="0"/>
    <n v="0.65"/>
    <n v="940812274.61000001"/>
    <n v="0"/>
    <s v="USD"/>
    <s v="USD"/>
    <n v="19.649999999999999"/>
    <n v="19.71"/>
    <n v="0"/>
    <n v="940812274.61000001"/>
    <n v="0"/>
    <n v="940812274.61000001"/>
  </r>
  <r>
    <n v="48577315"/>
    <s v="VTBCM"/>
    <s v="VTBRM"/>
    <x v="2"/>
    <s v="Yes"/>
    <s v="Yes"/>
    <x v="2"/>
    <s v="MGNT"/>
    <s v="RU000A0JKQU8"/>
    <n v="2000000"/>
    <s v="5,588.501522"/>
    <s v="11,177,003,044.84"/>
    <s v="11,177,003,044.84"/>
    <n v="95.459199999999996"/>
    <n v="507525354.25999999"/>
    <s v="507,525,354.26"/>
    <s v="507,615,735.49"/>
    <s v="RUB"/>
    <s v="5,582."/>
    <s v="ММВБ_РЕПО"/>
    <m/>
    <d v="2021-08-31T00:00:00"/>
    <d v="2021-08-31T00:00:00"/>
    <d v="2021-09-01T00:00:00"/>
    <d v="2021-09-01T00:00:00"/>
    <n v="1"/>
    <n v="1"/>
    <s v="10,656,474,645.74"/>
    <n v="0"/>
    <n v="0"/>
    <s v="1-EL6O"/>
    <s v="RU"/>
    <n v="1"/>
    <n v="0"/>
    <n v="0"/>
    <n v="6.5"/>
    <n v="507525354.25999999"/>
    <n v="0.01"/>
    <s v="RUB"/>
    <s v="RUB"/>
    <s v="5,549.000000"/>
    <s v="5,555.000000"/>
    <n v="0"/>
    <n v="-507525354.25999999"/>
    <n v="0"/>
    <n v="-507525354.25999999"/>
  </r>
  <r>
    <n v="46171442"/>
    <s v="VTBCM"/>
    <s v="NAVALI"/>
    <x v="9"/>
    <s v="No"/>
    <s v="Yes"/>
    <x v="1"/>
    <s v="RUSSIA2022"/>
    <s v="XS0767472458"/>
    <n v="4"/>
    <n v="103.375"/>
    <s v="11,208.06"/>
    <s v="13,408.06"/>
    <n v="15"/>
    <n v="52006002.880000003"/>
    <s v="52,006,002.88"/>
    <s v="55,210,997.47"/>
    <s v="RUB"/>
    <s v="15,180,664.81152"/>
    <s v="ВнОб_РЕПО"/>
    <m/>
    <d v="2021-04-26T00:00:00"/>
    <d v="2021-04-26T00:00:00"/>
    <d v="2022-03-18T00:00:00"/>
    <d v="2022-03-18T00:00:00"/>
    <n v="1"/>
    <n v="1"/>
    <s v="-8,716,656.37"/>
    <n v="0"/>
    <n v="0"/>
    <s v="1-6USSJ4"/>
    <s v="RU"/>
    <n v="1"/>
    <n v="422744.69"/>
    <n v="422744.69"/>
    <n v="6.9"/>
    <n v="52006002.880000003"/>
    <s v="200,000.000000"/>
    <s v="USD"/>
    <s v="RUB"/>
    <n v="102.25"/>
    <n v="102.375"/>
    <s v="3,650.000000"/>
    <n v="52006002.880000003"/>
    <n v="422744.69"/>
    <n v="52428747.57"/>
  </r>
  <r>
    <n v="47268608"/>
    <s v="VTBCM"/>
    <s v="NCC"/>
    <x v="1"/>
    <s v="Yes"/>
    <s v="Yes"/>
    <x v="1"/>
    <s v="KSUS"/>
    <s v="RU000A0JWKG5"/>
    <n v="4356900000"/>
    <n v="1.1476E-2"/>
    <s v="49,998,913.02"/>
    <s v="49,998,913.02"/>
    <n v="0"/>
    <n v="49998913.020000003"/>
    <s v="4,344,615,547.74"/>
    <s v="50,000,145.87"/>
    <s v="EUR"/>
    <n v="0"/>
    <s v="Репо с КСУ"/>
    <m/>
    <d v="2021-06-22T00:00:00"/>
    <d v="2021-06-22T00:00:00"/>
    <d v="2021-09-20T00:00:00"/>
    <d v="2021-09-20T00:00:00"/>
    <n v="86.894199999999998"/>
    <n v="86.394900000000007"/>
    <s v="4,340,425,638.83"/>
    <n v="0"/>
    <n v="0"/>
    <s v="1-2OCEB3"/>
    <s v="RU"/>
    <s v="-"/>
    <n v="958.88"/>
    <n v="83240.759999999995"/>
    <n v="0.01"/>
    <n v="4340425638.8299999"/>
    <n v="1"/>
    <s v="RUB"/>
    <s v="EUR"/>
    <n v="0"/>
    <n v="0"/>
    <n v="0"/>
    <n v="4340425638.8299999"/>
    <n v="83240.759999999995"/>
    <n v="4340508879.5900002"/>
  </r>
  <r>
    <n v="47292651"/>
    <s v="VTBCM"/>
    <s v="NCC"/>
    <x v="1"/>
    <s v="Yes"/>
    <s v="Yes"/>
    <x v="1"/>
    <s v="MINFIN_26218"/>
    <s v="RU000A0JVW48"/>
    <n v="200000"/>
    <n v="110.473"/>
    <s v="220,946,000.00"/>
    <s v="224,858,000.00"/>
    <n v="6"/>
    <n v="211366520"/>
    <s v="211,366,520.00"/>
    <s v="214,597,821.87"/>
    <s v="RUB"/>
    <s v="1,115.13"/>
    <s v="РепоЦКОбл"/>
    <m/>
    <d v="2021-06-23T00:00:00"/>
    <d v="2021-06-23T00:00:00"/>
    <d v="2021-09-21T00:00:00"/>
    <d v="2021-09-21T00:00:00"/>
    <n v="1"/>
    <n v="1"/>
    <s v="-11,659,480.00"/>
    <n v="0"/>
    <n v="0"/>
    <s v="1-2OCEB3"/>
    <s v="RU"/>
    <n v="1"/>
    <n v="2477331.15"/>
    <n v="2477331.15"/>
    <n v="6.2"/>
    <n v="211366520"/>
    <s v="1,000.000000"/>
    <s v="RUB"/>
    <s v="RUB"/>
    <n v="111.45"/>
    <n v="111.65"/>
    <n v="35.630000000000003"/>
    <n v="211366520"/>
    <n v="2477331.4300000002"/>
    <n v="213843851.43000001"/>
  </r>
  <r>
    <n v="47317742"/>
    <s v="VTBCM"/>
    <s v="NCC"/>
    <x v="1"/>
    <s v="Yes"/>
    <s v="Yes"/>
    <x v="1"/>
    <s v="MINFIN_26218"/>
    <s v="RU000A0JVW48"/>
    <n v="200000"/>
    <n v="110.685"/>
    <s v="221,370,000.00"/>
    <s v="225,328,000.00"/>
    <n v="6"/>
    <n v="211808320"/>
    <s v="211,808,320.00"/>
    <s v="215,046,375.96"/>
    <s v="RUB"/>
    <s v="1,115.13"/>
    <s v="РепоЦКОбл"/>
    <m/>
    <d v="2021-06-24T00:00:00"/>
    <d v="2021-06-24T00:00:00"/>
    <d v="2021-09-22T00:00:00"/>
    <d v="2021-09-22T00:00:00"/>
    <n v="1"/>
    <n v="1"/>
    <s v="-11,217,680.00"/>
    <n v="0"/>
    <n v="0"/>
    <s v="1-2OCEB3"/>
    <s v="RU"/>
    <n v="1"/>
    <n v="2446531.2000000002"/>
    <n v="2446531.2000000002"/>
    <n v="6.2"/>
    <n v="211808320"/>
    <s v="1,000.000000"/>
    <s v="RUB"/>
    <s v="RUB"/>
    <n v="111.45"/>
    <n v="111.65"/>
    <n v="35.630000000000003"/>
    <n v="211808320"/>
    <n v="2446531.17"/>
    <n v="214254851.16999999"/>
  </r>
  <r>
    <n v="47372445"/>
    <s v="VTBCM"/>
    <s v="NCC"/>
    <x v="1"/>
    <s v="Yes"/>
    <s v="Yes"/>
    <x v="1"/>
    <s v="KSUS"/>
    <s v="RU000A0JWKG5"/>
    <n v="1293000000"/>
    <n v="1.1601E-2"/>
    <s v="14,999,705.10"/>
    <s v="14,999,705.10"/>
    <n v="0"/>
    <n v="14999705.1"/>
    <s v="1,292,853,082.01"/>
    <s v="15,000,066.74"/>
    <s v="EUR"/>
    <n v="0"/>
    <s v="Репо с КСУ"/>
    <m/>
    <d v="2021-06-28T00:00:00"/>
    <d v="2021-06-28T00:00:00"/>
    <d v="2021-09-24T00:00:00"/>
    <d v="2021-09-24T00:00:00"/>
    <n v="86.191900000000004"/>
    <n v="86.394900000000007"/>
    <s v="1,302,130,399.61"/>
    <n v="0"/>
    <n v="0"/>
    <s v="1-2OCEB3"/>
    <s v="RU"/>
    <s v="-"/>
    <n v="263.01"/>
    <n v="22832"/>
    <n v="0.01"/>
    <n v="1302130399.6099999"/>
    <n v="1"/>
    <s v="RUB"/>
    <s v="EUR"/>
    <n v="0"/>
    <n v="0"/>
    <n v="0"/>
    <n v="1302130399.6099999"/>
    <n v="22832"/>
    <n v="1302153231.6099999"/>
  </r>
  <r>
    <n v="47417753"/>
    <s v="VTBCM"/>
    <s v="NCC"/>
    <x v="1"/>
    <s v="Yes"/>
    <s v="Yes"/>
    <x v="1"/>
    <s v="KSUS"/>
    <s v="RU000A0JWKG5"/>
    <n v="2600700000"/>
    <n v="1.1535E-2"/>
    <s v="29,999,334.57"/>
    <s v="29,999,334.57"/>
    <n v="0"/>
    <n v="29999334.57"/>
    <s v="2,586,020,638.20"/>
    <s v="30,000,074.28"/>
    <s v="EUR"/>
    <n v="0"/>
    <s v="Репо с КСУ"/>
    <m/>
    <d v="2021-06-30T00:00:00"/>
    <d v="2021-06-30T00:00:00"/>
    <d v="2021-09-28T00:00:00"/>
    <d v="2021-09-28T00:00:00"/>
    <n v="86.202600000000004"/>
    <n v="86.394900000000007"/>
    <s v="2,604,254,233.76"/>
    <n v="0"/>
    <n v="0"/>
    <s v="1-2OCEB3"/>
    <s v="RU"/>
    <s v="-"/>
    <n v="509.58"/>
    <n v="44236.84"/>
    <n v="0.01"/>
    <n v="2604254233.7600002"/>
    <n v="1"/>
    <s v="RUB"/>
    <s v="EUR"/>
    <n v="0"/>
    <n v="0"/>
    <n v="0"/>
    <n v="2604254233.7600002"/>
    <n v="44236.84"/>
    <n v="2604298470.6000004"/>
  </r>
  <r>
    <n v="47469816"/>
    <s v="VTBCM"/>
    <s v="NCC"/>
    <x v="1"/>
    <s v="Yes"/>
    <s v="Yes"/>
    <x v="1"/>
    <s v="MINFIN_26218"/>
    <s v="RU000A0JVW48"/>
    <n v="200000"/>
    <n v="110.294"/>
    <s v="220,588,000.00"/>
    <s v="224,920,000.00"/>
    <n v="6"/>
    <n v="211424800"/>
    <s v="211,424,800.00"/>
    <s v="214,787,323.19"/>
    <s v="RUB"/>
    <s v="1,115.13"/>
    <s v="РепоЦКОбл"/>
    <m/>
    <d v="2021-07-02T00:00:00"/>
    <d v="2021-07-02T00:00:00"/>
    <d v="2021-09-30T00:00:00"/>
    <d v="2021-09-30T00:00:00"/>
    <n v="1"/>
    <n v="1"/>
    <s v="-11,601,200.00"/>
    <n v="0"/>
    <n v="0"/>
    <s v="1-2OCEB3"/>
    <s v="RU"/>
    <n v="1"/>
    <n v="2241682.2000000002"/>
    <n v="2241682.2000000002"/>
    <n v="6.45"/>
    <n v="211424800"/>
    <s v="1,000.000000"/>
    <s v="RUB"/>
    <s v="RUB"/>
    <n v="111.45"/>
    <n v="111.65"/>
    <n v="35.630000000000003"/>
    <n v="211424800"/>
    <n v="2241682.13"/>
    <n v="213666482.13"/>
  </r>
  <r>
    <n v="47574863"/>
    <s v="VTBCM"/>
    <s v="NCC"/>
    <x v="1"/>
    <s v="Yes"/>
    <s v="Yes"/>
    <x v="2"/>
    <s v="KSUS"/>
    <s v="RU000A0JWKG5"/>
    <n v="3737900000"/>
    <n v="1.3376000000000001E-2"/>
    <s v="49,999,271.77"/>
    <s v="49,999,271.77"/>
    <n v="0"/>
    <n v="49999271.770000003"/>
    <s v="3,759,705,240.60"/>
    <s v="50,064,613.28"/>
    <s v="USD"/>
    <n v="0"/>
    <s v="Репо с КСУ"/>
    <m/>
    <d v="2021-07-09T00:00:00"/>
    <d v="2021-07-09T00:00:00"/>
    <d v="2021-10-07T00:00:00"/>
    <d v="2021-10-07T00:00:00"/>
    <n v="75.1952"/>
    <n v="73.191199999999995"/>
    <s v="-3,678,666,420.91"/>
    <n v="0"/>
    <n v="0"/>
    <s v="1-2OCEB3"/>
    <s v="RU"/>
    <s v="-"/>
    <n v="-38478.89"/>
    <n v="-2831061.24"/>
    <n v="0.53"/>
    <n v="3678666420.9099998"/>
    <n v="1"/>
    <s v="RUB"/>
    <s v="USD"/>
    <n v="0"/>
    <n v="0"/>
    <n v="0"/>
    <n v="-3678666420.9099998"/>
    <n v="-2831061.24"/>
    <n v="-3681497482.1499996"/>
  </r>
  <r>
    <n v="47576754"/>
    <s v="VTBCM"/>
    <s v="NCC"/>
    <x v="1"/>
    <s v="Yes"/>
    <s v="Yes"/>
    <x v="1"/>
    <s v="MINFIN_26218"/>
    <s v="RU000A0JVW48"/>
    <n v="200000"/>
    <n v="110.364"/>
    <s v="220,728,000.00"/>
    <s v="225,338,000.00"/>
    <n v="6"/>
    <n v="211817720"/>
    <s v="211,817,720.00"/>
    <s v="215,264,835.77"/>
    <s v="RUB"/>
    <s v="1,115.13"/>
    <s v="РепоЦКОбл"/>
    <m/>
    <d v="2021-07-08T00:00:00"/>
    <d v="2021-07-08T00:00:00"/>
    <d v="2021-10-06T00:00:00"/>
    <d v="2021-10-06T00:00:00"/>
    <n v="1"/>
    <n v="1"/>
    <s v="-11,208,280.00"/>
    <n v="0"/>
    <n v="0"/>
    <s v="1-2OCEB3"/>
    <s v="RU"/>
    <n v="1"/>
    <n v="2068269.66"/>
    <n v="2068269.66"/>
    <n v="6.6"/>
    <n v="211817720"/>
    <s v="1,000.000000"/>
    <s v="RUB"/>
    <s v="RUB"/>
    <n v="111.45"/>
    <n v="111.65"/>
    <n v="35.630000000000003"/>
    <n v="211817720"/>
    <n v="2068269.46"/>
    <n v="213885989.46000001"/>
  </r>
  <r>
    <n v="47603973"/>
    <s v="VTBCM"/>
    <s v="NCC"/>
    <x v="1"/>
    <s v="Yes"/>
    <s v="Yes"/>
    <x v="1"/>
    <s v="MINFIN_26218"/>
    <s v="RU000A0JVW48"/>
    <n v="400000"/>
    <n v="110.10899999999999"/>
    <s v="440,436,000.00"/>
    <s v="449,752,000.00"/>
    <n v="6"/>
    <n v="422766880"/>
    <s v="422,766,880.00"/>
    <s v="429,667,825.40"/>
    <s v="RUB"/>
    <s v="1,115.13"/>
    <s v="РепоЦКОбл"/>
    <m/>
    <d v="2021-07-09T00:00:00"/>
    <d v="2021-07-09T00:00:00"/>
    <d v="2021-10-07T00:00:00"/>
    <d v="2021-10-07T00:00:00"/>
    <n v="1"/>
    <n v="1"/>
    <s v="-23,285,120.00"/>
    <n v="0"/>
    <n v="0"/>
    <s v="1-2OCEB3"/>
    <s v="RU"/>
    <n v="1"/>
    <n v="4063890.01"/>
    <n v="4063890.01"/>
    <n v="6.62"/>
    <n v="422766880"/>
    <s v="1,000.000000"/>
    <s v="RUB"/>
    <s v="RUB"/>
    <n v="111.45"/>
    <n v="111.65"/>
    <n v="35.630000000000003"/>
    <n v="422766880"/>
    <n v="4063890.07"/>
    <n v="426830770.06999999"/>
  </r>
  <r>
    <n v="47604034"/>
    <s v="VTBCM"/>
    <s v="NCC"/>
    <x v="1"/>
    <s v="Yes"/>
    <s v="Yes"/>
    <x v="1"/>
    <s v="KSUS"/>
    <s v="RU000A0JWKG5"/>
    <n v="3097300000"/>
    <n v="1.1299999999999999E-2"/>
    <s v="34,998,870.54"/>
    <s v="34,998,870.54"/>
    <n v="0"/>
    <n v="34998870.539999999"/>
    <s v="3,107,042,231.62"/>
    <s v="34,999,733.53"/>
    <s v="EUR"/>
    <n v="0"/>
    <s v="Репо с КСУ"/>
    <m/>
    <d v="2021-07-09T00:00:00"/>
    <d v="2021-07-09T00:00:00"/>
    <d v="2021-10-07T00:00:00"/>
    <d v="2021-10-07T00:00:00"/>
    <n v="88.775499999999994"/>
    <n v="86.394900000000007"/>
    <s v="3,038,265,951.13"/>
    <n v="0"/>
    <n v="0"/>
    <s v="1-2OCEB3"/>
    <s v="RU"/>
    <s v="-"/>
    <n v="508.2"/>
    <n v="44117.05"/>
    <n v="0.01"/>
    <n v="3038265951.1300001"/>
    <n v="1"/>
    <s v="RUB"/>
    <s v="EUR"/>
    <n v="0"/>
    <n v="0"/>
    <n v="0"/>
    <n v="3038265951.1300001"/>
    <n v="44117.05"/>
    <n v="3038310068.1800003"/>
  </r>
  <r>
    <n v="47604319"/>
    <s v="VTBCM"/>
    <s v="NCC"/>
    <x v="1"/>
    <s v="Yes"/>
    <s v="Yes"/>
    <x v="1"/>
    <s v="KSUGC"/>
    <s v="RU000A0ZYP02"/>
    <n v="1769900000"/>
    <n v="1.1299999999999999E-2"/>
    <s v="19,999,516.02"/>
    <s v="19,999,516.02"/>
    <n v="0"/>
    <n v="19999516.02"/>
    <s v="1,775,467,034.43"/>
    <s v="20,000,009.16"/>
    <s v="EUR"/>
    <n v="0"/>
    <s v="Репо с КСУ"/>
    <m/>
    <d v="2021-07-09T00:00:00"/>
    <d v="2021-07-09T00:00:00"/>
    <d v="2021-10-07T00:00:00"/>
    <d v="2021-10-07T00:00:00"/>
    <n v="88.775499999999994"/>
    <n v="86.394900000000007"/>
    <s v="1,736,165,985.50"/>
    <n v="0"/>
    <n v="0"/>
    <s v="1-2OCEB3"/>
    <s v="RU"/>
    <s v="-"/>
    <n v="290.39999999999998"/>
    <n v="25209.74"/>
    <n v="0.01"/>
    <n v="1736165985.5"/>
    <n v="1"/>
    <s v="RUB"/>
    <s v="EUR"/>
    <n v="0"/>
    <n v="0"/>
    <n v="0"/>
    <n v="1736165985.5"/>
    <n v="25209.74"/>
    <n v="1736191195.24"/>
  </r>
  <r>
    <n v="47633432"/>
    <s v="VTBCM"/>
    <s v="NCC"/>
    <x v="1"/>
    <s v="Yes"/>
    <s v="Yes"/>
    <x v="1"/>
    <s v="KSUS"/>
    <s v="RU000A0JWKG5"/>
    <n v="4404700000"/>
    <n v="1.1351E-2"/>
    <s v="49,999,511.58"/>
    <s v="49,999,511.58"/>
    <n v="0"/>
    <n v="49999511.579999998"/>
    <s v="4,406,941,950.81"/>
    <s v="50,000,717.05"/>
    <s v="EUR"/>
    <n v="0"/>
    <s v="Репо с КСУ"/>
    <m/>
    <d v="2021-07-12T00:00:00"/>
    <d v="2021-07-12T00:00:00"/>
    <d v="2021-10-08T00:00:00"/>
    <d v="2021-10-08T00:00:00"/>
    <n v="88.139700000000005"/>
    <n v="86.394900000000007"/>
    <s v="4,340,477,600.06"/>
    <n v="0"/>
    <n v="0"/>
    <s v="1-2OCEB3"/>
    <s v="RU"/>
    <s v="-"/>
    <n v="684.93"/>
    <n v="59459.05"/>
    <n v="0.01"/>
    <n v="4340477600.0600004"/>
    <n v="1"/>
    <s v="RUB"/>
    <s v="EUR"/>
    <n v="0"/>
    <n v="0"/>
    <n v="0"/>
    <n v="4340477600.0600004"/>
    <n v="59459.05"/>
    <n v="4340537059.1100006"/>
  </r>
  <r>
    <n v="47633437"/>
    <s v="VTBCM"/>
    <s v="NCC"/>
    <x v="1"/>
    <s v="Yes"/>
    <s v="Yes"/>
    <x v="1"/>
    <s v="KSUGC"/>
    <s v="RU000A0ZYP02"/>
    <n v="1321400000"/>
    <n v="1.1351E-2"/>
    <s v="14,999,739.96"/>
    <s v="14,999,739.96"/>
    <n v="0"/>
    <n v="14999739.960000001"/>
    <s v="1,322,072,580.15"/>
    <s v="15,000,101.60"/>
    <s v="EUR"/>
    <n v="0"/>
    <s v="Репо с КСУ"/>
    <m/>
    <d v="2021-07-12T00:00:00"/>
    <d v="2021-07-12T00:00:00"/>
    <d v="2021-10-08T00:00:00"/>
    <d v="2021-10-08T00:00:00"/>
    <n v="88.139700000000005"/>
    <n v="86.394900000000007"/>
    <s v="1,302,133,425.82"/>
    <n v="0"/>
    <n v="0"/>
    <s v="1-2OCEB3"/>
    <s v="RU"/>
    <s v="-"/>
    <n v="205.48"/>
    <n v="17837.8"/>
    <n v="0.01"/>
    <n v="1302133425.8199999"/>
    <n v="1"/>
    <s v="RUB"/>
    <s v="EUR"/>
    <n v="0"/>
    <n v="0"/>
    <n v="0"/>
    <n v="1302133425.8199999"/>
    <n v="17837.8"/>
    <n v="1302151263.6199999"/>
  </r>
  <r>
    <n v="47988046"/>
    <s v="VTBCM"/>
    <s v="NCC"/>
    <x v="1"/>
    <s v="Yes"/>
    <s v="Yes"/>
    <x v="1"/>
    <s v="KSUS"/>
    <s v="RU000A0JWKG5"/>
    <n v="1740400000"/>
    <n v="1.1490999999999999E-2"/>
    <s v="19,999,632.56"/>
    <s v="19,999,632.56"/>
    <n v="0"/>
    <n v="19999632.559999999"/>
    <s v="1,738,314,063.11"/>
    <s v="20,000,125.70"/>
    <s v="EUR"/>
    <n v="0"/>
    <s v="Репо с КСУ"/>
    <m/>
    <d v="2021-07-29T00:00:00"/>
    <d v="2021-07-29T00:00:00"/>
    <d v="2021-10-27T00:00:00"/>
    <d v="2021-10-27T00:00:00"/>
    <n v="86.917299999999997"/>
    <n v="86.394900000000007"/>
    <s v="1,736,176,102.39"/>
    <n v="0"/>
    <n v="0"/>
    <s v="1-2OCEB3"/>
    <s v="RU"/>
    <s v="-"/>
    <n v="180.82"/>
    <n v="15697.06"/>
    <n v="0.01"/>
    <n v="1736176102.3900001"/>
    <n v="1"/>
    <s v="RUB"/>
    <s v="EUR"/>
    <n v="0"/>
    <n v="0"/>
    <n v="0"/>
    <n v="1736176102.3900001"/>
    <n v="15697.06"/>
    <n v="1736191799.45"/>
  </r>
  <r>
    <n v="47988149"/>
    <s v="VTBCM"/>
    <s v="NCC"/>
    <x v="1"/>
    <s v="Yes"/>
    <s v="Yes"/>
    <x v="1"/>
    <s v="KSUGC"/>
    <s v="RU000A0ZYP02"/>
    <n v="2175500000"/>
    <n v="1.1490999999999999E-2"/>
    <s v="24,999,540.70"/>
    <s v="24,999,540.70"/>
    <n v="0"/>
    <n v="24999540.699999999"/>
    <s v="2,172,892,578.88"/>
    <s v="25,000,157.13"/>
    <s v="EUR"/>
    <n v="0"/>
    <s v="Репо с КСУ"/>
    <m/>
    <d v="2021-07-29T00:00:00"/>
    <d v="2021-07-29T00:00:00"/>
    <d v="2021-10-27T00:00:00"/>
    <d v="2021-10-27T00:00:00"/>
    <n v="86.917299999999997"/>
    <n v="86.394900000000007"/>
    <s v="2,170,220,127.98"/>
    <n v="0"/>
    <n v="0"/>
    <s v="1-2OCEB3"/>
    <s v="RU"/>
    <s v="-"/>
    <n v="226.02"/>
    <n v="19620.89"/>
    <n v="0.01"/>
    <n v="2170220127.98"/>
    <n v="1"/>
    <s v="RUB"/>
    <s v="EUR"/>
    <n v="0"/>
    <n v="0"/>
    <n v="0"/>
    <n v="2170220127.98"/>
    <n v="19620.89"/>
    <n v="2170239748.8699999"/>
  </r>
  <r>
    <n v="48047524"/>
    <s v="VTBCM"/>
    <s v="NCC"/>
    <x v="1"/>
    <s v="Yes"/>
    <s v="Yes"/>
    <x v="2"/>
    <s v="KSUGC"/>
    <s v="RU000A0ZYP02"/>
    <n v="1000000000"/>
    <n v="1"/>
    <s v="1,000,000,000.00"/>
    <s v="1,000,000,000.00"/>
    <n v="0"/>
    <n v="1000000000"/>
    <s v="1,000,000,000.00"/>
    <s v="1,005,820,547.95"/>
    <s v="RUB"/>
    <n v="0"/>
    <s v="Репо с КСУ"/>
    <m/>
    <d v="2021-08-02T00:00:00"/>
    <d v="2021-08-02T00:00:00"/>
    <d v="2021-09-06T00:00:00"/>
    <d v="2021-09-06T00:00:00"/>
    <n v="1"/>
    <n v="1"/>
    <s v="-1,000,000,000.00"/>
    <n v="0"/>
    <n v="0"/>
    <s v="1-2OCEB3"/>
    <s v="RU"/>
    <s v="-"/>
    <n v="-4822739.7300000004"/>
    <n v="-4822739.7300000004"/>
    <n v="6.07"/>
    <n v="1000000000"/>
    <n v="1"/>
    <s v="RUB"/>
    <s v="RUB"/>
    <n v="0"/>
    <n v="0"/>
    <n v="0"/>
    <n v="-1000000000"/>
    <n v="-4822739.7300000004"/>
    <n v="-1004822739.73"/>
  </r>
  <r>
    <n v="48047527"/>
    <s v="VTBCM"/>
    <s v="NCC"/>
    <x v="1"/>
    <s v="Yes"/>
    <s v="Yes"/>
    <x v="2"/>
    <s v="KSUGC"/>
    <s v="RU000A0ZYP02"/>
    <n v="1000000000"/>
    <n v="1"/>
    <s v="1,000,000,000.00"/>
    <s v="1,000,000,000.00"/>
    <n v="0"/>
    <n v="1000000000"/>
    <s v="1,000,000,000.00"/>
    <s v="1,005,801,369.86"/>
    <s v="RUB"/>
    <n v="0"/>
    <s v="Репо с КСУ"/>
    <m/>
    <d v="2021-08-02T00:00:00"/>
    <d v="2021-08-02T00:00:00"/>
    <d v="2021-09-06T00:00:00"/>
    <d v="2021-09-06T00:00:00"/>
    <n v="1"/>
    <n v="1"/>
    <s v="-1,000,000,000.00"/>
    <n v="0"/>
    <n v="0"/>
    <s v="1-2OCEB3"/>
    <s v="RU"/>
    <s v="-"/>
    <n v="-4806849.3099999996"/>
    <n v="-4806849.3099999996"/>
    <n v="6.05"/>
    <n v="1000000000"/>
    <n v="1"/>
    <s v="RUB"/>
    <s v="RUB"/>
    <n v="0"/>
    <n v="0"/>
    <n v="0"/>
    <n v="-1000000000"/>
    <n v="-4806849.3099999996"/>
    <n v="-1004806849.3099999"/>
  </r>
  <r>
    <n v="48100634"/>
    <s v="VTBCM"/>
    <s v="NCC"/>
    <x v="1"/>
    <s v="Yes"/>
    <s v="Yes"/>
    <x v="2"/>
    <s v="KSUGC"/>
    <s v="RU000A0ZYP02"/>
    <n v="2000000000"/>
    <n v="1"/>
    <s v="2,000,000,000.00"/>
    <s v="2,000,000,000.00"/>
    <n v="0"/>
    <n v="2000000000"/>
    <s v="2,000,000,000.00"/>
    <s v="2,011,295,890.41"/>
    <s v="RUB"/>
    <n v="0"/>
    <s v="Репо с КСУ"/>
    <m/>
    <d v="2021-08-04T00:00:00"/>
    <d v="2021-08-04T00:00:00"/>
    <d v="2021-09-08T00:00:00"/>
    <d v="2021-09-08T00:00:00"/>
    <n v="1"/>
    <n v="1"/>
    <s v="-2,000,000,000.00"/>
    <n v="0"/>
    <n v="0"/>
    <s v="1-2OCEB3"/>
    <s v="RU"/>
    <s v="-"/>
    <n v="-8713972.5999999996"/>
    <n v="-8713972.5999999996"/>
    <n v="5.89"/>
    <n v="2000000000"/>
    <n v="1"/>
    <s v="RUB"/>
    <s v="RUB"/>
    <n v="0"/>
    <n v="0"/>
    <n v="0"/>
    <n v="-2000000000"/>
    <n v="-8713972.5999999996"/>
    <n v="-2008713972.5999999"/>
  </r>
  <r>
    <n v="48100637"/>
    <s v="VTBCM"/>
    <s v="NCC"/>
    <x v="1"/>
    <s v="Yes"/>
    <s v="Yes"/>
    <x v="2"/>
    <s v="KSUGC"/>
    <s v="RU000A0ZYP02"/>
    <n v="1500000000"/>
    <n v="1"/>
    <s v="1,500,000,000.00"/>
    <s v="1,500,000,000.00"/>
    <n v="0"/>
    <n v="1500000000"/>
    <s v="1,500,000,000.00"/>
    <s v="1,508,457,534.25"/>
    <s v="RUB"/>
    <n v="0"/>
    <s v="Репо с КСУ"/>
    <m/>
    <d v="2021-08-04T00:00:00"/>
    <d v="2021-08-04T00:00:00"/>
    <d v="2021-09-08T00:00:00"/>
    <d v="2021-09-08T00:00:00"/>
    <n v="1"/>
    <n v="1"/>
    <s v="-1,500,000,000.00"/>
    <n v="0"/>
    <n v="0"/>
    <s v="1-2OCEB3"/>
    <s v="RU"/>
    <s v="-"/>
    <n v="-6524383.5599999996"/>
    <n v="-6524383.5599999996"/>
    <n v="5.88"/>
    <n v="1500000000"/>
    <n v="1"/>
    <s v="RUB"/>
    <s v="RUB"/>
    <n v="0"/>
    <n v="0"/>
    <n v="0"/>
    <n v="-1500000000"/>
    <n v="-6524383.5599999996"/>
    <n v="-1506524383.5599999"/>
  </r>
  <r>
    <n v="48100638"/>
    <s v="VTBCM"/>
    <s v="NCC"/>
    <x v="1"/>
    <s v="Yes"/>
    <s v="Yes"/>
    <x v="2"/>
    <s v="KSUGC"/>
    <s v="RU000A0ZYP02"/>
    <n v="1500000000"/>
    <n v="1"/>
    <s v="1,500,000,000.00"/>
    <s v="1,500,000,000.00"/>
    <n v="0"/>
    <n v="1500000000"/>
    <s v="1,500,000,000.00"/>
    <s v="1,508,443,150.68"/>
    <s v="RUB"/>
    <n v="0"/>
    <s v="Репо с КСУ"/>
    <m/>
    <d v="2021-08-04T00:00:00"/>
    <d v="2021-08-04T00:00:00"/>
    <d v="2021-09-08T00:00:00"/>
    <d v="2021-09-08T00:00:00"/>
    <n v="1"/>
    <n v="1"/>
    <s v="-1,500,000,000.00"/>
    <n v="0"/>
    <n v="0"/>
    <s v="1-2OCEB3"/>
    <s v="RU"/>
    <s v="-"/>
    <n v="-6513287.6699999999"/>
    <n v="-6513287.6699999999"/>
    <n v="5.87"/>
    <n v="1500000000"/>
    <n v="1"/>
    <s v="RUB"/>
    <s v="RUB"/>
    <n v="0"/>
    <n v="0"/>
    <n v="0"/>
    <n v="-1500000000"/>
    <n v="-6513287.6699999999"/>
    <n v="-1506513287.6700001"/>
  </r>
  <r>
    <n v="48240650"/>
    <s v="VTBCM"/>
    <s v="NCC"/>
    <x v="1"/>
    <s v="Yes"/>
    <s v="Yes"/>
    <x v="2"/>
    <s v="KSUGC"/>
    <s v="RU000A0ZYP02"/>
    <n v="2000000000"/>
    <n v="1"/>
    <s v="2,000,000,000.00"/>
    <s v="2,000,000,000.00"/>
    <n v="0"/>
    <n v="2000000000"/>
    <s v="2,000,000,000.00"/>
    <s v="2,011,698,630.14"/>
    <s v="RUB"/>
    <n v="0"/>
    <s v="Репо с КСУ"/>
    <m/>
    <d v="2021-08-11T00:00:00"/>
    <d v="2021-08-11T00:00:00"/>
    <d v="2021-09-15T00:00:00"/>
    <d v="2021-09-15T00:00:00"/>
    <n v="1"/>
    <n v="1"/>
    <s v="-2,000,000,000.00"/>
    <n v="0"/>
    <n v="0"/>
    <s v="1-2OCEB3"/>
    <s v="RU"/>
    <s v="-"/>
    <n v="-6684931.5099999998"/>
    <n v="-6684931.5099999998"/>
    <n v="6.1"/>
    <n v="2000000000"/>
    <n v="1"/>
    <s v="RUB"/>
    <s v="RUB"/>
    <n v="0"/>
    <n v="0"/>
    <n v="0"/>
    <n v="-2000000000"/>
    <n v="-6684931.5099999998"/>
    <n v="-2006684931.51"/>
  </r>
  <r>
    <n v="48240653"/>
    <s v="VTBCM"/>
    <s v="NCC"/>
    <x v="1"/>
    <s v="Yes"/>
    <s v="Yes"/>
    <x v="2"/>
    <s v="KSUS"/>
    <s v="RU000A0JWKG5"/>
    <n v="3000000000"/>
    <n v="1"/>
    <s v="3,000,000,000.00"/>
    <s v="3,000,000,000.00"/>
    <n v="0"/>
    <n v="3000000000"/>
    <s v="3,000,000,000.00"/>
    <s v="3,017,001,369.86"/>
    <s v="RUB"/>
    <n v="0"/>
    <s v="Репо с КСУ"/>
    <m/>
    <d v="2021-08-11T00:00:00"/>
    <d v="2021-08-11T00:00:00"/>
    <d v="2021-09-15T00:00:00"/>
    <d v="2021-09-15T00:00:00"/>
    <n v="1"/>
    <n v="1"/>
    <s v="-3,000,000,000.00"/>
    <n v="0"/>
    <n v="0"/>
    <s v="1-2OCEB3"/>
    <s v="RU"/>
    <s v="-"/>
    <n v="-9715068.4900000002"/>
    <n v="-9715068.4900000002"/>
    <n v="5.91"/>
    <n v="3000000000"/>
    <n v="1"/>
    <s v="RUB"/>
    <s v="RUB"/>
    <n v="0"/>
    <n v="0"/>
    <n v="0"/>
    <n v="-3000000000"/>
    <n v="-9715068.4900000002"/>
    <n v="-3009715068.4899998"/>
  </r>
  <r>
    <n v="48263845"/>
    <s v="VTBCM"/>
    <s v="NCC"/>
    <x v="1"/>
    <s v="Yes"/>
    <s v="Yes"/>
    <x v="1"/>
    <s v="KSUS"/>
    <s v="RU000A0JWKG5"/>
    <n v="4328100000"/>
    <n v="1.1552E-2"/>
    <s v="49,999,942.44"/>
    <s v="49,999,942.44"/>
    <n v="0"/>
    <n v="49999942.439999998"/>
    <s v="4,331,280,013.82"/>
    <s v="50,001,175.32"/>
    <s v="EUR"/>
    <n v="0"/>
    <s v="Репо с КСУ"/>
    <m/>
    <d v="2021-08-12T00:00:00"/>
    <d v="2021-08-12T00:00:00"/>
    <d v="2021-11-10T00:00:00"/>
    <d v="2021-11-10T00:00:00"/>
    <n v="86.625699999999995"/>
    <n v="86.394900000000007"/>
    <s v="4,340,515,003.19"/>
    <n v="0"/>
    <n v="0"/>
    <s v="1-2OCEB3"/>
    <s v="RU"/>
    <s v="-"/>
    <n v="260.27"/>
    <n v="22594.14"/>
    <n v="0.01"/>
    <n v="4340515003.1899996"/>
    <n v="1"/>
    <s v="RUB"/>
    <s v="EUR"/>
    <n v="0"/>
    <n v="0"/>
    <n v="0"/>
    <n v="4340515003.1899996"/>
    <n v="22594.14"/>
    <n v="4340537597.3299999"/>
  </r>
  <r>
    <n v="48266898"/>
    <s v="VTBCM"/>
    <s v="NCC"/>
    <x v="1"/>
    <s v="Yes"/>
    <s v="Yes"/>
    <x v="2"/>
    <s v="KSUS"/>
    <s v="RU000A0JWKG5"/>
    <n v="3000000000"/>
    <n v="1"/>
    <s v="3,000,000,000.00"/>
    <s v="3,000,000,000.00"/>
    <n v="0"/>
    <n v="3000000000"/>
    <s v="3,000,000,000.00"/>
    <s v="3,017,289,041.10"/>
    <s v="RUB"/>
    <n v="0"/>
    <s v="Репо с КСУ"/>
    <m/>
    <d v="2021-08-12T00:00:00"/>
    <d v="2021-08-12T00:00:00"/>
    <d v="2021-09-16T00:00:00"/>
    <d v="2021-09-16T00:00:00"/>
    <n v="1"/>
    <n v="1"/>
    <s v="-3,000,000,000.00"/>
    <n v="0"/>
    <n v="0"/>
    <s v="1-2OCEB3"/>
    <s v="RU"/>
    <s v="-"/>
    <n v="-9385479.4499999993"/>
    <n v="-9385479.4499999993"/>
    <n v="6.01"/>
    <n v="3000000000"/>
    <n v="1"/>
    <s v="RUB"/>
    <s v="RUB"/>
    <n v="0"/>
    <n v="0"/>
    <n v="0"/>
    <n v="-3000000000"/>
    <n v="-9385479.4499999993"/>
    <n v="-3009385479.4499998"/>
  </r>
  <r>
    <n v="48386420"/>
    <s v="VTBCM"/>
    <s v="NCC"/>
    <x v="1"/>
    <s v="Yes"/>
    <s v="Yes"/>
    <x v="2"/>
    <s v="KSUS"/>
    <s v="RU000A0JWKG5"/>
    <n v="2000000000"/>
    <n v="1"/>
    <s v="2,000,000,000.00"/>
    <s v="2,000,000,000.00"/>
    <n v="0"/>
    <n v="2000000000"/>
    <s v="2,000,000,000.00"/>
    <s v="2,011,794,520.55"/>
    <s v="RUB"/>
    <n v="0"/>
    <s v="Репо с КСУ"/>
    <m/>
    <d v="2021-08-19T00:00:00"/>
    <d v="2021-08-19T00:00:00"/>
    <d v="2021-09-23T00:00:00"/>
    <d v="2021-09-23T00:00:00"/>
    <n v="1"/>
    <n v="1"/>
    <s v="-2,000,000,000.00"/>
    <n v="0"/>
    <n v="0"/>
    <s v="1-2OCEB3"/>
    <s v="RU"/>
    <s v="-"/>
    <n v="-4043835.62"/>
    <n v="-4043835.62"/>
    <n v="6.15"/>
    <n v="2000000000"/>
    <n v="1"/>
    <s v="RUB"/>
    <s v="RUB"/>
    <n v="0"/>
    <n v="0"/>
    <n v="0"/>
    <n v="-2000000000"/>
    <n v="-4043835.62"/>
    <n v="-2004043835.6199999"/>
  </r>
  <r>
    <n v="48386424"/>
    <s v="VTBCM"/>
    <s v="NCC"/>
    <x v="1"/>
    <s v="Yes"/>
    <s v="Yes"/>
    <x v="2"/>
    <s v="KSUS"/>
    <s v="RU000A0JWKG5"/>
    <n v="2000000000"/>
    <n v="1"/>
    <s v="2,000,000,000.00"/>
    <s v="2,000,000,000.00"/>
    <n v="0"/>
    <n v="2000000000"/>
    <s v="2,000,000,000.00"/>
    <s v="2,011,756,164.38"/>
    <s v="RUB"/>
    <n v="0"/>
    <s v="Репо с КСУ"/>
    <m/>
    <d v="2021-08-19T00:00:00"/>
    <d v="2021-08-19T00:00:00"/>
    <d v="2021-09-23T00:00:00"/>
    <d v="2021-09-23T00:00:00"/>
    <n v="1"/>
    <n v="1"/>
    <s v="-2,000,000,000.00"/>
    <n v="0"/>
    <n v="0"/>
    <s v="1-2OCEB3"/>
    <s v="RU"/>
    <s v="-"/>
    <n v="-4030684.93"/>
    <n v="-4030684.93"/>
    <n v="6.13"/>
    <n v="2000000000"/>
    <n v="1"/>
    <s v="RUB"/>
    <s v="RUB"/>
    <n v="0"/>
    <n v="0"/>
    <n v="0"/>
    <n v="-2000000000"/>
    <n v="-4030684.93"/>
    <n v="-2004030684.9300001"/>
  </r>
  <r>
    <n v="48386428"/>
    <s v="VTBCM"/>
    <s v="NCC"/>
    <x v="1"/>
    <s v="Yes"/>
    <s v="Yes"/>
    <x v="2"/>
    <s v="KSUS"/>
    <s v="RU000A0JWKG5"/>
    <n v="1000000000"/>
    <n v="1"/>
    <s v="1,000,000,000.00"/>
    <s v="1,000,000,000.00"/>
    <n v="0"/>
    <n v="1000000000"/>
    <s v="1,000,000,000.00"/>
    <s v="1,005,849,315.07"/>
    <s v="RUB"/>
    <n v="0"/>
    <s v="Репо с КСУ"/>
    <m/>
    <d v="2021-08-19T00:00:00"/>
    <d v="2021-08-19T00:00:00"/>
    <d v="2021-09-23T00:00:00"/>
    <d v="2021-09-23T00:00:00"/>
    <n v="1"/>
    <n v="1"/>
    <s v="-1,000,000,000.00"/>
    <n v="0"/>
    <n v="0"/>
    <s v="1-2OCEB3"/>
    <s v="RU"/>
    <s v="-"/>
    <n v="-2005479.45"/>
    <n v="-2005479.45"/>
    <n v="6.1"/>
    <n v="1000000000"/>
    <n v="1"/>
    <s v="RUB"/>
    <s v="RUB"/>
    <n v="0"/>
    <n v="0"/>
    <n v="0"/>
    <n v="-1000000000"/>
    <n v="-2005479.45"/>
    <n v="-1002005479.45"/>
  </r>
  <r>
    <n v="48436640"/>
    <s v="VTBCM"/>
    <s v="NCC"/>
    <x v="1"/>
    <s v="Yes"/>
    <s v="Yes"/>
    <x v="2"/>
    <s v="KSUGC"/>
    <s v="RU000A0ZYP02"/>
    <n v="1300000000"/>
    <n v="1"/>
    <s v="1,300,000,000.00"/>
    <s v="1,300,000,000.00"/>
    <n v="0"/>
    <n v="1300000000"/>
    <s v="1,300,000,000.00"/>
    <s v="1,307,728,767.12"/>
    <s v="RUB"/>
    <n v="0"/>
    <s v="Репо с КСУ"/>
    <m/>
    <d v="2021-08-23T00:00:00"/>
    <d v="2021-08-23T00:00:00"/>
    <d v="2021-09-27T00:00:00"/>
    <d v="2021-09-27T00:00:00"/>
    <n v="1"/>
    <n v="1"/>
    <s v="-1,300,000,000.00"/>
    <n v="0"/>
    <n v="0"/>
    <s v="1-2OCEB3"/>
    <s v="RU"/>
    <s v="-"/>
    <n v="-1766575.34"/>
    <n v="-1766575.34"/>
    <n v="6.2"/>
    <n v="1300000000"/>
    <n v="1"/>
    <s v="RUB"/>
    <s v="RUB"/>
    <n v="0"/>
    <n v="0"/>
    <n v="0"/>
    <n v="-1300000000"/>
    <n v="-1766575.34"/>
    <n v="-1301766575.3399999"/>
  </r>
  <r>
    <n v="48436643"/>
    <s v="VTBCM"/>
    <s v="NCC"/>
    <x v="1"/>
    <s v="Yes"/>
    <s v="Yes"/>
    <x v="2"/>
    <s v="KSUS"/>
    <s v="RU000A0JWKG5"/>
    <n v="1000000000"/>
    <n v="1"/>
    <s v="1,000,000,000.00"/>
    <s v="1,000,000,000.00"/>
    <n v="0"/>
    <n v="1000000000"/>
    <s v="1,000,000,000.00"/>
    <s v="1,005,945,205.48"/>
    <s v="RUB"/>
    <n v="0"/>
    <s v="Репо с КСУ"/>
    <m/>
    <d v="2021-08-23T00:00:00"/>
    <d v="2021-08-23T00:00:00"/>
    <d v="2021-09-27T00:00:00"/>
    <d v="2021-09-27T00:00:00"/>
    <n v="1"/>
    <n v="1"/>
    <s v="-1,000,000,000.00"/>
    <n v="0"/>
    <n v="0"/>
    <s v="1-2OCEB3"/>
    <s v="RU"/>
    <s v="-"/>
    <n v="-1358904.11"/>
    <n v="-1358904.11"/>
    <n v="6.2"/>
    <n v="1000000000"/>
    <n v="1"/>
    <s v="RUB"/>
    <s v="RUB"/>
    <n v="0"/>
    <n v="0"/>
    <n v="0"/>
    <n v="-1000000000"/>
    <n v="-1358904.11"/>
    <n v="-1001358904.11"/>
  </r>
  <r>
    <n v="48436644"/>
    <s v="VTBCM"/>
    <s v="NCC"/>
    <x v="1"/>
    <s v="Yes"/>
    <s v="Yes"/>
    <x v="2"/>
    <s v="KSUS"/>
    <s v="RU000A0JWKG5"/>
    <n v="1000000000"/>
    <n v="1"/>
    <s v="1,000,000,000.00"/>
    <s v="1,000,000,000.00"/>
    <n v="0"/>
    <n v="1000000000"/>
    <s v="1,000,000,000.00"/>
    <s v="1,005,945,205.48"/>
    <s v="RUB"/>
    <n v="0"/>
    <s v="Репо с КСУ"/>
    <m/>
    <d v="2021-08-23T00:00:00"/>
    <d v="2021-08-23T00:00:00"/>
    <d v="2021-09-27T00:00:00"/>
    <d v="2021-09-27T00:00:00"/>
    <n v="1"/>
    <n v="1"/>
    <s v="-1,000,000,000.00"/>
    <n v="0"/>
    <n v="0"/>
    <s v="1-2OCEB3"/>
    <s v="RU"/>
    <s v="-"/>
    <n v="-1358904.11"/>
    <n v="-1358904.11"/>
    <n v="6.2"/>
    <n v="1000000000"/>
    <n v="1"/>
    <s v="RUB"/>
    <s v="RUB"/>
    <n v="0"/>
    <n v="0"/>
    <n v="0"/>
    <n v="-1000000000"/>
    <n v="-1358904.11"/>
    <n v="-1001358904.11"/>
  </r>
  <r>
    <n v="48458664"/>
    <s v="VTBCM"/>
    <s v="NCC"/>
    <x v="1"/>
    <s v="Yes"/>
    <s v="Yes"/>
    <x v="2"/>
    <s v="KSUS"/>
    <s v="RU000A0JWKG5"/>
    <n v="1000000000"/>
    <n v="1"/>
    <s v="1,000,000,000.00"/>
    <s v="1,000,000,000.00"/>
    <n v="0"/>
    <n v="1000000000"/>
    <s v="1,000,000,000.00"/>
    <s v="1,002,355,068.49"/>
    <s v="RUB"/>
    <n v="0"/>
    <s v="Репо с КСУ"/>
    <m/>
    <d v="2021-08-24T00:00:00"/>
    <d v="2021-08-24T00:00:00"/>
    <d v="2021-09-07T00:00:00"/>
    <d v="2021-09-07T00:00:00"/>
    <n v="1"/>
    <n v="1"/>
    <s v="-1,000,000,000.00"/>
    <n v="0"/>
    <n v="0"/>
    <s v="1-2OCEB3"/>
    <s v="RU"/>
    <s v="-"/>
    <n v="-1177534.24"/>
    <n v="-1177534.24"/>
    <n v="6.14"/>
    <n v="1000000000"/>
    <n v="1"/>
    <s v="RUB"/>
    <s v="RUB"/>
    <n v="0"/>
    <n v="0"/>
    <n v="0"/>
    <n v="-1000000000"/>
    <n v="-1177534.24"/>
    <n v="-1001177534.24"/>
  </r>
  <r>
    <n v="48475491"/>
    <s v="VTBCM"/>
    <s v="NCC"/>
    <x v="1"/>
    <s v="Yes"/>
    <s v="Yes"/>
    <x v="2"/>
    <s v="KSUGC"/>
    <s v="RU000A0ZYP02"/>
    <n v="3000000000"/>
    <n v="1.3557E-2"/>
    <s v="40,669,500.00"/>
    <s v="40,669,500.00"/>
    <n v="0"/>
    <n v="40669500"/>
    <s v="3,007,367,181.75"/>
    <s v="40,672,229.87"/>
    <s v="USD"/>
    <n v="0"/>
    <s v="Репо с КСУ"/>
    <m/>
    <d v="2021-08-25T00:00:00"/>
    <d v="2021-08-25T00:00:00"/>
    <d v="2021-09-01T00:00:00"/>
    <d v="2021-09-01T00:00:00"/>
    <n v="73.9465"/>
    <n v="73.278099999999995"/>
    <s v="-2,992,234,060.80"/>
    <n v="0"/>
    <n v="0"/>
    <s v="1-2OCEB3"/>
    <s v="RU"/>
    <s v="-"/>
    <n v="-2339.89"/>
    <n v="-172156"/>
    <n v="0.35"/>
    <n v="2992234060.8000002"/>
    <n v="1"/>
    <s v="RUB"/>
    <s v="USD"/>
    <n v="0"/>
    <n v="0"/>
    <n v="0"/>
    <n v="-2992234060.8000002"/>
    <n v="-172156"/>
    <n v="-2992406216.8000002"/>
  </r>
  <r>
    <n v="48476092"/>
    <s v="VTBCM"/>
    <s v="NCC"/>
    <x v="1"/>
    <s v="Yes"/>
    <s v="Yes"/>
    <x v="2"/>
    <s v="KSUGC"/>
    <s v="RU000A0ZYP02"/>
    <n v="3000000000"/>
    <n v="1.3557E-2"/>
    <s v="40,669,500.00"/>
    <s v="40,669,500.00"/>
    <n v="0"/>
    <n v="40669500"/>
    <s v="3,007,367,181.75"/>
    <s v="40,672,229.87"/>
    <s v="USD"/>
    <n v="0"/>
    <s v="Репо с КСУ"/>
    <m/>
    <d v="2021-08-25T00:00:00"/>
    <d v="2021-08-25T00:00:00"/>
    <d v="2021-09-01T00:00:00"/>
    <d v="2021-09-01T00:00:00"/>
    <n v="73.9465"/>
    <n v="73.278099999999995"/>
    <s v="-2,992,234,060.80"/>
    <n v="0"/>
    <n v="0"/>
    <s v="1-2OCEB3"/>
    <s v="RU"/>
    <s v="-"/>
    <n v="-2339.89"/>
    <n v="-172156"/>
    <n v="0.35"/>
    <n v="2992234060.8000002"/>
    <n v="1"/>
    <s v="RUB"/>
    <s v="USD"/>
    <n v="0"/>
    <n v="0"/>
    <n v="0"/>
    <n v="-2992234060.8000002"/>
    <n v="-172156"/>
    <n v="-2992406216.8000002"/>
  </r>
  <r>
    <n v="48476097"/>
    <s v="VTBCM"/>
    <s v="NCC"/>
    <x v="1"/>
    <s v="Yes"/>
    <s v="Yes"/>
    <x v="2"/>
    <s v="KSUS"/>
    <s v="RU000A0JWKG5"/>
    <n v="1500000000"/>
    <n v="1.3557E-2"/>
    <s v="20,334,750.00"/>
    <s v="20,334,750.00"/>
    <n v="0"/>
    <n v="20334750"/>
    <s v="1,503,683,590.88"/>
    <s v="20,336,114.94"/>
    <s v="USD"/>
    <n v="0"/>
    <s v="Репо с КСУ"/>
    <m/>
    <d v="2021-08-25T00:00:00"/>
    <d v="2021-08-25T00:00:00"/>
    <d v="2021-09-01T00:00:00"/>
    <d v="2021-09-01T00:00:00"/>
    <n v="73.9465"/>
    <n v="73.278099999999995"/>
    <s v="-1,496,117,030.40"/>
    <n v="0"/>
    <n v="0"/>
    <s v="1-2OCEB3"/>
    <s v="RU"/>
    <s v="-"/>
    <n v="-1169.95"/>
    <n v="-86078.37"/>
    <n v="0.35"/>
    <n v="1496117030.4000001"/>
    <n v="1"/>
    <s v="RUB"/>
    <s v="USD"/>
    <n v="0"/>
    <n v="0"/>
    <n v="0"/>
    <n v="-1496117030.4000001"/>
    <n v="-86078.37"/>
    <n v="-1496203108.77"/>
  </r>
  <r>
    <n v="48476105"/>
    <s v="VTBCM"/>
    <s v="NCC"/>
    <x v="1"/>
    <s v="Yes"/>
    <s v="Yes"/>
    <x v="2"/>
    <s v="KSUGC"/>
    <s v="RU000A0ZYP02"/>
    <n v="1500000000"/>
    <n v="1.3557E-2"/>
    <s v="20,334,750.00"/>
    <s v="20,334,750.00"/>
    <n v="0"/>
    <n v="20334750"/>
    <s v="1,503,683,590.88"/>
    <s v="20,335,919.94"/>
    <s v="USD"/>
    <n v="0"/>
    <s v="Репо с КСУ"/>
    <m/>
    <d v="2021-08-25T00:00:00"/>
    <d v="2021-08-25T00:00:00"/>
    <d v="2021-09-01T00:00:00"/>
    <d v="2021-09-01T00:00:00"/>
    <n v="73.9465"/>
    <n v="73.278099999999995"/>
    <s v="-1,496,117,030.40"/>
    <n v="0"/>
    <n v="0"/>
    <s v="1-2OCEB3"/>
    <s v="RU"/>
    <s v="-"/>
    <n v="-1002.81"/>
    <n v="-73781.14"/>
    <n v="0.3"/>
    <n v="1496117030.4000001"/>
    <n v="1"/>
    <s v="RUB"/>
    <s v="USD"/>
    <n v="0"/>
    <n v="0"/>
    <n v="0"/>
    <n v="-1496117030.4000001"/>
    <n v="-73781.14"/>
    <n v="-1496190811.5400002"/>
  </r>
  <r>
    <n v="48477109"/>
    <s v="VTBCM"/>
    <s v="NCC"/>
    <x v="1"/>
    <s v="Yes"/>
    <s v="Yes"/>
    <x v="2"/>
    <s v="KSUGC"/>
    <s v="RU000A0ZYP02"/>
    <n v="1500000000"/>
    <n v="1.3557E-2"/>
    <s v="20,334,750.00"/>
    <s v="20,334,750.00"/>
    <n v="0"/>
    <n v="20334750"/>
    <s v="1,503,683,590.88"/>
    <s v="20,336,114.94"/>
    <s v="USD"/>
    <n v="0"/>
    <s v="Репо с КСУ"/>
    <m/>
    <d v="2021-08-25T00:00:00"/>
    <d v="2021-08-25T00:00:00"/>
    <d v="2021-09-01T00:00:00"/>
    <d v="2021-09-01T00:00:00"/>
    <n v="73.9465"/>
    <n v="73.278099999999995"/>
    <s v="-1,496,117,030.40"/>
    <n v="0"/>
    <n v="0"/>
    <s v="1-2OCEB3"/>
    <s v="RU"/>
    <s v="-"/>
    <n v="-1169.95"/>
    <n v="-86078.37"/>
    <n v="0.35"/>
    <n v="1496117030.4000001"/>
    <n v="1"/>
    <s v="RUB"/>
    <s v="USD"/>
    <n v="0"/>
    <n v="0"/>
    <n v="0"/>
    <n v="-1496117030.4000001"/>
    <n v="-86078.37"/>
    <n v="-1496203108.77"/>
  </r>
  <r>
    <n v="48478379"/>
    <s v="VTBCM"/>
    <s v="NCC"/>
    <x v="1"/>
    <s v="Yes"/>
    <s v="Yes"/>
    <x v="1"/>
    <s v="RFLB 7.7 03/16/39-62"/>
    <s v="RU000A100EF5"/>
    <n v="505558"/>
    <n v="105.729"/>
    <s v="534,521,417.82"/>
    <s v="549,450,545.56"/>
    <n v="9"/>
    <n v="499999996.45999998"/>
    <s v="499,999,996.46"/>
    <s v="500,656,845.77"/>
    <s v="RUB"/>
    <s v="1,057.12"/>
    <s v="РепоЦКОбл"/>
    <m/>
    <d v="2021-08-25T00:00:00"/>
    <d v="2021-08-25T00:00:00"/>
    <d v="2021-09-01T00:00:00"/>
    <d v="2021-09-01T00:00:00"/>
    <n v="1"/>
    <n v="1"/>
    <s v="-34,435,476.50"/>
    <n v="0"/>
    <n v="0"/>
    <s v="1-2OCEB3"/>
    <s v="RU"/>
    <n v="1"/>
    <n v="563013.72"/>
    <n v="563013.72"/>
    <n v="6.85"/>
    <n v="499999996.45999998"/>
    <s v="1,000.000000"/>
    <s v="RUB"/>
    <s v="RUB"/>
    <n v="105.7"/>
    <n v="105.9"/>
    <n v="30.8"/>
    <n v="499999996.45999998"/>
    <n v="563013.68999999994"/>
    <n v="500563010.14999998"/>
  </r>
  <r>
    <n v="48479180"/>
    <s v="VTBCM"/>
    <s v="VEB"/>
    <x v="7"/>
    <s v="Yes"/>
    <s v="Yes"/>
    <x v="2"/>
    <s v="RUALRU 9 16/04/2029"/>
    <s v="RU000A100BB0"/>
    <n v="900000"/>
    <n v="100.73"/>
    <s v="906,570,000.00"/>
    <s v="933,426,000.00"/>
    <n v="15"/>
    <n v="793412100"/>
    <s v="793,412,100.00"/>
    <s v="794,416,364.08"/>
    <s v="RUB"/>
    <s v="1,008.5"/>
    <s v="ММВБОбРЕПО"/>
    <m/>
    <d v="2021-08-25T00:00:00"/>
    <d v="2021-08-25T00:00:00"/>
    <d v="2021-09-01T00:00:00"/>
    <d v="2021-09-01T00:00:00"/>
    <n v="1"/>
    <n v="1"/>
    <s v="114,237,900.00"/>
    <n v="0"/>
    <n v="0"/>
    <s v="1-3V2QD"/>
    <s v="RU"/>
    <n v="2"/>
    <n v="-860797.8"/>
    <n v="-860797.8"/>
    <n v="6.6"/>
    <n v="793412100"/>
    <s v="1,000.000000"/>
    <s v="RUB"/>
    <s v="RUB"/>
    <n v="99.92"/>
    <n v="100.42"/>
    <n v="31.32"/>
    <n v="-793412100"/>
    <n v="-860797.78"/>
    <n v="-794272897.77999997"/>
  </r>
  <r>
    <n v="48482087"/>
    <s v="VTBCM"/>
    <s v="NCC"/>
    <x v="1"/>
    <s v="Yes"/>
    <s v="Yes"/>
    <x v="2"/>
    <s v="KSUGC"/>
    <s v="RU000A0ZYP02"/>
    <n v="3000000000"/>
    <n v="1"/>
    <s v="3,000,000,000.00"/>
    <s v="3,000,000,000.00"/>
    <n v="0"/>
    <n v="3000000000"/>
    <s v="3,000,000,000.00"/>
    <s v="3,003,532,602.74"/>
    <s v="RUB"/>
    <n v="0"/>
    <s v="Репо с КСУ"/>
    <m/>
    <d v="2021-08-25T00:00:00"/>
    <d v="2021-08-25T00:00:00"/>
    <d v="2021-09-01T00:00:00"/>
    <d v="2021-09-01T00:00:00"/>
    <n v="1"/>
    <n v="1"/>
    <s v="-3,000,000,000.00"/>
    <n v="0"/>
    <n v="0"/>
    <s v="1-2OCEB3"/>
    <s v="RU"/>
    <s v="-"/>
    <n v="-3027945.21"/>
    <n v="-3027945.21"/>
    <n v="6.14"/>
    <n v="3000000000"/>
    <n v="1"/>
    <s v="RUB"/>
    <s v="RUB"/>
    <n v="0"/>
    <n v="0"/>
    <n v="0"/>
    <n v="-3000000000"/>
    <n v="-3027945.21"/>
    <n v="-3003027945.21"/>
  </r>
  <r>
    <n v="48482088"/>
    <s v="VTBCM"/>
    <s v="NCC"/>
    <x v="1"/>
    <s v="Yes"/>
    <s v="Yes"/>
    <x v="2"/>
    <s v="KSUS"/>
    <s v="RU000A0JWKG5"/>
    <n v="3500000000"/>
    <n v="1"/>
    <s v="3,500,000,000.00"/>
    <s v="3,500,000,000.00"/>
    <n v="0"/>
    <n v="3500000000"/>
    <s v="3,500,000,000.00"/>
    <s v="3,504,107,945.21"/>
    <s v="RUB"/>
    <n v="0"/>
    <s v="Репо с КСУ"/>
    <m/>
    <d v="2021-08-25T00:00:00"/>
    <d v="2021-08-25T00:00:00"/>
    <d v="2021-09-01T00:00:00"/>
    <d v="2021-09-01T00:00:00"/>
    <n v="1"/>
    <n v="1"/>
    <s v="-3,500,000,000.00"/>
    <n v="0"/>
    <n v="0"/>
    <s v="1-2OCEB3"/>
    <s v="RU"/>
    <s v="-"/>
    <n v="-3521095.89"/>
    <n v="-3521095.89"/>
    <n v="6.12"/>
    <n v="3500000000"/>
    <n v="1"/>
    <s v="RUB"/>
    <s v="RUB"/>
    <n v="0"/>
    <n v="0"/>
    <n v="0"/>
    <n v="-3500000000"/>
    <n v="-3521095.89"/>
    <n v="-3503521095.8899999"/>
  </r>
  <r>
    <n v="48482089"/>
    <s v="VTBCM"/>
    <s v="NCC"/>
    <x v="1"/>
    <s v="Yes"/>
    <s v="Yes"/>
    <x v="2"/>
    <s v="KSUGC"/>
    <s v="RU000A0ZYP02"/>
    <n v="5000000000"/>
    <n v="1"/>
    <s v="5,000,000,000.00"/>
    <s v="5,000,000,000.00"/>
    <n v="0"/>
    <n v="5000000000"/>
    <s v="5,000,000,000.00"/>
    <s v="5,011,794,520.55"/>
    <s v="RUB"/>
    <n v="0"/>
    <s v="Репо с КСУ"/>
    <m/>
    <d v="2021-08-25T00:00:00"/>
    <d v="2021-08-25T00:00:00"/>
    <d v="2021-09-08T00:00:00"/>
    <d v="2021-09-08T00:00:00"/>
    <n v="1"/>
    <n v="1"/>
    <s v="-5,000,000,000.00"/>
    <n v="0"/>
    <n v="0"/>
    <s v="1-2OCEB3"/>
    <s v="RU"/>
    <s v="-"/>
    <n v="-5054794.5199999996"/>
    <n v="-5054794.5199999996"/>
    <n v="6.15"/>
    <n v="5000000000"/>
    <n v="1"/>
    <s v="RUB"/>
    <s v="RUB"/>
    <n v="0"/>
    <n v="0"/>
    <n v="0"/>
    <n v="-5000000000"/>
    <n v="-5054794.5199999996"/>
    <n v="-5005054794.5200005"/>
  </r>
  <r>
    <n v="48482090"/>
    <s v="VTBCM"/>
    <s v="NCC"/>
    <x v="1"/>
    <s v="Yes"/>
    <s v="Yes"/>
    <x v="2"/>
    <s v="KSUGC"/>
    <s v="RU000A0ZYP02"/>
    <n v="5000000000"/>
    <n v="1"/>
    <s v="5,000,000,000.00"/>
    <s v="5,000,000,000.00"/>
    <n v="0"/>
    <n v="5000000000"/>
    <s v="5,000,000,000.00"/>
    <s v="5,011,794,520.55"/>
    <s v="RUB"/>
    <n v="0"/>
    <s v="Репо с КСУ"/>
    <m/>
    <d v="2021-08-25T00:00:00"/>
    <d v="2021-08-25T00:00:00"/>
    <d v="2021-09-08T00:00:00"/>
    <d v="2021-09-08T00:00:00"/>
    <n v="1"/>
    <n v="1"/>
    <s v="-5,000,000,000.00"/>
    <n v="0"/>
    <n v="0"/>
    <s v="1-2OCEB3"/>
    <s v="RU"/>
    <s v="-"/>
    <n v="-5054794.5199999996"/>
    <n v="-5054794.5199999996"/>
    <n v="6.15"/>
    <n v="5000000000"/>
    <n v="1"/>
    <s v="RUB"/>
    <s v="RUB"/>
    <n v="0"/>
    <n v="0"/>
    <n v="0"/>
    <n v="-5000000000"/>
    <n v="-5054794.5199999996"/>
    <n v="-5005054794.5200005"/>
  </r>
  <r>
    <n v="48501243"/>
    <s v="VTBCM"/>
    <s v="NCC"/>
    <x v="1"/>
    <s v="Yes"/>
    <s v="Yes"/>
    <x v="2"/>
    <s v="KSUGC"/>
    <s v="RU000A0ZYP02"/>
    <n v="400000000"/>
    <n v="1.3509E-2"/>
    <s v="5,403,640.00"/>
    <s v="5,403,640.00"/>
    <n v="0"/>
    <n v="5403640"/>
    <s v="398,479,543.79"/>
    <s v="5,404,002.71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397,569,570.82"/>
    <n v="0"/>
    <n v="0"/>
    <s v="1-2OCEB3"/>
    <s v="RU"/>
    <s v="-"/>
    <n v="-259.08"/>
    <n v="-19061.66"/>
    <n v="0.35"/>
    <n v="397569570.81999999"/>
    <n v="1"/>
    <s v="RUB"/>
    <s v="USD"/>
    <n v="0"/>
    <n v="0"/>
    <n v="0"/>
    <n v="-397569570.81999999"/>
    <n v="-19061.66"/>
    <n v="-397588632.48000002"/>
  </r>
  <r>
    <n v="48501409"/>
    <s v="VTBCM"/>
    <s v="NCC"/>
    <x v="1"/>
    <s v="Yes"/>
    <s v="Yes"/>
    <x v="2"/>
    <s v="KSUGC"/>
    <s v="RU000A0ZYP02"/>
    <n v="236800000"/>
    <n v="1.3509E-2"/>
    <s v="3,198,954.88"/>
    <s v="3,198,954.88"/>
    <n v="0"/>
    <n v="3198954.88"/>
    <s v="235,899,889.92"/>
    <s v="3,199,169.60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235,361,185.92"/>
    <n v="0"/>
    <n v="0"/>
    <s v="1-2OCEB3"/>
    <s v="RU"/>
    <s v="-"/>
    <n v="-153.37"/>
    <n v="-11284.11"/>
    <n v="0.35"/>
    <n v="235361185.91999999"/>
    <n v="1"/>
    <s v="RUB"/>
    <s v="USD"/>
    <n v="0"/>
    <n v="0"/>
    <n v="0"/>
    <n v="-235361185.91999999"/>
    <n v="-11284.11"/>
    <n v="-235372470.03"/>
  </r>
  <r>
    <n v="48501419"/>
    <s v="VTBCM"/>
    <s v="NCC"/>
    <x v="1"/>
    <s v="Yes"/>
    <s v="Yes"/>
    <x v="2"/>
    <s v="KSUGC"/>
    <s v="RU000A0ZYP02"/>
    <n v="51800000"/>
    <n v="1.3509E-2"/>
    <s v="699,771.38"/>
    <s v="699,771.38"/>
    <n v="0"/>
    <n v="699771.38"/>
    <s v="51,603,100.92"/>
    <s v="699,818.35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51,485,259.42"/>
    <n v="0"/>
    <n v="0"/>
    <s v="1-2OCEB3"/>
    <s v="RU"/>
    <s v="-"/>
    <n v="-33.549999999999997"/>
    <n v="-2468.42"/>
    <n v="0.35"/>
    <n v="51485259.420000002"/>
    <n v="1"/>
    <s v="RUB"/>
    <s v="USD"/>
    <n v="0"/>
    <n v="0"/>
    <n v="0"/>
    <n v="-51485259.420000002"/>
    <n v="-2468.42"/>
    <n v="-51487727.840000004"/>
  </r>
  <r>
    <n v="48501561"/>
    <s v="VTBCM"/>
    <s v="NCC"/>
    <x v="1"/>
    <s v="Yes"/>
    <s v="Yes"/>
    <x v="2"/>
    <s v="KSUGC"/>
    <s v="RU000A0ZYP02"/>
    <n v="895700000"/>
    <n v="1.3509E-2"/>
    <s v="12,100,100.87"/>
    <s v="12,100,100.87"/>
    <n v="0"/>
    <n v="12100100.869999999"/>
    <s v="892,295,318.44"/>
    <s v="12,100,913.07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890,257,661.45"/>
    <n v="0"/>
    <n v="0"/>
    <s v="1-2OCEB3"/>
    <s v="RU"/>
    <s v="-"/>
    <n v="-580.14"/>
    <n v="-42683.45"/>
    <n v="0.35"/>
    <n v="890257661.45000005"/>
    <n v="1"/>
    <s v="RUB"/>
    <s v="USD"/>
    <n v="0"/>
    <n v="0"/>
    <n v="0"/>
    <n v="-890257661.45000005"/>
    <n v="-42683.45"/>
    <n v="-890300344.9000001"/>
  </r>
  <r>
    <n v="48502771"/>
    <s v="VTBCM"/>
    <s v="VTBE"/>
    <x v="10"/>
    <s v="Yes"/>
    <s v="No"/>
    <x v="2"/>
    <s v="MINFIN_26218"/>
    <s v="RU000A0JVW48"/>
    <n v="2563490"/>
    <n v="111.1"/>
    <s v="2,848,037,390.00"/>
    <s v="2,936,990,493.00"/>
    <n v="14.96"/>
    <n v="2497616715.25"/>
    <s v="2,497,616,715.25"/>
    <s v="2,501,605,964.17"/>
    <s v="RUB"/>
    <s v="1,115.13"/>
    <s v="ВнОб_РЕПО"/>
    <m/>
    <d v="2021-08-27T00:00:00"/>
    <d v="2021-08-27T00:00:00"/>
    <d v="2021-09-06T00:00:00"/>
    <d v="2021-09-06T00:00:00"/>
    <n v="1"/>
    <n v="1"/>
    <s v="361,007,888.45"/>
    <n v="0"/>
    <n v="0"/>
    <s v="1-KURJ"/>
    <s v="GB"/>
    <n v="1"/>
    <n v="-1994624.46"/>
    <n v="-1994624.46"/>
    <n v="5.75"/>
    <n v="2497616715.25"/>
    <s v="1,000.000000"/>
    <s v="RUB"/>
    <s v="RUB"/>
    <n v="111.45"/>
    <n v="111.65"/>
    <n v="35.630000000000003"/>
    <n v="-2497616715.25"/>
    <n v="-1994624.46"/>
    <n v="-2499611339.71"/>
  </r>
  <r>
    <n v="48503779"/>
    <s v="VTBCM"/>
    <s v="NCC"/>
    <x v="1"/>
    <s v="Yes"/>
    <s v="Yes"/>
    <x v="2"/>
    <s v="KSUGC"/>
    <s v="RU000A0ZYP02"/>
    <n v="340000000"/>
    <n v="1.3509E-2"/>
    <s v="4,593,094.00"/>
    <s v="4,593,094.00"/>
    <n v="0"/>
    <n v="4593094"/>
    <s v="338,707,612.22"/>
    <s v="4,593,402.30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337,934,135.19"/>
    <n v="0"/>
    <n v="0"/>
    <s v="1-2OCEB3"/>
    <s v="RU"/>
    <s v="-"/>
    <n v="-220.21"/>
    <n v="-16201.82"/>
    <n v="0.35"/>
    <n v="337934135.19"/>
    <n v="1"/>
    <s v="RUB"/>
    <s v="USD"/>
    <n v="0"/>
    <n v="0"/>
    <n v="0"/>
    <n v="-337934135.19"/>
    <n v="-16201.82"/>
    <n v="-337950337.00999999"/>
  </r>
  <r>
    <n v="48503782"/>
    <s v="VTBCM"/>
    <s v="NCC"/>
    <x v="1"/>
    <s v="Yes"/>
    <s v="Yes"/>
    <x v="2"/>
    <s v="KSUS"/>
    <s v="RU000A0JWKG5"/>
    <n v="100000000"/>
    <n v="1.3509E-2"/>
    <s v="1,350,910.00"/>
    <s v="1,350,910.00"/>
    <n v="0"/>
    <n v="1350910"/>
    <s v="99,619,885.95"/>
    <s v="1,351,000.68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99,392,392.70"/>
    <n v="0"/>
    <n v="0"/>
    <s v="1-2OCEB3"/>
    <s v="RU"/>
    <s v="-"/>
    <n v="-64.77"/>
    <n v="-4765.41"/>
    <n v="0.35"/>
    <n v="99392392.700000003"/>
    <n v="1"/>
    <s v="RUB"/>
    <s v="USD"/>
    <n v="0"/>
    <n v="0"/>
    <n v="0"/>
    <n v="-99392392.700000003"/>
    <n v="-4765.41"/>
    <n v="-99397158.109999999"/>
  </r>
  <r>
    <n v="48503813"/>
    <s v="VTBCM"/>
    <s v="NCC"/>
    <x v="1"/>
    <s v="Yes"/>
    <s v="Yes"/>
    <x v="2"/>
    <s v="KSUGC"/>
    <s v="RU000A0ZYP02"/>
    <n v="80000000"/>
    <n v="1.3509E-2"/>
    <s v="1,080,728.00"/>
    <s v="1,080,728.00"/>
    <n v="0"/>
    <n v="1080728"/>
    <s v="79,695,908.76"/>
    <s v="1,080,800.54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79,513,914.16"/>
    <n v="0"/>
    <n v="0"/>
    <s v="1-2OCEB3"/>
    <s v="RU"/>
    <s v="-"/>
    <n v="-51.81"/>
    <n v="-3811.89"/>
    <n v="0.35"/>
    <n v="79513914.159999996"/>
    <n v="1"/>
    <s v="RUB"/>
    <s v="USD"/>
    <n v="0"/>
    <n v="0"/>
    <n v="0"/>
    <n v="-79513914.159999996"/>
    <n v="-3811.89"/>
    <n v="-79517726.049999997"/>
  </r>
  <r>
    <n v="48522074"/>
    <s v="VTBCM"/>
    <s v="NCC"/>
    <x v="1"/>
    <s v="Yes"/>
    <s v="Yes"/>
    <x v="2"/>
    <s v="MINFIN_26232"/>
    <s v="RU000A1014N4"/>
    <n v="2000000"/>
    <n v="1.294368"/>
    <s v="25,887,353.59"/>
    <s v="26,487,157.89"/>
    <n v="5"/>
    <n v="25162800"/>
    <s v="1,861,815,702.24"/>
    <s v="25,164,489.01"/>
    <s v="USD"/>
    <n v="963.24"/>
    <s v="РепоЦКОбл"/>
    <m/>
    <d v="2021-08-27T00:00:00"/>
    <d v="2021-08-27T00:00:00"/>
    <d v="2021-09-03T00:00:00"/>
    <d v="2021-09-03T00:00:00"/>
    <n v="73.990799999999993"/>
    <n v="73.191199999999995"/>
    <s v="75,142,087.68"/>
    <n v="0"/>
    <n v="0"/>
    <s v="1-2OCEB3"/>
    <s v="RU"/>
    <n v="1"/>
    <n v="-965.16"/>
    <n v="-71011.070000000007"/>
    <n v="0.35"/>
    <n v="1851337912.3199999"/>
    <s v="1,000.000000"/>
    <s v="RUB"/>
    <s v="USD"/>
    <n v="96.2"/>
    <n v="96.35"/>
    <n v="22.85"/>
    <n v="-1851337912.3199999"/>
    <n v="-71010.33"/>
    <n v="-1851408922.6499999"/>
  </r>
  <r>
    <n v="48526559"/>
    <s v="VTBCM"/>
    <s v="NCC"/>
    <x v="1"/>
    <s v="Yes"/>
    <s v="Yes"/>
    <x v="1"/>
    <s v="KSUGC"/>
    <s v="RU000A0ZYP02"/>
    <n v="100000000"/>
    <n v="1"/>
    <s v="100,000,000.00"/>
    <s v="100,000,000.00"/>
    <n v="0"/>
    <n v="100000000"/>
    <s v="100,000,000.00"/>
    <s v="100,128,493.15"/>
    <s v="RUB"/>
    <n v="0"/>
    <s v="Репо с КСУ"/>
    <m/>
    <d v="2021-08-30T00:00:00"/>
    <d v="2021-08-30T00:00:00"/>
    <d v="2021-09-06T00:00:00"/>
    <d v="2021-09-06T00:00:00"/>
    <n v="1"/>
    <n v="1"/>
    <s v="100,000,000.00"/>
    <n v="0"/>
    <n v="0"/>
    <s v="1-2OCEB3"/>
    <s v="RU"/>
    <s v="-"/>
    <n v="18356.16"/>
    <n v="18356.16"/>
    <n v="6.7"/>
    <n v="100000000"/>
    <n v="1"/>
    <s v="RUB"/>
    <s v="RUB"/>
    <n v="0"/>
    <n v="0"/>
    <n v="0"/>
    <n v="100000000"/>
    <n v="18356.16"/>
    <n v="100018356.16"/>
  </r>
  <r>
    <n v="48552666"/>
    <s v="VTBCM"/>
    <s v="VEB"/>
    <x v="7"/>
    <s v="Yes"/>
    <s v="Yes"/>
    <x v="2"/>
    <s v="RUALRU 9 16/04/2029"/>
    <s v="RU000A100BB0"/>
    <n v="100000"/>
    <n v="100.76"/>
    <s v="100,760,000.00"/>
    <s v="103,867,000.00"/>
    <n v="15"/>
    <n v="88286950"/>
    <s v="88,286,950.00"/>
    <s v="88,398,191.56"/>
    <s v="RUB"/>
    <s v="1,008.5"/>
    <s v="ММВБОбРЕПО"/>
    <m/>
    <d v="2021-08-30T00:00:00"/>
    <d v="2021-08-30T00:00:00"/>
    <d v="2021-09-06T00:00:00"/>
    <d v="2021-09-06T00:00:00"/>
    <n v="1"/>
    <n v="1"/>
    <s v="12,563,050.00"/>
    <n v="0"/>
    <n v="0"/>
    <s v="1-3V2QD"/>
    <s v="RU"/>
    <n v="2"/>
    <n v="-15891.65"/>
    <n v="-15891.65"/>
    <n v="6.57"/>
    <n v="88286950"/>
    <s v="1,000.000000"/>
    <s v="RUB"/>
    <s v="RUB"/>
    <n v="99.92"/>
    <n v="100.42"/>
    <n v="31.32"/>
    <n v="-88286950"/>
    <n v="-15891.65"/>
    <n v="-88302841.650000006"/>
  </r>
  <r>
    <n v="48552667"/>
    <s v="VTBCM"/>
    <s v="VEB"/>
    <x v="7"/>
    <s v="Yes"/>
    <s v="Yes"/>
    <x v="2"/>
    <s v="MBSF 9.5"/>
    <s v="RU000A100DQ4"/>
    <n v="840000"/>
    <n v="105.13"/>
    <s v="434,401,785.72"/>
    <s v="440,424,585.72"/>
    <n v="15"/>
    <n v="374360897.86000001"/>
    <s v="374,360,897.86"/>
    <s v="374,832,592.59"/>
    <s v="RUB"/>
    <n v="517.14498300000002"/>
    <s v="ММВБОбРЕПО"/>
    <m/>
    <d v="2021-08-30T00:00:00"/>
    <d v="2021-08-30T00:00:00"/>
    <d v="2021-09-06T00:00:00"/>
    <d v="2021-09-06T00:00:00"/>
    <n v="1"/>
    <n v="1"/>
    <s v="60,040,887.86"/>
    <n v="0"/>
    <n v="0"/>
    <s v="1-3V2QD"/>
    <s v="RU"/>
    <n v="1"/>
    <n v="-67384.960000000006"/>
    <n v="-67384.960000000006"/>
    <n v="6.57"/>
    <n v="374360897.86000001"/>
    <n v="491.91"/>
    <s v="RUB"/>
    <s v="RUB"/>
    <n v="104.80999799999999"/>
    <n v="105.110001"/>
    <n v="7.3"/>
    <n v="-374360897.86000001"/>
    <n v="-67384.960000000006"/>
    <n v="-374428282.81999999"/>
  </r>
  <r>
    <n v="48552668"/>
    <s v="VTBCM"/>
    <s v="VEB"/>
    <x v="7"/>
    <s v="Yes"/>
    <s v="Yes"/>
    <x v="2"/>
    <s v="AIZK-002 9.95 28/05/"/>
    <s v="RU000A0ZZV86"/>
    <n v="1000000"/>
    <n v="93.291381000000001"/>
    <s v="326,249,287.00"/>
    <s v="326,419,287.00"/>
    <n v="15"/>
    <n v="277456393.94999999"/>
    <s v="277,456,393.95"/>
    <s v="277,805,989.01"/>
    <s v="RUB"/>
    <n v="326.90749"/>
    <s v="ММВБОбРЕПО"/>
    <m/>
    <d v="2021-08-30T00:00:00"/>
    <d v="2021-08-30T00:00:00"/>
    <d v="2021-09-06T00:00:00"/>
    <d v="2021-09-06T00:00:00"/>
    <n v="1"/>
    <n v="1"/>
    <s v="49,451,096.05"/>
    <n v="0"/>
    <n v="0"/>
    <s v="1-3V2QD"/>
    <s v="RU"/>
    <n v="1"/>
    <n v="-49942.15"/>
    <n v="-49942.15"/>
    <n v="6.57"/>
    <n v="277456393.94999999"/>
    <n v="313.43"/>
    <s v="RUB"/>
    <s v="RUB"/>
    <n v="103.470001"/>
    <n v="103.769997"/>
    <n v="0.26"/>
    <n v="-277456393.94999999"/>
    <n v="-49942.15"/>
    <n v="-277506336.09999996"/>
  </r>
  <r>
    <n v="48552669"/>
    <s v="VTBCM"/>
    <s v="VEB"/>
    <x v="7"/>
    <s v="Yes"/>
    <s v="Yes"/>
    <x v="2"/>
    <s v="FABRIKAICB002P"/>
    <s v="RU000A0ZYJT2"/>
    <n v="1600000"/>
    <n v="105.26"/>
    <s v="276,168,556.80"/>
    <s v="278,888,556.80"/>
    <n v="15"/>
    <n v="237055273.28"/>
    <s v="237,055,273.28"/>
    <s v="237,353,962.92"/>
    <s v="RUB"/>
    <n v="172.70373599999999"/>
    <s v="ММВБОбРЕПО"/>
    <m/>
    <d v="2021-08-30T00:00:00"/>
    <d v="2021-08-30T00:00:00"/>
    <d v="2021-09-06T00:00:00"/>
    <d v="2021-09-06T00:00:00"/>
    <n v="1"/>
    <n v="1"/>
    <s v="39,270,704.32"/>
    <n v="0"/>
    <n v="0"/>
    <s v="1-3V2QD"/>
    <s v="RU"/>
    <n v="1"/>
    <n v="-42669.95"/>
    <n v="-42669.95"/>
    <n v="6.57"/>
    <n v="237055273.28"/>
    <n v="163.98"/>
    <s v="RUB"/>
    <s v="RUB"/>
    <n v="104.68"/>
    <n v="104.980003"/>
    <n v="1.76"/>
    <n v="-237055273.28"/>
    <n v="-42669.95"/>
    <n v="-237097943.22999999"/>
  </r>
  <r>
    <n v="48552660"/>
    <s v="VTBCM"/>
    <s v="NCC"/>
    <x v="1"/>
    <s v="Yes"/>
    <s v="Yes"/>
    <x v="2"/>
    <s v="RUALRU 4.85 02/01/23"/>
    <s v="XS1759468967"/>
    <n v="32000"/>
    <s v="7,554.964049"/>
    <s v="2,417,588,495.76"/>
    <s v="2,426,838,464.00"/>
    <n v="30"/>
    <n v="1698786924.8"/>
    <s v="1,698,786,924.80"/>
    <s v="1,700,927,396.33"/>
    <s v="RUB"/>
    <n v="0"/>
    <s v="РепоЦКОбл"/>
    <m/>
    <d v="2021-08-30T00:00:00"/>
    <d v="2021-08-30T00:00:00"/>
    <d v="2021-09-06T00:00:00"/>
    <d v="2021-09-06T00:00:00"/>
    <n v="1"/>
    <n v="1"/>
    <s v="-1,698,786,924.80"/>
    <n v="0"/>
    <n v="0"/>
    <s v="1-2OCEB3"/>
    <s v="RU"/>
    <s v="-"/>
    <n v="-305781.65000000002"/>
    <n v="-305781.65000000002"/>
    <n v="6.57"/>
    <n v="1698786924.8"/>
    <s v="1,000.000000"/>
    <s v="USD"/>
    <s v="RUB"/>
    <n v="103"/>
    <n v="103.5"/>
    <n v="3.91"/>
    <n v="-1698786924.8"/>
    <n v="-305781.65000000002"/>
    <n v="-1699092706.45"/>
  </r>
  <r>
    <n v="48552661"/>
    <s v="VTBCM"/>
    <s v="BKREG"/>
    <x v="11"/>
    <s v="No"/>
    <s v="Yes"/>
    <x v="1"/>
    <s v="CBOM"/>
    <s v="RU000A0JUG31"/>
    <n v="78000000"/>
    <n v="6.8260059999999996"/>
    <s v="532,428,471.74"/>
    <s v="532,428,471.74"/>
    <n v="52.710999999999999"/>
    <n v="251780100"/>
    <s v="251,780,100.00"/>
    <s v="252,137,420.80"/>
    <s v="RUB"/>
    <n v="6.899"/>
    <s v="ММВБ_РЕПО"/>
    <m/>
    <d v="2021-08-30T00:00:00"/>
    <d v="2021-08-30T00:00:00"/>
    <d v="2021-09-06T00:00:00"/>
    <d v="2021-09-06T00:00:00"/>
    <n v="1"/>
    <n v="1"/>
    <s v="-286,341,900.00"/>
    <n v="0"/>
    <n v="0"/>
    <s v="1-2E86C"/>
    <s v="RU"/>
    <n v="1"/>
    <n v="51045.83"/>
    <n v="51045.83"/>
    <n v="7.4"/>
    <n v="251780100"/>
    <n v="1"/>
    <s v="RUB"/>
    <s v="RUB"/>
    <n v="6.9379999999999997"/>
    <n v="6.94"/>
    <n v="0"/>
    <n v="251780100"/>
    <n v="51045.83"/>
    <n v="251831145.83000001"/>
  </r>
  <r>
    <n v="48558277"/>
    <s v="VTBCM"/>
    <s v="BKREG"/>
    <x v="11"/>
    <s v="No"/>
    <s v="Yes"/>
    <x v="1"/>
    <s v="CBOM"/>
    <s v="RU000A0JUG31"/>
    <n v="139000000"/>
    <n v="6.8259999999999996"/>
    <s v="948,814,000.00"/>
    <s v="948,814,000.00"/>
    <n v="45"/>
    <n v="521847700"/>
    <s v="521,847,700.00"/>
    <s v="522,588,294.82"/>
    <s v="RUB"/>
    <n v="6.899"/>
    <s v="ММВБ_РЕПО"/>
    <m/>
    <d v="2021-08-30T00:00:00"/>
    <d v="2021-08-30T00:00:00"/>
    <d v="2021-09-06T00:00:00"/>
    <d v="2021-09-06T00:00:00"/>
    <n v="1"/>
    <n v="1"/>
    <s v="-437,113,300.00"/>
    <n v="0"/>
    <n v="0"/>
    <s v="1-2E86C"/>
    <s v="RU"/>
    <n v="1"/>
    <n v="105799.26"/>
    <n v="105799.26"/>
    <n v="7.4"/>
    <n v="521847700"/>
    <n v="1"/>
    <s v="RUB"/>
    <s v="RUB"/>
    <n v="6.9379999999999997"/>
    <n v="6.94"/>
    <n v="0"/>
    <n v="521847700"/>
    <n v="105799.26"/>
    <n v="521953499.25999999"/>
  </r>
  <r>
    <n v="48570172"/>
    <s v="VTBCM"/>
    <s v="NCC"/>
    <x v="1"/>
    <s v="Yes"/>
    <s v="Yes"/>
    <x v="2"/>
    <s v="KSUGC"/>
    <s v="RU000A0ZYP02"/>
    <n v="3000000000"/>
    <n v="1.3611E-2"/>
    <s v="40,833,600.00"/>
    <s v="40,833,600.00"/>
    <n v="0"/>
    <n v="40833600"/>
    <s v="3,004,307,619.84"/>
    <s v="40,836,105.95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3,004,307,619.84"/>
    <n v="0"/>
    <n v="0"/>
    <s v="1-2OCEB3"/>
    <s v="RU"/>
    <s v="-"/>
    <n v="0"/>
    <n v="0"/>
    <n v="0.32"/>
    <n v="3004307619.8400002"/>
    <n v="1"/>
    <s v="RUB"/>
    <s v="USD"/>
    <n v="0"/>
    <n v="0"/>
    <n v="0"/>
    <n v="-3004307619.8400002"/>
    <n v="0"/>
    <n v="-3004307619.8400002"/>
  </r>
  <r>
    <n v="48570180"/>
    <s v="VTBCM"/>
    <s v="NCC"/>
    <x v="1"/>
    <s v="Yes"/>
    <s v="Yes"/>
    <x v="2"/>
    <s v="KSUS"/>
    <s v="RU000A0JWKG5"/>
    <n v="3000000000"/>
    <n v="1.3611E-2"/>
    <s v="40,833,600.00"/>
    <s v="40,833,600.00"/>
    <n v="0"/>
    <n v="40833600"/>
    <s v="3,004,307,619.84"/>
    <s v="40,836,105.95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3,004,307,619.84"/>
    <n v="0"/>
    <n v="0"/>
    <s v="1-2OCEB3"/>
    <s v="RU"/>
    <s v="-"/>
    <n v="0"/>
    <n v="0"/>
    <n v="0.32"/>
    <n v="3004307619.8400002"/>
    <n v="1"/>
    <s v="RUB"/>
    <s v="USD"/>
    <n v="0"/>
    <n v="0"/>
    <n v="0"/>
    <n v="-3004307619.8400002"/>
    <n v="0"/>
    <n v="-3004307619.8400002"/>
  </r>
  <r>
    <n v="48570543"/>
    <s v="VTBCM"/>
    <s v="NCC"/>
    <x v="1"/>
    <s v="Yes"/>
    <s v="Yes"/>
    <x v="1"/>
    <s v="MINFIN_26225"/>
    <s v="RU000A0ZYUB7"/>
    <n v="297625"/>
    <n v="101.383"/>
    <s v="301,741,153.75"/>
    <s v="307,476,387.50"/>
    <n v="8"/>
    <n v="282878276.5"/>
    <s v="282,878,276.50"/>
    <s v="282,928,652.08"/>
    <s v="RUB"/>
    <s v="1,015.37"/>
    <s v="РепоЦКОбл"/>
    <m/>
    <d v="2021-08-31T00:00:00"/>
    <d v="2021-08-31T00:00:00"/>
    <d v="2021-09-01T00:00:00"/>
    <d v="2021-09-01T00:00:00"/>
    <n v="1"/>
    <n v="1"/>
    <s v="-19,321,219.75"/>
    <n v="0"/>
    <n v="0"/>
    <s v="1-2OCEB3"/>
    <s v="RU"/>
    <n v="1"/>
    <n v="0"/>
    <n v="0"/>
    <n v="6.5"/>
    <n v="282878276.5"/>
    <s v="1,000.000000"/>
    <s v="RUB"/>
    <s v="RUB"/>
    <n v="101.45"/>
    <n v="101.65"/>
    <n v="19.27"/>
    <n v="282878276.5"/>
    <n v="0"/>
    <n v="282878276.5"/>
  </r>
  <r>
    <n v="48570546"/>
    <s v="VTBCM"/>
    <s v="NCC"/>
    <x v="1"/>
    <s v="Yes"/>
    <s v="Yes"/>
    <x v="1"/>
    <s v="MINFIN_26218"/>
    <s v="RU000A0JVW48"/>
    <n v="6000"/>
    <n v="111.309"/>
    <s v="6,678,540.00"/>
    <s v="6,892,320.00"/>
    <n v="6"/>
    <n v="6478780.7999999998"/>
    <s v="6,478,780.80"/>
    <s v="6,479,934.56"/>
    <s v="RUB"/>
    <s v="1,115.13"/>
    <s v="РепоЦКОбл"/>
    <m/>
    <d v="2021-08-31T00:00:00"/>
    <d v="2021-08-31T00:00:00"/>
    <d v="2021-09-01T00:00:00"/>
    <d v="2021-09-01T00:00:00"/>
    <n v="1"/>
    <n v="1"/>
    <s v="-211,999.20"/>
    <n v="0"/>
    <n v="0"/>
    <s v="1-2OCEB3"/>
    <s v="RU"/>
    <n v="1"/>
    <n v="0"/>
    <n v="0"/>
    <n v="6.5"/>
    <n v="6478780.7999999998"/>
    <s v="1,000.000000"/>
    <s v="RUB"/>
    <s v="RUB"/>
    <n v="111.45"/>
    <n v="111.65"/>
    <n v="35.630000000000003"/>
    <n v="6478780.7999999998"/>
    <n v="0"/>
    <n v="6478780.7999999998"/>
  </r>
  <r>
    <n v="48571075"/>
    <s v="VTBCM"/>
    <s v="NCC"/>
    <x v="1"/>
    <s v="Yes"/>
    <s v="Yes"/>
    <x v="1"/>
    <s v="MINFIN_26218"/>
    <s v="RU000A0JVW48"/>
    <n v="1796141"/>
    <n v="111.309"/>
    <s v="1,999,266,585.69"/>
    <s v="2,063,263,089.52"/>
    <n v="6"/>
    <n v="1939467304.1500001"/>
    <s v="1,939,467,304.15"/>
    <s v="1,939,812,688.74"/>
    <s v="RUB"/>
    <s v="1,115.13"/>
    <s v="РепоЦКОбл"/>
    <m/>
    <d v="2021-08-31T00:00:00"/>
    <d v="2021-08-31T00:00:00"/>
    <d v="2021-09-01T00:00:00"/>
    <d v="2021-09-01T00:00:00"/>
    <n v="1"/>
    <n v="1"/>
    <s v="-63,463,409.18"/>
    <n v="0"/>
    <n v="0"/>
    <s v="1-2OCEB3"/>
    <s v="RU"/>
    <n v="1"/>
    <n v="0"/>
    <n v="0"/>
    <n v="6.5"/>
    <n v="1939467304.1500001"/>
    <s v="1,000.000000"/>
    <s v="RUB"/>
    <s v="RUB"/>
    <n v="111.45"/>
    <n v="111.65"/>
    <n v="35.630000000000003"/>
    <n v="1939467304.1500001"/>
    <n v="0"/>
    <n v="1939467304.1500001"/>
  </r>
  <r>
    <n v="48571077"/>
    <s v="VTBCM"/>
    <s v="NCC"/>
    <x v="1"/>
    <s v="Yes"/>
    <s v="Yes"/>
    <x v="2"/>
    <s v="KSUGC"/>
    <s v="RU000A0ZYP02"/>
    <n v="6000000000"/>
    <n v="1.3611E-2"/>
    <s v="81,667,200.00"/>
    <s v="81,667,200.00"/>
    <n v="0"/>
    <n v="81667200"/>
    <s v="6,008,615,239.68"/>
    <s v="81,672,681.77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6,008,615,239.68"/>
    <n v="0"/>
    <n v="0"/>
    <s v="1-2OCEB3"/>
    <s v="RU"/>
    <s v="-"/>
    <n v="0"/>
    <n v="0"/>
    <n v="0.35"/>
    <n v="6008615239.6800003"/>
    <n v="1"/>
    <s v="RUB"/>
    <s v="USD"/>
    <n v="0"/>
    <n v="0"/>
    <n v="0"/>
    <n v="-6008615239.6800003"/>
    <n v="0"/>
    <n v="-6008615239.6800003"/>
  </r>
  <r>
    <n v="48571078"/>
    <s v="VTBCM"/>
    <s v="NCC"/>
    <x v="1"/>
    <s v="Yes"/>
    <s v="Yes"/>
    <x v="2"/>
    <s v="KSUS"/>
    <s v="RU000A0JWKG5"/>
    <n v="4000000000"/>
    <n v="1.3611E-2"/>
    <s v="54,444,800.00"/>
    <s v="54,444,800.00"/>
    <n v="0"/>
    <n v="54444800"/>
    <s v="4,005,743,493.12"/>
    <s v="54,448,454.51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4,005,743,493.12"/>
    <n v="0"/>
    <n v="0"/>
    <s v="1-2OCEB3"/>
    <s v="RU"/>
    <s v="-"/>
    <n v="0"/>
    <n v="0"/>
    <n v="0.35"/>
    <n v="4005743493.1199999"/>
    <n v="1"/>
    <s v="RUB"/>
    <s v="USD"/>
    <n v="0"/>
    <n v="0"/>
    <n v="0"/>
    <n v="-4005743493.1199999"/>
    <n v="0"/>
    <n v="-4005743493.1199999"/>
  </r>
  <r>
    <n v="48571079"/>
    <s v="VTBCM"/>
    <s v="NCC"/>
    <x v="1"/>
    <s v="Yes"/>
    <s v="Yes"/>
    <x v="2"/>
    <s v="KSUS"/>
    <s v="RU000A0JWKG5"/>
    <n v="257100000"/>
    <n v="1.3611E-2"/>
    <s v="3,499,439.52"/>
    <s v="3,499,439.52"/>
    <n v="0"/>
    <n v="3499439.52"/>
    <s v="257,469,163.02"/>
    <s v="3,499,674.41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257,469,163.02"/>
    <n v="0"/>
    <n v="0"/>
    <s v="1-2OCEB3"/>
    <s v="RU"/>
    <s v="-"/>
    <n v="0"/>
    <n v="0"/>
    <n v="0.35"/>
    <n v="257469163.02000001"/>
    <n v="1"/>
    <s v="RUB"/>
    <s v="USD"/>
    <n v="0"/>
    <n v="0"/>
    <n v="0"/>
    <n v="-257469163.02000001"/>
    <n v="0"/>
    <n v="-257469163.02000001"/>
  </r>
  <r>
    <n v="48571080"/>
    <s v="VTBCM"/>
    <s v="NCC"/>
    <x v="1"/>
    <s v="Yes"/>
    <s v="Yes"/>
    <x v="2"/>
    <s v="KSUS"/>
    <s v="RU000A0JWKG5"/>
    <n v="73400000"/>
    <n v="1.3611E-2"/>
    <s v="999,062.08"/>
    <s v="999,062.08"/>
    <n v="0"/>
    <n v="999062.08"/>
    <s v="73,505,393.10"/>
    <s v="999,129.14"/>
    <s v="USD"/>
    <n v="0"/>
    <s v="Репо с КСУ"/>
    <m/>
    <d v="2021-08-31T00:00:00"/>
    <d v="2021-08-31T00:00:00"/>
    <d v="2021-09-07T00:00:00"/>
    <d v="2021-09-07T00:00:00"/>
    <n v="73.574399999999997"/>
    <n v="73.191199999999995"/>
    <s v="-73,505,393.10"/>
    <n v="0"/>
    <n v="0"/>
    <s v="1-2OCEB3"/>
    <s v="RU"/>
    <s v="-"/>
    <n v="0"/>
    <n v="0"/>
    <n v="0.35"/>
    <n v="73505393.099999994"/>
    <n v="1"/>
    <s v="RUB"/>
    <s v="USD"/>
    <n v="0"/>
    <n v="0"/>
    <n v="0"/>
    <n v="-73505393.099999994"/>
    <n v="0"/>
    <n v="-73505393.099999994"/>
  </r>
  <r>
    <n v="48571153"/>
    <s v="VTBCM"/>
    <s v="NCC"/>
    <x v="1"/>
    <s v="Yes"/>
    <s v="Yes"/>
    <x v="2"/>
    <s v="MINFIN_26232"/>
    <s v="RU000A1014N4"/>
    <n v="1400000"/>
    <n v="1.310532"/>
    <s v="18,347,454.66"/>
    <s v="18,782,252.63"/>
    <n v="5"/>
    <n v="17843140"/>
    <s v="1,312,798,319.62"/>
    <s v="17,843,271.99"/>
    <s v="USD"/>
    <n v="963.24"/>
    <s v="РепоЦКОбл"/>
    <m/>
    <d v="2021-08-31T00:00:00"/>
    <d v="2021-08-31T00:00:00"/>
    <d v="2021-09-01T00:00:00"/>
    <d v="2021-09-01T00:00:00"/>
    <n v="73.574399999999997"/>
    <n v="73.278099999999995"/>
    <s v="35,737,680.38"/>
    <n v="0"/>
    <n v="0"/>
    <s v="1-2OCEB3"/>
    <s v="RU"/>
    <n v="1"/>
    <n v="0"/>
    <n v="0"/>
    <n v="0.27"/>
    <n v="1312798319.6199999"/>
    <s v="1,000.000000"/>
    <s v="RUB"/>
    <s v="USD"/>
    <n v="96.2"/>
    <n v="96.35"/>
    <n v="22.85"/>
    <n v="-1312798319.6199999"/>
    <n v="0"/>
    <n v="-1312798319.6199999"/>
  </r>
  <r>
    <n v="48571211"/>
    <s v="VTBCM"/>
    <s v="NCC"/>
    <x v="1"/>
    <s v="Yes"/>
    <s v="Yes"/>
    <x v="1"/>
    <s v="RFLB 7.65 04/10/30-6"/>
    <s v="RU000A100A82"/>
    <n v="693981"/>
    <n v="105.297"/>
    <s v="730,741,173.57"/>
    <s v="749,943,627.84"/>
    <n v="6"/>
    <n v="704947010.16999996"/>
    <s v="704,947,010.17"/>
    <s v="705,072,548.68"/>
    <s v="RUB"/>
    <s v="1,052.27"/>
    <s v="РепоЦКОбл"/>
    <m/>
    <d v="2021-08-31T00:00:00"/>
    <d v="2021-08-31T00:00:00"/>
    <d v="2021-09-01T00:00:00"/>
    <d v="2021-09-01T00:00:00"/>
    <n v="1"/>
    <n v="1"/>
    <s v="-25,308,376.70"/>
    <n v="0"/>
    <n v="0"/>
    <s v="1-2OCEB3"/>
    <s v="RU"/>
    <n v="1"/>
    <n v="0"/>
    <n v="0"/>
    <n v="6.5"/>
    <n v="704947010.16999996"/>
    <s v="1,000.000000"/>
    <s v="RUB"/>
    <s v="RUB"/>
    <n v="105.15"/>
    <n v="105.35"/>
    <n v="27.67"/>
    <n v="704947010.16999996"/>
    <n v="0"/>
    <n v="704947010.16999996"/>
  </r>
  <r>
    <n v="48571363"/>
    <s v="VTBCM"/>
    <s v="NCC"/>
    <x v="1"/>
    <s v="Yes"/>
    <s v="Yes"/>
    <x v="1"/>
    <s v="MINFIN_26224"/>
    <s v="RU000A0ZYUA9"/>
    <n v="137213"/>
    <n v="100.196"/>
    <s v="137,481,937.48"/>
    <s v="139,817,302.74"/>
    <n v="6"/>
    <n v="131428264.58"/>
    <s v="131,428,264.58"/>
    <s v="131,451,309.54"/>
    <s v="RUB"/>
    <s v="1,003.42"/>
    <s v="РепоЦКОбл"/>
    <m/>
    <d v="2021-08-31T00:00:00"/>
    <d v="2021-08-31T00:00:00"/>
    <d v="2021-09-01T00:00:00"/>
    <d v="2021-09-01T00:00:00"/>
    <n v="1"/>
    <n v="1"/>
    <s v="-6,254,003.88"/>
    <n v="0"/>
    <n v="0"/>
    <s v="1-2OCEB3"/>
    <s v="RU"/>
    <n v="1"/>
    <n v="0"/>
    <n v="0"/>
    <n v="6.4"/>
    <n v="131428264.58"/>
    <s v="1,000.000000"/>
    <s v="RUB"/>
    <s v="RUB"/>
    <n v="100.3"/>
    <n v="100.5"/>
    <n v="17.02"/>
    <n v="131428264.58"/>
    <n v="0"/>
    <n v="131428264.58"/>
  </r>
  <r>
    <n v="48571402"/>
    <s v="VTBCM"/>
    <s v="NCC"/>
    <x v="1"/>
    <s v="Yes"/>
    <s v="Yes"/>
    <x v="1"/>
    <s v="MINFIN_26223"/>
    <s v="RU000A0ZYU88"/>
    <n v="117293"/>
    <n v="99.472999999999999"/>
    <s v="116,674,865.89"/>
    <s v="120,455,219.28"/>
    <n v="4"/>
    <n v="115637010.51000001"/>
    <s v="115,637,010.51"/>
    <s v="115,657,128.18"/>
    <s v="RUB"/>
    <n v="995.26"/>
    <s v="РепоЦКОбл"/>
    <m/>
    <d v="2021-08-31T00:00:00"/>
    <d v="2021-08-31T00:00:00"/>
    <d v="2021-09-01T00:00:00"/>
    <d v="2021-09-01T00:00:00"/>
    <n v="1"/>
    <n v="1"/>
    <s v="-1,100,020.67"/>
    <n v="0"/>
    <n v="0"/>
    <s v="1-2OCEB3"/>
    <s v="RU"/>
    <n v="1"/>
    <n v="0"/>
    <n v="0"/>
    <n v="6.35"/>
    <n v="115637010.51000001"/>
    <s v="1,000.000000"/>
    <s v="RUB"/>
    <s v="RUB"/>
    <n v="99.45"/>
    <n v="99.55"/>
    <n v="32.229999999999997"/>
    <n v="115637010.51000001"/>
    <n v="0"/>
    <n v="115637010.51000001"/>
  </r>
  <r>
    <n v="48571600"/>
    <s v="VTBCM"/>
    <s v="NCC"/>
    <x v="1"/>
    <s v="Yes"/>
    <s v="Yes"/>
    <x v="1"/>
    <s v="MINFIN_26224"/>
    <s v="RU000A0ZYUA9"/>
    <n v="199999"/>
    <n v="100.196"/>
    <s v="200,390,998.04"/>
    <s v="203,794,981.02"/>
    <n v="6"/>
    <n v="191567282.16"/>
    <s v="191,567,282.16"/>
    <s v="191,600,872.04"/>
    <s v="RUB"/>
    <s v="1,003.42"/>
    <s v="РепоЦКОбл"/>
    <m/>
    <d v="2021-08-31T00:00:00"/>
    <d v="2021-08-31T00:00:00"/>
    <d v="2021-09-01T00:00:00"/>
    <d v="2021-09-01T00:00:00"/>
    <n v="1"/>
    <n v="1"/>
    <s v="-9,115,714.42"/>
    <n v="0"/>
    <n v="0"/>
    <s v="1-2OCEB3"/>
    <s v="RU"/>
    <n v="1"/>
    <n v="0"/>
    <n v="0"/>
    <n v="6.4"/>
    <n v="191567282.16"/>
    <s v="1,000.000000"/>
    <s v="RUB"/>
    <s v="RUB"/>
    <n v="100.3"/>
    <n v="100.5"/>
    <n v="17.02"/>
    <n v="191567282.16"/>
    <n v="0"/>
    <n v="191567282.16"/>
  </r>
  <r>
    <n v="48573732"/>
    <s v="VTBCM"/>
    <s v="NCC"/>
    <x v="1"/>
    <s v="Yes"/>
    <s v="Yes"/>
    <x v="1"/>
    <s v="MINFIN_26224"/>
    <s v="RU000A0ZYUA9"/>
    <n v="3450"/>
    <n v="100.196"/>
    <s v="3,456,762.00"/>
    <s v="3,515,481.00"/>
    <n v="6"/>
    <n v="3304552.14"/>
    <s v="3,304,552.14"/>
    <s v="3,305,131.57"/>
    <s v="RUB"/>
    <s v="1,003.42"/>
    <s v="РепоЦКОбл"/>
    <m/>
    <d v="2021-08-31T00:00:00"/>
    <d v="2021-08-31T00:00:00"/>
    <d v="2021-09-01T00:00:00"/>
    <d v="2021-09-01T00:00:00"/>
    <n v="1"/>
    <n v="1"/>
    <s v="-157,246.86"/>
    <n v="0"/>
    <n v="0"/>
    <s v="1-2OCEB3"/>
    <s v="RU"/>
    <n v="1"/>
    <n v="0"/>
    <n v="0"/>
    <n v="6.4"/>
    <n v="3304552.14"/>
    <s v="1,000.000000"/>
    <s v="RUB"/>
    <s v="RUB"/>
    <n v="100.3"/>
    <n v="100.5"/>
    <n v="17.02"/>
    <n v="3304552.14"/>
    <n v="0"/>
    <n v="3304552.14"/>
  </r>
  <r>
    <n v="48575485"/>
    <s v="VTBCM"/>
    <s v="NCC"/>
    <x v="1"/>
    <s v="Yes"/>
    <s v="Yes"/>
    <x v="1"/>
    <s v="MINFIN_26224"/>
    <s v="RU000A0ZYUA9"/>
    <n v="468649"/>
    <n v="100.196"/>
    <s v="469,567,552.04"/>
    <s v="477,543,958.02"/>
    <n v="6"/>
    <n v="448891320.54000002"/>
    <s v="448,891,320.54"/>
    <s v="448,968,800.41"/>
    <s v="RUB"/>
    <s v="1,003.42"/>
    <s v="РепоЦКОбл"/>
    <m/>
    <d v="2021-08-31T00:00:00"/>
    <d v="2021-08-31T00:00:00"/>
    <d v="2021-09-01T00:00:00"/>
    <d v="2021-09-01T00:00:00"/>
    <n v="1"/>
    <n v="1"/>
    <s v="-21,360,459.04"/>
    <n v="0"/>
    <n v="0"/>
    <s v="1-2OCEB3"/>
    <s v="RU"/>
    <n v="1"/>
    <n v="0"/>
    <n v="0"/>
    <n v="6.3"/>
    <n v="448891320.54000002"/>
    <s v="1,000.000000"/>
    <s v="RUB"/>
    <s v="RUB"/>
    <n v="100.3"/>
    <n v="100.5"/>
    <n v="17.02"/>
    <n v="448891320.54000002"/>
    <n v="0"/>
    <n v="448891320.54000002"/>
  </r>
  <r>
    <n v="48576645"/>
    <s v="VTBCM"/>
    <s v="NCC"/>
    <x v="1"/>
    <s v="Yes"/>
    <s v="Yes"/>
    <x v="2"/>
    <s v="RFLB 7.7 03/16/39-62"/>
    <s v="RU000A100EF5"/>
    <n v="241181"/>
    <n v="105.486"/>
    <s v="254,412,189.66"/>
    <s v="261,840,564.46"/>
    <n v="9"/>
    <n v="238274913.66"/>
    <s v="238,274,913.66"/>
    <s v="238,317,150.34"/>
    <s v="RUB"/>
    <s v="1,057.12"/>
    <s v="РепоЦКОбл"/>
    <m/>
    <d v="2021-08-31T00:00:00"/>
    <d v="2021-08-31T00:00:00"/>
    <d v="2021-09-01T00:00:00"/>
    <d v="2021-09-01T00:00:00"/>
    <n v="1"/>
    <n v="1"/>
    <s v="16,682,345.06"/>
    <n v="0"/>
    <n v="0"/>
    <s v="1-2OCEB3"/>
    <s v="RU"/>
    <n v="1"/>
    <n v="0"/>
    <n v="0"/>
    <n v="6.47"/>
    <n v="238274913.66"/>
    <s v="1,000.000000"/>
    <s v="RUB"/>
    <s v="RUB"/>
    <n v="105.7"/>
    <n v="105.9"/>
    <n v="30.8"/>
    <n v="-238274913.66"/>
    <n v="0"/>
    <n v="-238274913.66"/>
  </r>
  <r>
    <n v="48576710"/>
    <s v="VTBCM"/>
    <s v="NCC"/>
    <x v="1"/>
    <s v="Yes"/>
    <s v="Yes"/>
    <x v="2"/>
    <s v="RFLB 7.7 03/16/39-62"/>
    <s v="RU000A100EF5"/>
    <n v="757889"/>
    <n v="105.486"/>
    <s v="799,466,790.54"/>
    <s v="822,809,771.74"/>
    <n v="9"/>
    <n v="748756892.27999997"/>
    <s v="748,756,892.28"/>
    <s v="748,889,617.13"/>
    <s v="RUB"/>
    <s v="1,057.12"/>
    <s v="РепоЦКОбл"/>
    <m/>
    <d v="2021-08-31T00:00:00"/>
    <d v="2021-08-31T00:00:00"/>
    <d v="2021-09-01T00:00:00"/>
    <d v="2021-09-01T00:00:00"/>
    <n v="1"/>
    <n v="1"/>
    <s v="52,422,727.40"/>
    <n v="0"/>
    <n v="0"/>
    <s v="1-2OCEB3"/>
    <s v="RU"/>
    <n v="1"/>
    <n v="0"/>
    <n v="0"/>
    <n v="6.47"/>
    <n v="748756892.27999997"/>
    <s v="1,000.000000"/>
    <s v="RUB"/>
    <s v="RUB"/>
    <n v="105.7"/>
    <n v="105.9"/>
    <n v="30.8"/>
    <n v="-748756892.27999997"/>
    <n v="0"/>
    <n v="-748756892.27999997"/>
  </r>
  <r>
    <n v="48582850"/>
    <s v="VTBCM"/>
    <s v="NCC"/>
    <x v="1"/>
    <s v="Yes"/>
    <s v="Yes"/>
    <x v="2"/>
    <s v="MINFIN_26232"/>
    <s v="RU000A1014N4"/>
    <n v="149291"/>
    <n v="1.310532"/>
    <s v="1,956,507.04"/>
    <s v="2,002,872.34"/>
    <n v="5"/>
    <n v="1902728.72"/>
    <s v="139,992,123.94"/>
    <s v="1,902,736.54"/>
    <s v="USD"/>
    <n v="963.24"/>
    <s v="РепоЦКОбл"/>
    <m/>
    <d v="2021-08-31T00:00:00"/>
    <d v="2021-08-31T00:00:00"/>
    <d v="2021-09-01T00:00:00"/>
    <d v="2021-09-01T00:00:00"/>
    <n v="73.574399999999997"/>
    <n v="73.278099999999995"/>
    <s v="3,810,938.90"/>
    <n v="0"/>
    <n v="0"/>
    <s v="1-2OCEB3"/>
    <s v="RU"/>
    <n v="1"/>
    <n v="0"/>
    <n v="0"/>
    <n v="0.15"/>
    <n v="139992123.94"/>
    <s v="1,000.000000"/>
    <s v="RUB"/>
    <s v="USD"/>
    <n v="96.2"/>
    <n v="96.35"/>
    <n v="22.85"/>
    <n v="-139992123.94"/>
    <n v="0"/>
    <n v="-139992123.94"/>
  </r>
  <r>
    <n v="46945535"/>
    <s v="VTBCM"/>
    <s v="NCC"/>
    <x v="1"/>
    <s v="Yes"/>
    <s v="Yes"/>
    <x v="1"/>
    <s v="KSUB"/>
    <s v="RU000A0JW4Z1"/>
    <n v="5488100000"/>
    <n v="1.3665999999999999E-2"/>
    <s v="74,999,825.79"/>
    <s v="74,999,825.79"/>
    <n v="0"/>
    <n v="74999825.790000007"/>
    <s v="5,512,329,695.93"/>
    <s v="75,147,770.65"/>
    <s v="USD"/>
    <n v="0"/>
    <s v="Репо с КСУ"/>
    <m/>
    <d v="2021-06-03T00:00:00"/>
    <d v="2021-06-03T00:00:00"/>
    <d v="2021-09-01T00:00:00"/>
    <d v="2021-09-01T00:00:00"/>
    <n v="73.497900000000001"/>
    <n v="73.278099999999995"/>
    <s v="5,518,067,182.60"/>
    <n v="0"/>
    <n v="0"/>
    <s v="1-2OCEB3"/>
    <s v="RU"/>
    <s v="-"/>
    <n v="146301.01999999999"/>
    <n v="10764009.77"/>
    <n v="0.8"/>
    <n v="5518067182.6000004"/>
    <n v="1"/>
    <s v="RUB"/>
    <s v="USD"/>
    <n v="0"/>
    <n v="0"/>
    <n v="0"/>
    <n v="5518067182.6000004"/>
    <n v="10764009.77"/>
    <n v="5528831192.3700008"/>
  </r>
  <r>
    <n v="47046223"/>
    <s v="VTBCM"/>
    <s v="NCC"/>
    <x v="1"/>
    <s v="Yes"/>
    <s v="Yes"/>
    <x v="2"/>
    <s v="KSUB"/>
    <s v="RU000A0JW4Z1"/>
    <n v="149000000"/>
    <n v="1"/>
    <s v="149,000,000.00"/>
    <s v="149,000,000.00"/>
    <n v="0"/>
    <n v="149000000"/>
    <s v="149,000,000.00"/>
    <s v="151,028,032.88"/>
    <s v="RUB"/>
    <n v="0"/>
    <s v="Репо с КСУ"/>
    <m/>
    <d v="2021-06-09T00:00:00"/>
    <d v="2021-06-09T00:00:00"/>
    <d v="2021-09-07T00:00:00"/>
    <d v="2021-09-07T00:00:00"/>
    <n v="1"/>
    <n v="1"/>
    <s v="-149,000,000.00"/>
    <n v="0"/>
    <n v="0"/>
    <s v="1-2OCEB3"/>
    <s v="RU"/>
    <s v="-"/>
    <n v="-1870296.98"/>
    <n v="-1870296.98"/>
    <n v="5.52"/>
    <n v="149000000"/>
    <n v="1"/>
    <s v="RUB"/>
    <s v="RUB"/>
    <n v="0"/>
    <n v="0"/>
    <n v="0"/>
    <n v="-149000000"/>
    <n v="-1870296.98"/>
    <n v="-150870296.97999999"/>
  </r>
  <r>
    <n v="47046226"/>
    <s v="VTBCM"/>
    <s v="NCC"/>
    <x v="1"/>
    <s v="Yes"/>
    <s v="Yes"/>
    <x v="2"/>
    <s v="KSUB"/>
    <s v="RU000A0JW4Z1"/>
    <n v="50000000"/>
    <n v="1"/>
    <s v="50,000,000.00"/>
    <s v="50,000,000.00"/>
    <n v="0"/>
    <n v="50000000"/>
    <s v="50,000,000.00"/>
    <s v="50,680,547.95"/>
    <s v="RUB"/>
    <n v="0"/>
    <s v="Репо с КСУ"/>
    <m/>
    <d v="2021-06-09T00:00:00"/>
    <d v="2021-06-09T00:00:00"/>
    <d v="2021-09-07T00:00:00"/>
    <d v="2021-09-07T00:00:00"/>
    <n v="1"/>
    <n v="1"/>
    <s v="-50,000,000.00"/>
    <n v="0"/>
    <n v="0"/>
    <s v="1-2OCEB3"/>
    <s v="RU"/>
    <s v="-"/>
    <n v="-627616.43999999994"/>
    <n v="-627616.43999999994"/>
    <n v="5.52"/>
    <n v="50000000"/>
    <n v="1"/>
    <s v="RUB"/>
    <s v="RUB"/>
    <n v="0"/>
    <n v="0"/>
    <n v="0"/>
    <n v="-50000000"/>
    <n v="-627616.43999999994"/>
    <n v="-50627616.439999998"/>
  </r>
  <r>
    <n v="47046227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63,331.51"/>
    <s v="RUB"/>
    <n v="0"/>
    <s v="Репо с КСУ"/>
    <m/>
    <d v="2021-06-09T00:00:00"/>
    <d v="2021-06-09T00:00:00"/>
    <d v="2021-09-07T00:00:00"/>
    <d v="2021-09-07T00:00:00"/>
    <n v="1"/>
    <n v="1"/>
    <s v="-12,000,000.00"/>
    <n v="0"/>
    <n v="0"/>
    <s v="1-2OCEB3"/>
    <s v="RU"/>
    <s v="-"/>
    <n v="-150627.94"/>
    <n v="-150627.94"/>
    <n v="5.52"/>
    <n v="12000000"/>
    <n v="1"/>
    <s v="RUB"/>
    <s v="RUB"/>
    <n v="0"/>
    <n v="0"/>
    <n v="0"/>
    <n v="-12000000"/>
    <n v="-150627.94"/>
    <n v="-12150627.939999999"/>
  </r>
  <r>
    <n v="47048548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361,095.89"/>
    <s v="RUB"/>
    <n v="0"/>
    <s v="Репо с КСУ"/>
    <m/>
    <d v="2021-06-09T00:00:00"/>
    <d v="2021-06-09T00:00:00"/>
    <d v="2021-09-07T00:00:00"/>
    <d v="2021-09-07T00:00:00"/>
    <n v="1"/>
    <n v="1"/>
    <s v="-100,000,000.00"/>
    <n v="0"/>
    <n v="0"/>
    <s v="1-2OCEB3"/>
    <s v="RU"/>
    <s v="-"/>
    <n v="-1255232.8700000001"/>
    <n v="-1255232.8700000001"/>
    <n v="5.52"/>
    <n v="100000000"/>
    <n v="1"/>
    <s v="RUB"/>
    <s v="RUB"/>
    <n v="0"/>
    <n v="0"/>
    <n v="0"/>
    <n v="-100000000"/>
    <n v="-1255232.8700000001"/>
    <n v="-101255232.87"/>
  </r>
  <r>
    <n v="47097587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776,438.36"/>
    <s v="RUB"/>
    <n v="0"/>
    <s v="Репо с КСУ"/>
    <m/>
    <d v="2021-06-11T00:00:00"/>
    <d v="2021-06-11T00:00:00"/>
    <d v="2021-09-09T00:00:00"/>
    <d v="2021-09-09T00:00:00"/>
    <n v="1"/>
    <n v="1"/>
    <s v="-200,000,000.00"/>
    <n v="0"/>
    <n v="0"/>
    <s v="1-2OCEB3"/>
    <s v="RU"/>
    <s v="-"/>
    <n v="-2498794.52"/>
    <n v="-2498794.52"/>
    <n v="5.63"/>
    <n v="200000000"/>
    <n v="1"/>
    <s v="RUB"/>
    <s v="RUB"/>
    <n v="0"/>
    <n v="0"/>
    <n v="0"/>
    <n v="-200000000"/>
    <n v="-2498794.52"/>
    <n v="-202498794.52000001"/>
  </r>
  <r>
    <n v="47099186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2,825,753.42"/>
    <s v="RUB"/>
    <n v="0"/>
    <s v="Репо с КСУ"/>
    <m/>
    <d v="2021-06-11T00:00:00"/>
    <d v="2021-06-11T00:00:00"/>
    <d v="2021-09-09T00:00:00"/>
    <d v="2021-09-09T00:00:00"/>
    <n v="1"/>
    <n v="1"/>
    <s v="200,000,000.00"/>
    <n v="0"/>
    <n v="0"/>
    <s v="1-2OCEB3"/>
    <s v="RU"/>
    <s v="-"/>
    <n v="2543178.08"/>
    <n v="2543178.08"/>
    <n v="5.73"/>
    <n v="200000000"/>
    <n v="1"/>
    <s v="RUB"/>
    <s v="RUB"/>
    <n v="0"/>
    <n v="0"/>
    <n v="0"/>
    <n v="200000000"/>
    <n v="2543178.08"/>
    <n v="202543178.08000001"/>
  </r>
  <r>
    <n v="47099263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2,845,479.45"/>
    <s v="RUB"/>
    <n v="0"/>
    <s v="Репо с КСУ"/>
    <m/>
    <d v="2021-06-11T00:00:00"/>
    <d v="2021-06-11T00:00:00"/>
    <d v="2021-09-09T00:00:00"/>
    <d v="2021-09-09T00:00:00"/>
    <n v="1"/>
    <n v="1"/>
    <s v="200,000,000.00"/>
    <n v="0"/>
    <n v="0"/>
    <s v="1-2OCEB3"/>
    <s v="RU"/>
    <s v="-"/>
    <n v="2560931.5"/>
    <n v="2560931.5"/>
    <n v="5.77"/>
    <n v="200000000"/>
    <n v="1"/>
    <s v="RUB"/>
    <s v="RUB"/>
    <n v="0"/>
    <n v="0"/>
    <n v="0"/>
    <n v="200000000"/>
    <n v="2560931.5"/>
    <n v="202560931.5"/>
  </r>
  <r>
    <n v="47099333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2,830,684.93"/>
    <s v="RUB"/>
    <n v="0"/>
    <s v="Репо с КСУ"/>
    <m/>
    <d v="2021-06-11T00:00:00"/>
    <d v="2021-06-11T00:00:00"/>
    <d v="2021-09-09T00:00:00"/>
    <d v="2021-09-09T00:00:00"/>
    <n v="1"/>
    <n v="1"/>
    <s v="200,000,000.00"/>
    <n v="0"/>
    <n v="0"/>
    <s v="1-2OCEB3"/>
    <s v="RU"/>
    <s v="-"/>
    <n v="2547616.4300000002"/>
    <n v="2547616.4300000002"/>
    <n v="5.74"/>
    <n v="200000000"/>
    <n v="1"/>
    <s v="RUB"/>
    <s v="RUB"/>
    <n v="0"/>
    <n v="0"/>
    <n v="0"/>
    <n v="200000000"/>
    <n v="2547616.4300000002"/>
    <n v="202547616.43000001"/>
  </r>
  <r>
    <n v="47129476"/>
    <s v="VTBCM"/>
    <s v="NCC"/>
    <x v="1"/>
    <s v="Yes"/>
    <s v="Yes"/>
    <x v="1"/>
    <s v="MINFIN_26233"/>
    <s v="RU000A101F94"/>
    <n v="600000"/>
    <n v="90.906999999999996"/>
    <s v="545,442,000.00"/>
    <s v="558,678,000.00"/>
    <n v="10"/>
    <n v="502810200"/>
    <s v="502,810,200.00"/>
    <s v="510,435,006.73"/>
    <s v="RUB"/>
    <n v="912.56"/>
    <s v="РепоЦКОбл"/>
    <m/>
    <d v="2021-06-15T00:00:00"/>
    <d v="2021-06-15T00:00:00"/>
    <d v="2021-09-13T00:00:00"/>
    <d v="2021-09-13T00:00:00"/>
    <n v="1"/>
    <n v="1"/>
    <s v="-44,725,800.00"/>
    <n v="0"/>
    <n v="0"/>
    <s v="1-2OCEB3"/>
    <s v="RU"/>
    <n v="1"/>
    <n v="6523445.3899999997"/>
    <n v="6523445.3899999997"/>
    <n v="6.15"/>
    <n v="502810200"/>
    <s v="1,000.000000"/>
    <s v="RUB"/>
    <s v="RUB"/>
    <n v="91.25"/>
    <n v="91.4"/>
    <n v="4.51"/>
    <n v="502810200"/>
    <n v="6523445.7599999998"/>
    <n v="509333645.75999999"/>
  </r>
  <r>
    <n v="47130234"/>
    <s v="VTBCM"/>
    <s v="NCC"/>
    <x v="1"/>
    <s v="Yes"/>
    <s v="Yes"/>
    <x v="1"/>
    <s v="MINFIN_26233"/>
    <s v="RU000A101F94"/>
    <n v="600000"/>
    <n v="90.906999999999996"/>
    <s v="545,442,000.00"/>
    <s v="558,678,000.00"/>
    <n v="10"/>
    <n v="502810200"/>
    <s v="502,810,200.00"/>
    <s v="510,435,006.73"/>
    <s v="RUB"/>
    <n v="912.56"/>
    <s v="РепоЦКОбл"/>
    <m/>
    <d v="2021-06-15T00:00:00"/>
    <d v="2021-06-15T00:00:00"/>
    <d v="2021-09-13T00:00:00"/>
    <d v="2021-09-13T00:00:00"/>
    <n v="1"/>
    <n v="1"/>
    <s v="-44,725,800.00"/>
    <n v="0"/>
    <n v="0"/>
    <s v="1-2OCEB3"/>
    <s v="RU"/>
    <n v="1"/>
    <n v="6523445.3899999997"/>
    <n v="6523445.3899999997"/>
    <n v="6.15"/>
    <n v="502810200"/>
    <s v="1,000.000000"/>
    <s v="RUB"/>
    <s v="RUB"/>
    <n v="91.25"/>
    <n v="91.4"/>
    <n v="4.51"/>
    <n v="502810200"/>
    <n v="6523445.7599999998"/>
    <n v="509333645.75999999"/>
  </r>
  <r>
    <n v="47155678"/>
    <s v="VTBCM"/>
    <s v="NCC"/>
    <x v="1"/>
    <s v="Yes"/>
    <s v="Yes"/>
    <x v="1"/>
    <s v="MINFIN_26233"/>
    <s v="RU000A101F94"/>
    <n v="600000"/>
    <n v="90.736000000000004"/>
    <s v="544,416,000.00"/>
    <s v="557,754,000.00"/>
    <n v="10"/>
    <n v="501978600"/>
    <s v="501,978,600.00"/>
    <s v="509,900,234.89"/>
    <s v="RUB"/>
    <n v="912.56"/>
    <s v="РепоЦКОбл"/>
    <m/>
    <d v="2021-06-16T00:00:00"/>
    <d v="2021-06-16T00:00:00"/>
    <d v="2021-09-14T00:00:00"/>
    <d v="2021-09-14T00:00:00"/>
    <n v="1"/>
    <n v="1"/>
    <s v="-45,557,400.00"/>
    <n v="0"/>
    <n v="0"/>
    <s v="1-2OCEB3"/>
    <s v="RU"/>
    <n v="1"/>
    <n v="6689380.9199999999"/>
    <n v="6689380.9199999999"/>
    <n v="6.4"/>
    <n v="501978600"/>
    <s v="1,000.000000"/>
    <s v="RUB"/>
    <s v="RUB"/>
    <n v="91.25"/>
    <n v="91.4"/>
    <n v="4.51"/>
    <n v="501978600"/>
    <n v="6689380.5700000003"/>
    <n v="508667980.56999999"/>
  </r>
  <r>
    <n v="47192998"/>
    <s v="VTBCM"/>
    <s v="NCC"/>
    <x v="1"/>
    <s v="Yes"/>
    <s v="Yes"/>
    <x v="2"/>
    <s v="KSUB"/>
    <s v="RU000A0JW4Z1"/>
    <n v="6120000"/>
    <n v="1"/>
    <s v="6,120,000.00"/>
    <s v="6,120,000.00"/>
    <n v="0"/>
    <n v="6120000"/>
    <s v="6,120,000.00"/>
    <s v="6,207,373.48"/>
    <s v="RUB"/>
    <n v="0"/>
    <s v="Репо с КСУ"/>
    <m/>
    <d v="2021-06-17T00:00:00"/>
    <d v="2021-06-17T00:00:00"/>
    <d v="2021-09-15T00:00:00"/>
    <d v="2021-09-15T00:00:00"/>
    <n v="1"/>
    <n v="1"/>
    <s v="-6,120,000.00"/>
    <n v="0"/>
    <n v="0"/>
    <s v="1-2OCEB3"/>
    <s v="RU"/>
    <s v="-"/>
    <n v="-72811.23"/>
    <n v="-72811.23"/>
    <n v="5.79"/>
    <n v="6120000"/>
    <n v="1"/>
    <s v="RUB"/>
    <s v="RUB"/>
    <n v="0"/>
    <n v="0"/>
    <n v="0"/>
    <n v="-6120000"/>
    <n v="-72811.23"/>
    <n v="-6192811.2300000004"/>
  </r>
  <r>
    <n v="47193002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71,320.55"/>
    <s v="RUB"/>
    <n v="0"/>
    <s v="Репо с КСУ"/>
    <m/>
    <d v="2021-06-17T00:00:00"/>
    <d v="2021-06-17T00:00:00"/>
    <d v="2021-09-15T00:00:00"/>
    <d v="2021-09-15T00:00:00"/>
    <n v="1"/>
    <n v="1"/>
    <s v="-12,000,000.00"/>
    <n v="0"/>
    <n v="0"/>
    <s v="1-2OCEB3"/>
    <s v="RU"/>
    <s v="-"/>
    <n v="-142767.12"/>
    <n v="-142767.12"/>
    <n v="5.79"/>
    <n v="12000000"/>
    <n v="1"/>
    <s v="RUB"/>
    <s v="RUB"/>
    <n v="0"/>
    <n v="0"/>
    <n v="0"/>
    <n v="-12000000"/>
    <n v="-142767.12"/>
    <n v="-12142767.119999999"/>
  </r>
  <r>
    <n v="47193003"/>
    <s v="VTBCM"/>
    <s v="NCC"/>
    <x v="1"/>
    <s v="Yes"/>
    <s v="Yes"/>
    <x v="2"/>
    <s v="KSUB"/>
    <s v="RU000A0JW4Z1"/>
    <n v="50000000"/>
    <n v="1"/>
    <s v="50,000,000.00"/>
    <s v="50,000,000.00"/>
    <n v="0"/>
    <n v="50000000"/>
    <s v="50,000,000.00"/>
    <s v="50,713,835.62"/>
    <s v="RUB"/>
    <n v="0"/>
    <s v="Репо с КСУ"/>
    <m/>
    <d v="2021-06-17T00:00:00"/>
    <d v="2021-06-17T00:00:00"/>
    <d v="2021-09-15T00:00:00"/>
    <d v="2021-09-15T00:00:00"/>
    <n v="1"/>
    <n v="1"/>
    <s v="-50,000,000.00"/>
    <n v="0"/>
    <n v="0"/>
    <s v="1-2OCEB3"/>
    <s v="RU"/>
    <s v="-"/>
    <n v="-594863.01"/>
    <n v="-594863.01"/>
    <n v="5.79"/>
    <n v="50000000"/>
    <n v="1"/>
    <s v="RUB"/>
    <s v="RUB"/>
    <n v="0"/>
    <n v="0"/>
    <n v="0"/>
    <n v="-50000000"/>
    <n v="-594863.01"/>
    <n v="-50594863.009999998"/>
  </r>
  <r>
    <n v="4719300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60,273.97"/>
    <s v="RUB"/>
    <n v="0"/>
    <s v="Репо с КСУ"/>
    <m/>
    <d v="2021-06-17T00:00:00"/>
    <d v="2021-06-17T00:00:00"/>
    <d v="2021-09-15T00:00:00"/>
    <d v="2021-09-15T00:00:00"/>
    <n v="1"/>
    <n v="1"/>
    <s v="-200,000,000.00"/>
    <n v="0"/>
    <n v="0"/>
    <s v="1-2OCEB3"/>
    <s v="RU"/>
    <s v="-"/>
    <n v="-2383561.64"/>
    <n v="-2383561.64"/>
    <n v="5.8"/>
    <n v="200000000"/>
    <n v="1"/>
    <s v="RUB"/>
    <s v="RUB"/>
    <n v="0"/>
    <n v="0"/>
    <n v="0"/>
    <n v="-200000000"/>
    <n v="-2383561.64"/>
    <n v="-202383561.63999999"/>
  </r>
  <r>
    <n v="47193005"/>
    <s v="VTBCM"/>
    <s v="NCC"/>
    <x v="1"/>
    <s v="Yes"/>
    <s v="Yes"/>
    <x v="2"/>
    <s v="KSUB"/>
    <s v="RU000A0JW4Z1"/>
    <n v="131880000"/>
    <n v="1"/>
    <s v="131,880,000.00"/>
    <s v="131,880,000.00"/>
    <n v="0"/>
    <n v="131880000"/>
    <s v="131,880,000.00"/>
    <s v="133,766,064.66"/>
    <s v="RUB"/>
    <n v="0"/>
    <s v="Репо с КСУ"/>
    <m/>
    <d v="2021-06-17T00:00:00"/>
    <d v="2021-06-17T00:00:00"/>
    <d v="2021-09-15T00:00:00"/>
    <d v="2021-09-15T00:00:00"/>
    <n v="1"/>
    <n v="1"/>
    <s v="-131,880,000.00"/>
    <n v="0"/>
    <n v="0"/>
    <s v="1-2OCEB3"/>
    <s v="RU"/>
    <s v="-"/>
    <n v="-1571720.55"/>
    <n v="-1571720.55"/>
    <n v="5.8"/>
    <n v="131880000"/>
    <n v="1"/>
    <s v="RUB"/>
    <s v="RUB"/>
    <n v="0"/>
    <n v="0"/>
    <n v="0"/>
    <n v="-131880000"/>
    <n v="-1571720.55"/>
    <n v="-133451720.55"/>
  </r>
  <r>
    <n v="47194543"/>
    <s v="VTBCM"/>
    <s v="LEBEDEVN"/>
    <x v="4"/>
    <s v="No"/>
    <s v="Yes"/>
    <x v="1"/>
    <s v="BRFSBZ 5 7/8 06/06/2"/>
    <s v="USP1905CAA82"/>
    <n v="200"/>
    <n v="104.65899899999999"/>
    <s v="175,366.96"/>
    <s v="175,888.96"/>
    <n v="37.6"/>
    <n v="109701.78"/>
    <s v="9,532,448.41"/>
    <s v="110,318.85"/>
    <s v="EUR"/>
    <n v="0"/>
    <s v="ВнОб_РЕПО"/>
    <m/>
    <d v="2021-06-22T00:00:00"/>
    <d v="2021-06-22T00:00:00"/>
    <d v="2021-09-20T00:00:00"/>
    <d v="2021-09-20T00:00:00"/>
    <n v="86.894199999999998"/>
    <n v="86.394900000000007"/>
    <s v="9,523,255.40"/>
    <n v="0"/>
    <n v="0"/>
    <s v="1-6OL5T8"/>
    <s v="RU"/>
    <s v="-"/>
    <n v="479.95"/>
    <n v="41664.65"/>
    <n v="2.25"/>
    <n v="9523255.4000000004"/>
    <s v="1,000.000000"/>
    <s v="USD"/>
    <s v="EUR"/>
    <n v="103.4"/>
    <n v="103.4"/>
    <n v="13.71"/>
    <n v="9523255.4000000004"/>
    <n v="41664.65"/>
    <n v="9564920.0500000007"/>
  </r>
  <r>
    <n v="47194649"/>
    <s v="VTBCM"/>
    <s v="LEBEDEVN"/>
    <x v="4"/>
    <s v="No"/>
    <s v="Yes"/>
    <x v="1"/>
    <s v="FOSUNI 5 1/4 03/23/2"/>
    <s v="XS1581103428"/>
    <n v="200"/>
    <n v="101.245003"/>
    <s v="169,646.45"/>
    <s v="172,242.45"/>
    <n v="37.6"/>
    <n v="107216.25"/>
    <s v="9,316,470.27"/>
    <s v="107,819.34"/>
    <s v="EUR"/>
    <n v="0"/>
    <s v="ВнОб_РЕПО"/>
    <m/>
    <d v="2021-06-22T00:00:00"/>
    <d v="2021-06-22T00:00:00"/>
    <d v="2021-09-20T00:00:00"/>
    <d v="2021-09-20T00:00:00"/>
    <n v="86.894199999999998"/>
    <n v="86.394900000000007"/>
    <s v="9,307,485.55"/>
    <n v="0"/>
    <n v="0"/>
    <s v="1-6OL5T8"/>
    <s v="RU"/>
    <s v="-"/>
    <n v="469.07"/>
    <n v="40720.15"/>
    <n v="2.25"/>
    <n v="9307485.5500000007"/>
    <s v="1,000.000000"/>
    <s v="USD"/>
    <s v="EUR"/>
    <n v="101.35"/>
    <n v="101.35"/>
    <n v="22.9"/>
    <n v="9307485.5500000007"/>
    <n v="40720.15"/>
    <n v="9348205.7000000011"/>
  </r>
  <r>
    <n v="47194716"/>
    <s v="VTBCM"/>
    <s v="LEBEDEVN"/>
    <x v="4"/>
    <s v="No"/>
    <s v="Yes"/>
    <x v="1"/>
    <s v="GPNCAP_09.22"/>
    <s v="XS0830192711"/>
    <n v="200"/>
    <n v="104.04100200000001"/>
    <s v="174,331.44"/>
    <s v="176,591.44"/>
    <n v="37.6"/>
    <n v="109964.32"/>
    <s v="9,555,261.61"/>
    <s v="110,582.87"/>
    <s v="EUR"/>
    <s v="76,222.048358"/>
    <s v="ВнОб_РЕПО"/>
    <m/>
    <d v="2021-06-22T00:00:00"/>
    <d v="2021-06-22T00:00:00"/>
    <d v="2021-09-20T00:00:00"/>
    <d v="2021-09-20T00:00:00"/>
    <n v="86.894199999999998"/>
    <n v="86.394900000000007"/>
    <s v="-5,698,363.07"/>
    <n v="0"/>
    <n v="0"/>
    <s v="1-6OL5T8"/>
    <s v="RU"/>
    <n v="3"/>
    <n v="481.09"/>
    <n v="41763.620000000003"/>
    <n v="2.25"/>
    <n v="9546046.5999999996"/>
    <s v="1,000.000000"/>
    <s v="USD"/>
    <s v="EUR"/>
    <n v="103.375"/>
    <n v="103.75"/>
    <n v="19.57"/>
    <n v="9546046.5999999996"/>
    <n v="41763.620000000003"/>
    <n v="9587810.2199999988"/>
  </r>
  <r>
    <n v="47213104"/>
    <s v="VTBCM"/>
    <s v="LEBEDEVN"/>
    <x v="4"/>
    <s v="No"/>
    <s v="Yes"/>
    <x v="1"/>
    <s v="EQTCORP_01022025"/>
    <s v="US26884LAH24"/>
    <n v="100"/>
    <n v="117.08000199999999"/>
    <s v="98,007.70"/>
    <s v="101,091.70"/>
    <n v="37.6"/>
    <n v="62769.21"/>
    <s v="5,454,280.29"/>
    <s v="63,122.29"/>
    <s v="EUR"/>
    <n v="0"/>
    <s v="ВнОб_РЕПО"/>
    <m/>
    <d v="2021-06-22T00:00:00"/>
    <d v="2021-06-22T00:00:00"/>
    <d v="2021-09-20T00:00:00"/>
    <d v="2021-09-20T00:00:00"/>
    <n v="86.894199999999998"/>
    <n v="86.394900000000007"/>
    <s v="5,449,020.23"/>
    <n v="0"/>
    <n v="0"/>
    <s v="1-6OL5T8"/>
    <s v="RU"/>
    <s v="-"/>
    <n v="274.62"/>
    <n v="23839.87"/>
    <n v="2.25"/>
    <n v="5449020.2300000004"/>
    <s v="1,000.000000"/>
    <s v="USD"/>
    <s v="EUR"/>
    <n v="114.583"/>
    <n v="114.583"/>
    <n v="6.14"/>
    <n v="5449020.2300000004"/>
    <n v="23839.87"/>
    <n v="5472860.1000000006"/>
  </r>
  <r>
    <n v="47211937"/>
    <s v="VTBCM"/>
    <s v="LEBEDEVN"/>
    <x v="4"/>
    <s v="No"/>
    <s v="Yes"/>
    <x v="1"/>
    <s v="EFGIF_04/05/27"/>
    <s v="XS1591573180"/>
    <n v="200"/>
    <n v="102.60099599999999"/>
    <s v="171,918.56"/>
    <s v="174,056.56"/>
    <n v="37.6"/>
    <n v="108395.16"/>
    <s v="9,418,910.71"/>
    <s v="109,004.88"/>
    <s v="EUR"/>
    <n v="0"/>
    <s v="ВнОб_РЕПО"/>
    <m/>
    <d v="2021-06-22T00:00:00"/>
    <d v="2021-06-22T00:00:00"/>
    <d v="2021-09-20T00:00:00"/>
    <d v="2021-09-20T00:00:00"/>
    <n v="86.894199999999998"/>
    <n v="86.394900000000007"/>
    <s v="9,409,827.20"/>
    <n v="0"/>
    <n v="0"/>
    <s v="1-6OL5T8"/>
    <s v="RU"/>
    <s v="-"/>
    <n v="474.23"/>
    <n v="41168.1"/>
    <n v="4.5"/>
    <n v="9409827.1999999993"/>
    <s v="1,000.000000"/>
    <s v="USD"/>
    <s v="EUR"/>
    <n v="101.95099999999999"/>
    <n v="102.432"/>
    <n v="20.14"/>
    <n v="9409827.1999999993"/>
    <n v="41168.1"/>
    <n v="9450995.2999999989"/>
  </r>
  <r>
    <n v="47269116"/>
    <s v="VTBCM"/>
    <s v="NCC"/>
    <x v="1"/>
    <s v="Yes"/>
    <s v="Yes"/>
    <x v="2"/>
    <s v="KSUB"/>
    <s v="RU000A0JW4Z1"/>
    <n v="50000000"/>
    <n v="1"/>
    <s v="50,000,000.00"/>
    <s v="50,000,000.00"/>
    <n v="0"/>
    <n v="50000000"/>
    <s v="50,000,000.00"/>
    <s v="50,722,465.75"/>
    <s v="RUB"/>
    <n v="0"/>
    <s v="Репо с КСУ"/>
    <m/>
    <d v="2021-06-22T00:00:00"/>
    <d v="2021-06-22T00:00:00"/>
    <d v="2021-09-20T00:00:00"/>
    <d v="2021-09-20T00:00:00"/>
    <n v="1"/>
    <n v="1"/>
    <s v="-50,000,000.00"/>
    <n v="0"/>
    <n v="0"/>
    <s v="1-2OCEB3"/>
    <s v="RU"/>
    <s v="-"/>
    <n v="-561917.80000000005"/>
    <n v="-561917.80000000005"/>
    <n v="5.86"/>
    <n v="50000000"/>
    <n v="1"/>
    <s v="RUB"/>
    <s v="RUB"/>
    <n v="0"/>
    <n v="0"/>
    <n v="0"/>
    <n v="-50000000"/>
    <n v="-561917.80000000005"/>
    <n v="-50561917.799999997"/>
  </r>
  <r>
    <n v="47269120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73,391.78"/>
    <s v="RUB"/>
    <n v="0"/>
    <s v="Репо с КСУ"/>
    <m/>
    <d v="2021-06-22T00:00:00"/>
    <d v="2021-06-22T00:00:00"/>
    <d v="2021-09-20T00:00:00"/>
    <d v="2021-09-20T00:00:00"/>
    <n v="1"/>
    <n v="1"/>
    <s v="-12,000,000.00"/>
    <n v="0"/>
    <n v="0"/>
    <s v="1-2OCEB3"/>
    <s v="RU"/>
    <s v="-"/>
    <n v="-134860.26999999999"/>
    <n v="-134860.26999999999"/>
    <n v="5.86"/>
    <n v="12000000"/>
    <n v="1"/>
    <s v="RUB"/>
    <s v="RUB"/>
    <n v="0"/>
    <n v="0"/>
    <n v="0"/>
    <n v="-12000000"/>
    <n v="-134860.26999999999"/>
    <n v="-12134860.27"/>
  </r>
  <r>
    <n v="4726912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99,726.03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55342.4700000002"/>
    <n v="-2255342.4700000002"/>
    <n v="5.88"/>
    <n v="200000000"/>
    <n v="1"/>
    <s v="RUB"/>
    <s v="RUB"/>
    <n v="0"/>
    <n v="0"/>
    <n v="0"/>
    <n v="-200000000"/>
    <n v="-2255342.4700000002"/>
    <n v="-202255342.47"/>
  </r>
  <r>
    <n v="47269130"/>
    <s v="VTBCM"/>
    <s v="NCC"/>
    <x v="1"/>
    <s v="Yes"/>
    <s v="Yes"/>
    <x v="2"/>
    <s v="KSUB"/>
    <s v="RU000A0JW4Z1"/>
    <n v="150000000"/>
    <n v="1"/>
    <s v="150,000,000.00"/>
    <s v="150,000,000.00"/>
    <n v="0"/>
    <n v="150000000"/>
    <s v="150,000,000.00"/>
    <s v="152,174,794.52"/>
    <s v="RUB"/>
    <n v="0"/>
    <s v="Репо с КСУ"/>
    <m/>
    <d v="2021-06-22T00:00:00"/>
    <d v="2021-06-22T00:00:00"/>
    <d v="2021-09-20T00:00:00"/>
    <d v="2021-09-20T00:00:00"/>
    <n v="1"/>
    <n v="1"/>
    <s v="-150,000,000.00"/>
    <n v="0"/>
    <n v="0"/>
    <s v="1-2OCEB3"/>
    <s v="RU"/>
    <s v="-"/>
    <n v="-1691506.85"/>
    <n v="-1691506.85"/>
    <n v="5.88"/>
    <n v="150000000"/>
    <n v="1"/>
    <s v="RUB"/>
    <s v="RUB"/>
    <n v="0"/>
    <n v="0"/>
    <n v="0"/>
    <n v="-150000000"/>
    <n v="-1691506.85"/>
    <n v="-151691506.84999999"/>
  </r>
  <r>
    <n v="4726913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09,589.04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3013.7000000002"/>
    <n v="-2263013.7000000002"/>
    <n v="5.9"/>
    <n v="200000000"/>
    <n v="1"/>
    <s v="RUB"/>
    <s v="RUB"/>
    <n v="0"/>
    <n v="0"/>
    <n v="0"/>
    <n v="-200000000"/>
    <n v="-2263013.7000000002"/>
    <n v="-202263013.69999999"/>
  </r>
  <r>
    <n v="47269239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74,575.34"/>
    <s v="RUB"/>
    <n v="0"/>
    <s v="Репо с КСУ"/>
    <m/>
    <d v="2021-06-22T00:00:00"/>
    <d v="2021-06-22T00:00:00"/>
    <d v="2021-09-20T00:00:00"/>
    <d v="2021-09-20T00:00:00"/>
    <n v="1"/>
    <n v="1"/>
    <s v="-12,000,000.00"/>
    <n v="0"/>
    <n v="0"/>
    <s v="1-2OCEB3"/>
    <s v="RU"/>
    <s v="-"/>
    <n v="-135780.82"/>
    <n v="-135780.82"/>
    <n v="5.9"/>
    <n v="12000000"/>
    <n v="1"/>
    <s v="RUB"/>
    <s v="RUB"/>
    <n v="0"/>
    <n v="0"/>
    <n v="0"/>
    <n v="-12000000"/>
    <n v="-135780.82"/>
    <n v="-12135780.82"/>
  </r>
  <r>
    <n v="4726924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14,520.55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6849.31"/>
    <n v="-2266849.31"/>
    <n v="5.91"/>
    <n v="200000000"/>
    <n v="1"/>
    <s v="RUB"/>
    <s v="RUB"/>
    <n v="0"/>
    <n v="0"/>
    <n v="0"/>
    <n v="-200000000"/>
    <n v="-2266849.31"/>
    <n v="-202266849.31"/>
  </r>
  <r>
    <n v="4726934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4,246.5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2191.7799999998"/>
    <n v="-2282191.7799999998"/>
    <n v="5.95"/>
    <n v="200000000"/>
    <n v="1"/>
    <s v="RUB"/>
    <s v="RUB"/>
    <n v="0"/>
    <n v="0"/>
    <n v="0"/>
    <n v="-200000000"/>
    <n v="-2282191.7799999998"/>
    <n v="-202282191.78"/>
  </r>
  <r>
    <n v="4726934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9,178.0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6027.39"/>
    <n v="-2286027.39"/>
    <n v="5.96"/>
    <n v="200000000"/>
    <n v="1"/>
    <s v="RUB"/>
    <s v="RUB"/>
    <n v="0"/>
    <n v="0"/>
    <n v="0"/>
    <n v="-200000000"/>
    <n v="-2286027.39"/>
    <n v="-202286027.38999999"/>
  </r>
  <r>
    <n v="47276111"/>
    <s v="VTBCM"/>
    <s v="NCC"/>
    <x v="1"/>
    <s v="Yes"/>
    <s v="Yes"/>
    <x v="1"/>
    <s v="KSUB"/>
    <s v="RU000A0JW4Z1"/>
    <n v="3659300000"/>
    <n v="1.3664000000000001E-2"/>
    <s v="49,998,845.55"/>
    <s v="49,998,845.55"/>
    <n v="0"/>
    <n v="49998845.549999997"/>
    <s v="3,658,220,533.40"/>
    <s v="50,109,801.89"/>
    <s v="USD"/>
    <n v="0"/>
    <s v="Репо с КСУ"/>
    <m/>
    <d v="2021-06-23T00:00:00"/>
    <d v="2021-06-23T00:00:00"/>
    <d v="2021-09-21T00:00:00"/>
    <d v="2021-09-21T00:00:00"/>
    <n v="73.1661"/>
    <n v="73.191199999999995"/>
    <s v="3,678,635,062.03"/>
    <n v="0"/>
    <n v="0"/>
    <s v="1-2OCEB3"/>
    <s v="RU"/>
    <s v="-"/>
    <n v="85066.53"/>
    <n v="6258718.9000000004"/>
    <n v="0.9"/>
    <n v="3678635062.0300002"/>
    <n v="1"/>
    <s v="RUB"/>
    <s v="USD"/>
    <n v="0"/>
    <n v="0"/>
    <n v="0"/>
    <n v="3678635062.0300002"/>
    <n v="6258718.9000000004"/>
    <n v="3684893780.9300003"/>
  </r>
  <r>
    <n v="47276112"/>
    <s v="VTBCM"/>
    <s v="NCC"/>
    <x v="1"/>
    <s v="Yes"/>
    <s v="Yes"/>
    <x v="1"/>
    <s v="KSUB"/>
    <s v="RU000A0JW4Z1"/>
    <n v="3659300000"/>
    <n v="1.3664000000000001E-2"/>
    <s v="49,998,845.55"/>
    <s v="49,998,845.55"/>
    <n v="0"/>
    <n v="49998845.549999997"/>
    <s v="3,658,220,533.40"/>
    <s v="50,109,801.89"/>
    <s v="USD"/>
    <n v="0"/>
    <s v="Репо с КСУ"/>
    <m/>
    <d v="2021-06-23T00:00:00"/>
    <d v="2021-06-23T00:00:00"/>
    <d v="2021-09-21T00:00:00"/>
    <d v="2021-09-21T00:00:00"/>
    <n v="73.1661"/>
    <n v="73.191199999999995"/>
    <s v="3,678,635,062.03"/>
    <n v="0"/>
    <n v="0"/>
    <s v="1-2OCEB3"/>
    <s v="RU"/>
    <s v="-"/>
    <n v="85066.53"/>
    <n v="6258718.9000000004"/>
    <n v="0.9"/>
    <n v="3678635062.0300002"/>
    <n v="1"/>
    <s v="RUB"/>
    <s v="USD"/>
    <n v="0"/>
    <n v="0"/>
    <n v="0"/>
    <n v="3678635062.0300002"/>
    <n v="6258718.9000000004"/>
    <n v="3684893780.9300003"/>
  </r>
  <r>
    <n v="47276113"/>
    <s v="VTBCM"/>
    <s v="NCC"/>
    <x v="1"/>
    <s v="Yes"/>
    <s v="Yes"/>
    <x v="1"/>
    <s v="KSUB"/>
    <s v="RU000A0JW4Z1"/>
    <n v="3659300000"/>
    <n v="1.3664000000000001E-2"/>
    <s v="49,998,845.55"/>
    <s v="49,998,845.55"/>
    <n v="0"/>
    <n v="49998845.549999997"/>
    <s v="3,658,220,533.40"/>
    <s v="50,109,801.89"/>
    <s v="USD"/>
    <n v="0"/>
    <s v="Репо с КСУ"/>
    <m/>
    <d v="2021-06-23T00:00:00"/>
    <d v="2021-06-23T00:00:00"/>
    <d v="2021-09-21T00:00:00"/>
    <d v="2021-09-21T00:00:00"/>
    <n v="73.1661"/>
    <n v="73.191199999999995"/>
    <s v="3,678,635,062.03"/>
    <n v="0"/>
    <n v="0"/>
    <s v="1-2OCEB3"/>
    <s v="RU"/>
    <s v="-"/>
    <n v="85066.53"/>
    <n v="6258718.9000000004"/>
    <n v="0.9"/>
    <n v="3678635062.0300002"/>
    <n v="1"/>
    <s v="RUB"/>
    <s v="USD"/>
    <n v="0"/>
    <n v="0"/>
    <n v="0"/>
    <n v="3678635062.0300002"/>
    <n v="6258718.9000000004"/>
    <n v="3684893780.9300003"/>
  </r>
  <r>
    <n v="47800220"/>
    <s v="VTBCM"/>
    <s v="BONUM"/>
    <x v="12"/>
    <s v="No"/>
    <s v="No"/>
    <x v="1"/>
    <s v="GEMCDRRPMO."/>
    <s v="US91085A2033"/>
    <n v="3600000"/>
    <n v="9.7222220000000004"/>
    <s v="35,000,000.00"/>
    <s v="35,000,000.00"/>
    <n v="0"/>
    <n v="35000000"/>
    <s v="2,602,120,500.00"/>
    <s v="35,211,458.33"/>
    <s v="USD"/>
    <s v="1,013."/>
    <s v="Вн_РЕПО"/>
    <m/>
    <d v="2021-07-20T00:00:00"/>
    <d v="2021-07-20T00:00:00"/>
    <d v="2021-10-15T00:00:00"/>
    <d v="2021-10-15T00:00:00"/>
    <n v="74.346299999999999"/>
    <n v="73.191199999999995"/>
    <s v="-1,071,696,000.00"/>
    <n v="0"/>
    <n v="0"/>
    <s v="1-2UHT36"/>
    <s v="CY"/>
    <n v="1"/>
    <n v="104513.89"/>
    <n v="7689546.75"/>
    <n v="2.5"/>
    <n v="2575104000"/>
    <n v="0"/>
    <s v="RUB"/>
    <s v="USD"/>
    <s v="1,013.000000"/>
    <s v="1,014.000000"/>
    <n v="0"/>
    <n v="2575104000"/>
    <n v="7689546.75"/>
    <n v="2582793546.75"/>
  </r>
  <r>
    <n v="48069525"/>
    <s v="VTBCM"/>
    <s v="NCC"/>
    <x v="1"/>
    <s v="Yes"/>
    <s v="Yes"/>
    <x v="1"/>
    <s v="MINFIN_26233"/>
    <s v="RU000A101F94"/>
    <n v="360000"/>
    <n v="92.694000000000003"/>
    <s v="333,698,400.00"/>
    <s v="333,698,400.00"/>
    <n v="10"/>
    <n v="300328560"/>
    <s v="300,328,560.00"/>
    <s v="305,660,420.46"/>
    <s v="RUB"/>
    <n v="912.56"/>
    <s v="РепоЦКОбл"/>
    <m/>
    <d v="2021-08-04T00:00:00"/>
    <d v="2021-08-04T00:00:00"/>
    <d v="2021-11-02T00:00:00"/>
    <d v="2021-11-02T00:00:00"/>
    <n v="1"/>
    <n v="1"/>
    <s v="-28,193,040.00"/>
    <n v="0"/>
    <n v="0"/>
    <s v="1-2OCEB3"/>
    <s v="RU"/>
    <n v="1"/>
    <n v="1599558.03"/>
    <n v="1599558.03"/>
    <n v="7.2"/>
    <n v="300328560"/>
    <s v="1,000.000000"/>
    <s v="RUB"/>
    <s v="RUB"/>
    <n v="91.25"/>
    <n v="91.4"/>
    <n v="4.51"/>
    <n v="300328560"/>
    <n v="1599558.14"/>
    <n v="301928118.13999999"/>
  </r>
  <r>
    <n v="48069528"/>
    <s v="VTBCM"/>
    <s v="NCC"/>
    <x v="1"/>
    <s v="Yes"/>
    <s v="Yes"/>
    <x v="1"/>
    <s v="MINFIN_26233"/>
    <s v="RU000A101F94"/>
    <n v="349000"/>
    <n v="92.694000000000003"/>
    <s v="323,502,060.00"/>
    <s v="334,059,310.00"/>
    <n v="10"/>
    <n v="300653379"/>
    <s v="300,653,379.00"/>
    <s v="305,991,006.11"/>
    <s v="RUB"/>
    <n v="912.56"/>
    <s v="РепоЦКОбл"/>
    <m/>
    <d v="2021-08-03T00:00:00"/>
    <d v="2021-08-03T00:00:00"/>
    <d v="2021-11-01T00:00:00"/>
    <d v="2021-11-01T00:00:00"/>
    <n v="1"/>
    <n v="1"/>
    <s v="-17,830,061.00"/>
    <n v="0"/>
    <n v="0"/>
    <s v="1-2OCEB3"/>
    <s v="RU"/>
    <n v="1"/>
    <n v="1660595.16"/>
    <n v="1660595.16"/>
    <n v="7.2"/>
    <n v="300653379"/>
    <s v="1,000.000000"/>
    <s v="RUB"/>
    <s v="RUB"/>
    <n v="91.25"/>
    <n v="91.4"/>
    <n v="4.51"/>
    <n v="300653379"/>
    <n v="1660595.1"/>
    <n v="302313974.10000002"/>
  </r>
  <r>
    <n v="48287367"/>
    <s v="VTBCM"/>
    <s v="NCC"/>
    <x v="1"/>
    <s v="Yes"/>
    <s v="Yes"/>
    <x v="2"/>
    <s v="MINFIN_52003RMFS"/>
    <s v="RU000A102069"/>
    <n v="2613680"/>
    <n v="98.253514999999993"/>
    <s v="2,714,358,953.60"/>
    <s v="2,717,390,822.40"/>
    <n v="8"/>
    <n v="2499999556.6100001"/>
    <s v="2,499,999,556.61"/>
    <s v="2,542,965,302.41"/>
    <s v="RUB"/>
    <s v="1,041.85361"/>
    <s v="РепоЦКОбл"/>
    <m/>
    <d v="2021-08-13T00:00:00"/>
    <d v="2021-08-13T00:00:00"/>
    <d v="2021-11-11T00:00:00"/>
    <d v="2021-11-11T00:00:00"/>
    <n v="1"/>
    <n v="1"/>
    <s v="223,072,386.25"/>
    <n v="0"/>
    <n v="0"/>
    <s v="1-2OCEB3"/>
    <s v="RU"/>
    <n v="1"/>
    <n v="-8593149.2400000002"/>
    <n v="-8593149.2400000002"/>
    <n v="6.97"/>
    <n v="2499999556.6100001"/>
    <s v="1,061.740000"/>
    <s v="RUB"/>
    <s v="RUB"/>
    <n v="98"/>
    <n v="98.2"/>
    <n v="2.4700000000000002"/>
    <n v="-2499999556.6100001"/>
    <n v="-8593149.1600000001"/>
    <n v="-2508592705.77"/>
  </r>
  <r>
    <n v="4843697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2,465.75"/>
    <s v="RUB"/>
    <n v="0"/>
    <s v="Репо с КСУ"/>
    <m/>
    <d v="2021-08-23T00:00:00"/>
    <d v="2021-08-23T00:00:00"/>
    <d v="2021-09-06T00:00:00"/>
    <d v="2021-09-06T00:00:00"/>
    <n v="1"/>
    <n v="1"/>
    <s v="-200,000,000.00"/>
    <n v="0"/>
    <n v="0"/>
    <s v="1-2OCEB3"/>
    <s v="RU"/>
    <s v="-"/>
    <n v="-287123.28999999998"/>
    <n v="-287123.28999999998"/>
    <n v="6.55"/>
    <n v="200000000"/>
    <n v="1"/>
    <s v="RUB"/>
    <s v="RUB"/>
    <n v="0"/>
    <n v="0"/>
    <n v="0"/>
    <n v="-200000000"/>
    <n v="-287123.28999999998"/>
    <n v="-200287123.28999999"/>
  </r>
  <r>
    <n v="4844161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1,698.63"/>
    <s v="RUB"/>
    <n v="0"/>
    <s v="Репо с КСУ"/>
    <m/>
    <d v="2021-08-23T00:00:00"/>
    <d v="2021-08-23T00:00:00"/>
    <d v="2021-09-06T00:00:00"/>
    <d v="2021-09-06T00:00:00"/>
    <n v="1"/>
    <n v="1"/>
    <s v="-200,000,000.00"/>
    <n v="0"/>
    <n v="0"/>
    <s v="1-2OCEB3"/>
    <s v="RU"/>
    <s v="-"/>
    <n v="-286684.93"/>
    <n v="-286684.93"/>
    <n v="6.54"/>
    <n v="200000000"/>
    <n v="1"/>
    <s v="RUB"/>
    <s v="RUB"/>
    <n v="0"/>
    <n v="0"/>
    <n v="0"/>
    <n v="-200000000"/>
    <n v="-286684.93"/>
    <n v="-200286684.93000001"/>
  </r>
  <r>
    <n v="4844160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083,287.67"/>
    <s v="RUB"/>
    <n v="0"/>
    <s v="Репо с КСУ"/>
    <m/>
    <d v="2021-08-23T00:00:00"/>
    <d v="2021-08-23T00:00:00"/>
    <d v="2021-09-22T00:00:00"/>
    <d v="2021-09-22T00:00:00"/>
    <n v="1"/>
    <n v="1"/>
    <s v="-200,000,000.00"/>
    <n v="0"/>
    <n v="0"/>
    <s v="1-2OCEB3"/>
    <s v="RU"/>
    <s v="-"/>
    <n v="-288876.71000000002"/>
    <n v="-288876.71000000002"/>
    <n v="6.59"/>
    <n v="200000000"/>
    <n v="1"/>
    <s v="RUB"/>
    <s v="RUB"/>
    <n v="0"/>
    <n v="0"/>
    <n v="0"/>
    <n v="-200000000"/>
    <n v="-288876.71000000002"/>
    <n v="-200288876.71000001"/>
  </r>
  <r>
    <n v="48455591"/>
    <s v="VTBCM"/>
    <s v="NCC"/>
    <x v="1"/>
    <s v="Yes"/>
    <s v="Yes"/>
    <x v="2"/>
    <s v="KSUB"/>
    <s v="RU000A0JW4Z1"/>
    <n v="185400000"/>
    <n v="1.3486E-2"/>
    <s v="2,500,341.48"/>
    <s v="2,500,341.48"/>
    <n v="0"/>
    <n v="2500341.48"/>
    <s v="185,191,792.26"/>
    <s v="2,503,424.09"/>
    <s v="USD"/>
    <n v="0"/>
    <s v="Репо с КСУ"/>
    <m/>
    <d v="2021-08-24T00:00:00"/>
    <d v="2021-08-24T00:00:00"/>
    <d v="2021-11-22T00:00:00"/>
    <d v="2021-11-22T00:00:00"/>
    <n v="74.066599999999994"/>
    <n v="73.191199999999995"/>
    <s v="-183,961,124.19"/>
    <n v="0"/>
    <n v="0"/>
    <s v="1-2OCEB3"/>
    <s v="RU"/>
    <s v="-"/>
    <n v="-239.76"/>
    <n v="-17640.2"/>
    <n v="0.5"/>
    <n v="183961124.19"/>
    <n v="1"/>
    <s v="RUB"/>
    <s v="USD"/>
    <n v="0"/>
    <n v="0"/>
    <n v="0"/>
    <n v="-183961124.19"/>
    <n v="-17640.2"/>
    <n v="-183978764.38999999"/>
  </r>
  <r>
    <n v="4845860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4,000.00"/>
    <s v="RUB"/>
    <n v="0"/>
    <s v="Репо с КСУ"/>
    <m/>
    <d v="2021-08-24T00:00:00"/>
    <d v="2021-08-24T00:00:00"/>
    <d v="2021-09-07T00:00:00"/>
    <d v="2021-09-07T00:00:00"/>
    <n v="1"/>
    <n v="1"/>
    <s v="-200,000,000.00"/>
    <n v="0"/>
    <n v="0"/>
    <s v="1-2OCEB3"/>
    <s v="RU"/>
    <s v="-"/>
    <n v="-252000"/>
    <n v="-252000"/>
    <n v="6.57"/>
    <n v="200000000"/>
    <n v="1"/>
    <s v="RUB"/>
    <s v="RUB"/>
    <n v="0"/>
    <n v="0"/>
    <n v="0"/>
    <n v="-200000000"/>
    <n v="-252000"/>
    <n v="-200252000"/>
  </r>
  <r>
    <n v="48458912"/>
    <s v="VTBCM"/>
    <s v="ALFCAP"/>
    <x v="13"/>
    <s v="No"/>
    <s v="Yes"/>
    <x v="1"/>
    <s v="GAZP"/>
    <s v="RU0007661625"/>
    <n v="915941"/>
    <n v="3.4166989999999999"/>
    <s v="3,129,494.84"/>
    <s v="3,129,494.84"/>
    <n v="65.585499999999996"/>
    <n v="1077000"/>
    <s v="93,248,167.80"/>
    <s v="1,076,969.02"/>
    <s v="EUR"/>
    <n v="305.83"/>
    <s v="ММВБ_РЕПО"/>
    <m/>
    <d v="2021-08-26T00:00:00"/>
    <d v="2021-08-26T00:00:00"/>
    <d v="2021-09-02T00:00:00"/>
    <d v="2021-09-02T00:00:00"/>
    <n v="86.581400000000002"/>
    <n v="86.394900000000007"/>
    <s v="-186,627,435.23"/>
    <n v="0"/>
    <n v="0"/>
    <s v="1-43X1"/>
    <s v="RU"/>
    <n v="1"/>
    <n v="-22.13"/>
    <n v="-1921.11"/>
    <n v="0.15"/>
    <n v="93494800.799999997"/>
    <n v="5"/>
    <s v="RUB"/>
    <s v="EUR"/>
    <n v="305.54000000000002"/>
    <n v="305.63"/>
    <n v="0"/>
    <n v="93494800.799999997"/>
    <n v="-1921.11"/>
    <n v="93492879.689999998"/>
  </r>
  <r>
    <n v="48458977"/>
    <s v="VTBCM"/>
    <s v="NCC"/>
    <x v="1"/>
    <s v="Yes"/>
    <s v="Yes"/>
    <x v="1"/>
    <s v="MINFIN_26233"/>
    <s v="RU000A101F94"/>
    <n v="364000"/>
    <n v="91.234999999999999"/>
    <s v="332,095,400.00"/>
    <s v="333,373,040.00"/>
    <n v="10"/>
    <n v="300035736"/>
    <s v="300,035,736.00"/>
    <s v="305,436,379.25"/>
    <s v="RUB"/>
    <n v="912.56"/>
    <s v="РепоЦКОбл"/>
    <m/>
    <d v="2021-08-25T00:00:00"/>
    <d v="2021-08-25T00:00:00"/>
    <d v="2021-11-23T00:00:00"/>
    <d v="2021-11-23T00:00:00"/>
    <n v="1"/>
    <n v="1"/>
    <s v="-32,136,104.00"/>
    <n v="0"/>
    <n v="0"/>
    <s v="1-2OCEB3"/>
    <s v="RU"/>
    <n v="1"/>
    <n v="360042.9"/>
    <n v="360042.9"/>
    <n v="7.3"/>
    <n v="300035736"/>
    <s v="1,000.000000"/>
    <s v="RUB"/>
    <s v="RUB"/>
    <n v="91.25"/>
    <n v="91.4"/>
    <n v="4.51"/>
    <n v="300035736"/>
    <n v="360042.88"/>
    <n v="300395778.88"/>
  </r>
  <r>
    <n v="48462141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726,027.40"/>
    <s v="RUB"/>
    <n v="0"/>
    <s v="Репо с КСУ"/>
    <m/>
    <d v="2021-08-24T00:00:00"/>
    <d v="2021-08-24T00:00:00"/>
    <d v="2021-11-22T00:00:00"/>
    <d v="2021-11-22T00:00:00"/>
    <n v="1"/>
    <n v="1"/>
    <s v="-100,000,000.00"/>
    <n v="0"/>
    <n v="0"/>
    <s v="1-2OCEB3"/>
    <s v="RU"/>
    <s v="-"/>
    <n v="-134246.57999999999"/>
    <n v="-134246.57999999999"/>
    <n v="7"/>
    <n v="100000000"/>
    <n v="1"/>
    <s v="RUB"/>
    <s v="RUB"/>
    <n v="0"/>
    <n v="0"/>
    <n v="0"/>
    <n v="-100000000"/>
    <n v="-134246.57999999999"/>
    <n v="-100134246.58"/>
  </r>
  <r>
    <n v="48467412"/>
    <s v="VTBCM"/>
    <s v="NCC"/>
    <x v="1"/>
    <s v="Yes"/>
    <s v="Yes"/>
    <x v="2"/>
    <s v="KSUB"/>
    <s v="RU000A0JW4Z1"/>
    <n v="15000000"/>
    <n v="1.3486E-2"/>
    <s v="202,293.00"/>
    <s v="202,293.00"/>
    <n v="0"/>
    <n v="202293"/>
    <s v="14,983,154.71"/>
    <s v="202,542.40"/>
    <s v="USD"/>
    <n v="0"/>
    <s v="Репо с КСУ"/>
    <m/>
    <d v="2021-08-24T00:00:00"/>
    <d v="2021-08-24T00:00:00"/>
    <d v="2021-11-22T00:00:00"/>
    <d v="2021-11-22T00:00:00"/>
    <n v="74.066599999999994"/>
    <n v="73.191199999999995"/>
    <s v="-14,883,586.10"/>
    <n v="0"/>
    <n v="0"/>
    <s v="1-2OCEB3"/>
    <s v="RU"/>
    <s v="-"/>
    <n v="-19.399999999999999"/>
    <n v="-1427.34"/>
    <n v="0.5"/>
    <n v="14883586.1"/>
    <n v="1"/>
    <s v="RUB"/>
    <s v="USD"/>
    <n v="0"/>
    <n v="0"/>
    <n v="0"/>
    <n v="-14883586.1"/>
    <n v="-1427.34"/>
    <n v="-14885013.439999999"/>
  </r>
  <r>
    <n v="48476088"/>
    <s v="VTBCM"/>
    <s v="NCC"/>
    <x v="1"/>
    <s v="Yes"/>
    <s v="Yes"/>
    <x v="2"/>
    <s v="KSUB"/>
    <s v="RU000A0JW4Z1"/>
    <n v="3000000000"/>
    <n v="1.3557E-2"/>
    <s v="40,669,500.00"/>
    <s v="40,669,500.00"/>
    <n v="0"/>
    <n v="40669500"/>
    <s v="3,007,367,181.75"/>
    <s v="40,672,229.87"/>
    <s v="USD"/>
    <n v="0"/>
    <s v="Репо с КСУ"/>
    <m/>
    <d v="2021-08-25T00:00:00"/>
    <d v="2021-08-25T00:00:00"/>
    <d v="2021-09-01T00:00:00"/>
    <d v="2021-09-01T00:00:00"/>
    <n v="73.9465"/>
    <n v="73.278099999999995"/>
    <s v="-2,992,234,060.80"/>
    <n v="0"/>
    <n v="0"/>
    <s v="1-2OCEB3"/>
    <s v="RU"/>
    <s v="-"/>
    <n v="-2339.89"/>
    <n v="-172156"/>
    <n v="0.35"/>
    <n v="2992234060.8000002"/>
    <n v="1"/>
    <s v="RUB"/>
    <s v="USD"/>
    <n v="0"/>
    <n v="0"/>
    <n v="0"/>
    <n v="-2992234060.8000002"/>
    <n v="-172156"/>
    <n v="-2992406216.8000002"/>
  </r>
  <r>
    <n v="48476101"/>
    <s v="VTBCM"/>
    <s v="NCC"/>
    <x v="1"/>
    <s v="Yes"/>
    <s v="Yes"/>
    <x v="2"/>
    <s v="KSUB"/>
    <s v="RU000A0JW4Z1"/>
    <n v="3000000000"/>
    <n v="1.3557E-2"/>
    <s v="40,669,500.00"/>
    <s v="40,669,500.00"/>
    <n v="0"/>
    <n v="40669500"/>
    <s v="3,007,367,181.75"/>
    <s v="40,672,229.87"/>
    <s v="USD"/>
    <n v="0"/>
    <s v="Репо с КСУ"/>
    <m/>
    <d v="2021-08-25T00:00:00"/>
    <d v="2021-08-25T00:00:00"/>
    <d v="2021-09-01T00:00:00"/>
    <d v="2021-09-01T00:00:00"/>
    <n v="73.9465"/>
    <n v="73.278099999999995"/>
    <s v="-2,992,234,060.80"/>
    <n v="0"/>
    <n v="0"/>
    <s v="1-2OCEB3"/>
    <s v="RU"/>
    <s v="-"/>
    <n v="-2339.89"/>
    <n v="-172156"/>
    <n v="0.35"/>
    <n v="2992234060.8000002"/>
    <n v="1"/>
    <s v="RUB"/>
    <s v="USD"/>
    <n v="0"/>
    <n v="0"/>
    <n v="0"/>
    <n v="-2992234060.8000002"/>
    <n v="-172156"/>
    <n v="-2992406216.8000002"/>
  </r>
  <r>
    <n v="48477277"/>
    <s v="VTBCM"/>
    <s v="NCC"/>
    <x v="1"/>
    <s v="Yes"/>
    <s v="Yes"/>
    <x v="2"/>
    <s v="MINFIN_29020"/>
    <s v="RU000A102BV4"/>
    <n v="5100000"/>
    <n v="98.082999999999998"/>
    <s v="5,002,233,000.00"/>
    <s v="5,047,980,000.00"/>
    <n v="6"/>
    <n v="4745101200"/>
    <s v="4,745,101,200.00"/>
    <s v="4,751,043,626.74"/>
    <s v="RUB"/>
    <n v="983.37"/>
    <s v="РепоЦКОбл"/>
    <m/>
    <d v="2021-08-25T00:00:00"/>
    <d v="2021-08-25T00:00:00"/>
    <d v="2021-09-01T00:00:00"/>
    <d v="2021-09-01T00:00:00"/>
    <n v="1"/>
    <n v="1"/>
    <s v="270,085,800.00"/>
    <n v="0"/>
    <n v="0"/>
    <s v="1-2OCEB3"/>
    <s v="RU"/>
    <n v="1"/>
    <n v="-5093508.66"/>
    <n v="-5093508.66"/>
    <n v="6.53"/>
    <n v="4745101200"/>
    <s v="1,000.000000"/>
    <s v="RUB"/>
    <s v="RUB"/>
    <n v="98.3"/>
    <n v="98.4"/>
    <n v="0"/>
    <n v="-4745101200"/>
    <n v="-5093508.63"/>
    <n v="-4750194708.6300001"/>
  </r>
  <r>
    <n v="48477279"/>
    <s v="VTBCM"/>
    <s v="NCC"/>
    <x v="1"/>
    <s v="Yes"/>
    <s v="Yes"/>
    <x v="2"/>
    <s v="MINFIN_26236"/>
    <s v="RU000A102BT8"/>
    <n v="2000000"/>
    <n v="94.072000000000003"/>
    <s v="1,881,440,000.00"/>
    <s v="1,909,860,000.00"/>
    <n v="5"/>
    <n v="1814367000"/>
    <s v="1,814,367,000.00"/>
    <s v="1,816,639,183.99"/>
    <s v="RUB"/>
    <n v="942"/>
    <s v="РепоЦКОбл"/>
    <m/>
    <d v="2021-08-25T00:00:00"/>
    <d v="2021-08-25T00:00:00"/>
    <d v="2021-09-01T00:00:00"/>
    <d v="2021-09-01T00:00:00"/>
    <n v="1"/>
    <n v="1"/>
    <s v="69,633,000.00"/>
    <n v="0"/>
    <n v="0"/>
    <s v="1-2OCEB3"/>
    <s v="RU"/>
    <n v="1"/>
    <n v="-1947586.26"/>
    <n v="-1947586.26"/>
    <n v="6.53"/>
    <n v="1814367000"/>
    <s v="1,000.000000"/>
    <s v="RUB"/>
    <s v="RUB"/>
    <n v="94.1"/>
    <n v="94.25"/>
    <n v="15.15"/>
    <n v="-1814367000"/>
    <n v="-1947586.28"/>
    <n v="-1816314586.28"/>
  </r>
  <r>
    <n v="48477370"/>
    <s v="VTBCM"/>
    <s v="NCC"/>
    <x v="1"/>
    <s v="Yes"/>
    <s v="Yes"/>
    <x v="2"/>
    <s v="MINFIN_29020"/>
    <s v="RU000A102BV4"/>
    <n v="2550000"/>
    <n v="98.082999999999998"/>
    <s v="2,501,116,500.00"/>
    <s v="2,523,990,000.00"/>
    <n v="6"/>
    <n v="2372550600"/>
    <s v="2,372,550,600.00"/>
    <s v="2,375,521,813.37"/>
    <s v="RUB"/>
    <n v="983.37"/>
    <s v="РепоЦКОбл"/>
    <m/>
    <d v="2021-08-25T00:00:00"/>
    <d v="2021-08-25T00:00:00"/>
    <d v="2021-09-01T00:00:00"/>
    <d v="2021-09-01T00:00:00"/>
    <n v="1"/>
    <n v="1"/>
    <s v="135,042,900.00"/>
    <n v="0"/>
    <n v="0"/>
    <s v="1-2OCEB3"/>
    <s v="RU"/>
    <n v="1"/>
    <n v="-2546754.2999999998"/>
    <n v="-2546754.2999999998"/>
    <n v="6.53"/>
    <n v="2372550600"/>
    <s v="1,000.000000"/>
    <s v="RUB"/>
    <s v="RUB"/>
    <n v="98.3"/>
    <n v="98.4"/>
    <n v="0"/>
    <n v="-2372550600"/>
    <n v="-2546754.3199999998"/>
    <n v="-2375097354.3200002"/>
  </r>
  <r>
    <n v="48477442"/>
    <s v="VTBCM"/>
    <s v="NCC"/>
    <x v="1"/>
    <s v="Yes"/>
    <s v="Yes"/>
    <x v="2"/>
    <s v="MINFIN_52003RMFS"/>
    <s v="RU000A102069"/>
    <n v="1090000"/>
    <n v="98.063188999999994"/>
    <s v="1,133,011,400.00"/>
    <s v="1,135,224,100.00"/>
    <n v="8"/>
    <n v="1044406172"/>
    <s v="1,044,406,172.00"/>
    <s v="1,045,714,111.89"/>
    <s v="RUB"/>
    <s v="1,041.85361"/>
    <s v="РепоЦКОбл"/>
    <m/>
    <d v="2021-08-25T00:00:00"/>
    <d v="2021-08-25T00:00:00"/>
    <d v="2021-09-01T00:00:00"/>
    <d v="2021-09-01T00:00:00"/>
    <n v="1"/>
    <n v="1"/>
    <s v="91,214,262.68"/>
    <n v="0"/>
    <n v="0"/>
    <s v="1-2OCEB3"/>
    <s v="RU"/>
    <n v="1"/>
    <n v="-1121091.3600000001"/>
    <n v="-1121091.3600000001"/>
    <n v="6.53"/>
    <n v="1044406172"/>
    <s v="1,061.740000"/>
    <s v="RUB"/>
    <s v="RUB"/>
    <n v="98"/>
    <n v="98.2"/>
    <n v="2.4700000000000002"/>
    <n v="-1044406172"/>
    <n v="-1121091.33"/>
    <n v="-1045527263.33"/>
  </r>
  <r>
    <n v="48477441"/>
    <s v="VTBCM"/>
    <s v="NCC"/>
    <x v="1"/>
    <s v="Yes"/>
    <s v="Yes"/>
    <x v="2"/>
    <s v="MINFIN_52002"/>
    <s v="RU000A0ZYZ26"/>
    <n v="550000"/>
    <n v="98.103545999999994"/>
    <s v="629,062,500.00"/>
    <s v="629,678,500.00"/>
    <n v="9"/>
    <n v="573007435"/>
    <s v="573,007,435.00"/>
    <s v="573,725,028.69"/>
    <s v="RUB"/>
    <s v="1,143.523324"/>
    <s v="РепоЦКОбл"/>
    <m/>
    <d v="2021-08-25T00:00:00"/>
    <d v="2021-08-25T00:00:00"/>
    <d v="2021-09-01T00:00:00"/>
    <d v="2021-09-01T00:00:00"/>
    <n v="1"/>
    <n v="1"/>
    <s v="55,930,393.09"/>
    <n v="0"/>
    <n v="0"/>
    <s v="1-2OCEB3"/>
    <s v="RU"/>
    <n v="1"/>
    <n v="-615080.28"/>
    <n v="-615080.28"/>
    <n v="6.53"/>
    <n v="573007435"/>
    <s v="1,167.790000"/>
    <s v="RUB"/>
    <s v="RUB"/>
    <n v="97.9"/>
    <n v="98.1"/>
    <n v="1.6"/>
    <n v="-573007435"/>
    <n v="-615080.31000000006"/>
    <n v="-573622515.30999994"/>
  </r>
  <r>
    <n v="48477449"/>
    <s v="VTBCM"/>
    <s v="NCC"/>
    <x v="1"/>
    <s v="Yes"/>
    <s v="Yes"/>
    <x v="2"/>
    <s v="KSUB"/>
    <s v="RU000A0JW4Z1"/>
    <n v="2000000000"/>
    <n v="1.3557E-2"/>
    <s v="27,113,000.00"/>
    <s v="27,113,000.00"/>
    <n v="0"/>
    <n v="27113000"/>
    <s v="2,004,911,454.50"/>
    <s v="27,146,426.99"/>
    <s v="USD"/>
    <n v="0"/>
    <s v="Репо с КСУ"/>
    <m/>
    <d v="2021-08-25T00:00:00"/>
    <d v="2021-08-25T00:00:00"/>
    <d v="2021-11-23T00:00:00"/>
    <d v="2021-11-23T00:00:00"/>
    <n v="73.9465"/>
    <n v="73.191199999999995"/>
    <s v="-1,994,822,707.20"/>
    <n v="0"/>
    <n v="0"/>
    <s v="1-2OCEB3"/>
    <s v="RU"/>
    <s v="-"/>
    <n v="-2228.4699999999998"/>
    <n v="-163958.34"/>
    <n v="0.5"/>
    <n v="1994822707.2"/>
    <n v="1"/>
    <s v="RUB"/>
    <s v="USD"/>
    <n v="0"/>
    <n v="0"/>
    <n v="0"/>
    <n v="-1994822707.2"/>
    <n v="-163958.34"/>
    <n v="-1994986665.54"/>
  </r>
  <r>
    <n v="48477838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0,507,068.49"/>
    <s v="RUB"/>
    <n v="0"/>
    <s v="Репо с КСУ"/>
    <m/>
    <d v="2021-08-25T00:00:00"/>
    <d v="2021-08-25T00:00:00"/>
    <d v="2021-09-08T00:00:00"/>
    <d v="2021-09-08T00:00:00"/>
    <n v="1"/>
    <n v="1"/>
    <s v="200,000,000.00"/>
    <n v="0"/>
    <n v="0"/>
    <s v="1-2OCEB3"/>
    <s v="RU"/>
    <s v="-"/>
    <n v="217315.07"/>
    <n v="217315.07"/>
    <n v="6.61"/>
    <n v="200000000"/>
    <n v="1"/>
    <s v="RUB"/>
    <s v="RUB"/>
    <n v="0"/>
    <n v="0"/>
    <n v="0"/>
    <n v="200000000"/>
    <n v="217315.07"/>
    <n v="200217315.06999999"/>
  </r>
  <r>
    <n v="48479179"/>
    <s v="VTBCM"/>
    <s v="VEB"/>
    <x v="7"/>
    <s v="Yes"/>
    <s v="Yes"/>
    <x v="2"/>
    <s v="RUALRU 8.6 28/06/202"/>
    <s v="RU000A100KL0"/>
    <n v="3170000"/>
    <n v="100.95"/>
    <s v="3,200,115,000.00"/>
    <s v="3,222,526,900.00"/>
    <n v="15"/>
    <n v="2739147865"/>
    <s v="2,739,147,865.00"/>
    <s v="2,742,614,950.79"/>
    <s v="RUB"/>
    <s v="1,005.5"/>
    <s v="ММВБОбРЕПО"/>
    <m/>
    <d v="2021-08-25T00:00:00"/>
    <d v="2021-08-25T00:00:00"/>
    <d v="2021-09-01T00:00:00"/>
    <d v="2021-09-01T00:00:00"/>
    <n v="1"/>
    <n v="1"/>
    <s v="448,287,135.00"/>
    <n v="0"/>
    <n v="0"/>
    <s v="1-3V2QD"/>
    <s v="RU"/>
    <n v="2"/>
    <n v="-2971787.82"/>
    <n v="-2971787.82"/>
    <n v="6.6"/>
    <n v="2739147865"/>
    <s v="1,000.000000"/>
    <s v="RUB"/>
    <s v="RUB"/>
    <n v="99.63"/>
    <n v="100.13"/>
    <n v="8.48"/>
    <n v="-2739147865"/>
    <n v="-2971787.82"/>
    <n v="-2742119652.8200002"/>
  </r>
  <r>
    <n v="48481974"/>
    <s v="VTBCM"/>
    <s v="CENCB"/>
    <x v="3"/>
    <s v="Yes"/>
    <s v="Yes"/>
    <x v="1"/>
    <s v="MTSSDR"/>
    <s v="US6074091090"/>
    <n v="150000"/>
    <n v="8.7208400000000008"/>
    <s v="1,308,126.00"/>
    <s v="1,308,126.00"/>
    <n v="17"/>
    <n v="1085744.58"/>
    <s v="80,065,845.41"/>
    <s v="1,085,911.16"/>
    <s v="USD"/>
    <n v="675.41299200000003"/>
    <s v="ММВБ_РЕПО"/>
    <m/>
    <d v="2021-08-26T00:00:00"/>
    <d v="2021-08-26T00:00:00"/>
    <d v="2021-09-02T00:00:00"/>
    <d v="2021-09-02T00:00:00"/>
    <n v="73.742800000000003"/>
    <n v="73.191199999999995"/>
    <s v="-21,428,942.77"/>
    <n v="0"/>
    <n v="0"/>
    <s v="1-7F57"/>
    <s v="RU"/>
    <s v="-"/>
    <n v="118.99"/>
    <n v="8754.6200000000008"/>
    <n v="0.8"/>
    <n v="79883006.030000001"/>
    <n v="0"/>
    <s v="USD"/>
    <s v="USD"/>
    <n v="9.18"/>
    <n v="9.19"/>
    <n v="0"/>
    <n v="79883006.030000001"/>
    <n v="8754.6200000000008"/>
    <n v="79891760.650000006"/>
  </r>
  <r>
    <n v="48500372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0,490,958.90"/>
    <s v="RUB"/>
    <n v="0"/>
    <s v="Репо с КСУ"/>
    <m/>
    <d v="2021-08-26T00:00:00"/>
    <d v="2021-08-26T00:00:00"/>
    <d v="2021-09-09T00:00:00"/>
    <d v="2021-09-09T00:00:00"/>
    <n v="1"/>
    <n v="1"/>
    <s v="200,000,000.00"/>
    <n v="0"/>
    <n v="0"/>
    <s v="1-2OCEB3"/>
    <s v="RU"/>
    <s v="-"/>
    <n v="175342.46"/>
    <n v="175342.46"/>
    <n v="6.4"/>
    <n v="200000000"/>
    <n v="1"/>
    <s v="RUB"/>
    <s v="RUB"/>
    <n v="0"/>
    <n v="0"/>
    <n v="0"/>
    <n v="200000000"/>
    <n v="175342.46"/>
    <n v="200175342.46000001"/>
  </r>
  <r>
    <n v="48500527"/>
    <s v="VTBCM"/>
    <s v="NCC"/>
    <x v="1"/>
    <s v="Yes"/>
    <s v="Yes"/>
    <x v="2"/>
    <s v="MINFIN_29020"/>
    <s v="RU000A102BV4"/>
    <n v="2200000"/>
    <n v="1.3257730000000001"/>
    <s v="29,167,002.92"/>
    <s v="29,439,978.72"/>
    <n v="6"/>
    <n v="27673580"/>
    <s v="2,040,727,275.22"/>
    <s v="27,675,437.54"/>
    <s v="USD"/>
    <n v="983.37"/>
    <s v="РепоЦКОбл"/>
    <m/>
    <d v="2021-08-26T00:00:00"/>
    <d v="2021-08-26T00:00:00"/>
    <d v="2021-09-02T00:00:00"/>
    <d v="2021-09-02T00:00:00"/>
    <n v="73.742800000000003"/>
    <n v="73.191199999999995"/>
    <s v="127,346,955.65"/>
    <n v="0"/>
    <n v="0"/>
    <s v="1-2OCEB3"/>
    <s v="RU"/>
    <n v="1"/>
    <n v="-1326.8"/>
    <n v="-97618.51"/>
    <n v="0.35"/>
    <n v="2036067044.3499999"/>
    <s v="1,000.000000"/>
    <s v="RUB"/>
    <s v="USD"/>
    <n v="98.3"/>
    <n v="98.4"/>
    <n v="0"/>
    <n v="-2036067044.3499999"/>
    <n v="-97619.25"/>
    <n v="-2036164663.5999999"/>
  </r>
  <r>
    <n v="48501021"/>
    <s v="VTBCM"/>
    <s v="NCC"/>
    <x v="1"/>
    <s v="Yes"/>
    <s v="Yes"/>
    <x v="2"/>
    <s v="KSUB"/>
    <s v="RU000A0JW4Z1"/>
    <n v="1485600000"/>
    <n v="1.3509E-2"/>
    <s v="20,069,118.96"/>
    <s v="20,069,118.96"/>
    <n v="0"/>
    <n v="20069118.960000001"/>
    <s v="1,479,953,025.64"/>
    <s v="20,070,273.62"/>
    <s v="USD"/>
    <n v="0"/>
    <s v="Репо с КСУ"/>
    <m/>
    <d v="2021-08-26T00:00:00"/>
    <d v="2021-08-26T00:00:00"/>
    <d v="2021-09-02T00:00:00"/>
    <d v="2021-09-02T00:00:00"/>
    <n v="73.742800000000003"/>
    <n v="73.191199999999995"/>
    <s v="-1,476,573,386.01"/>
    <n v="0"/>
    <n v="0"/>
    <s v="1-2OCEB3"/>
    <s v="RU"/>
    <s v="-"/>
    <n v="-824.76"/>
    <n v="-60681.22"/>
    <n v="0.3"/>
    <n v="1476573386.01"/>
    <n v="1"/>
    <s v="RUB"/>
    <s v="USD"/>
    <n v="0"/>
    <n v="0"/>
    <n v="0"/>
    <n v="-1476573386.01"/>
    <n v="-60681.22"/>
    <n v="-1476634067.23"/>
  </r>
  <r>
    <n v="48501186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0,506,301.37"/>
    <s v="RUB"/>
    <n v="0"/>
    <s v="Репо с КСУ"/>
    <m/>
    <d v="2021-08-26T00:00:00"/>
    <d v="2021-08-26T00:00:00"/>
    <d v="2021-09-09T00:00:00"/>
    <d v="2021-09-09T00:00:00"/>
    <n v="1"/>
    <n v="1"/>
    <s v="200,000,000.00"/>
    <n v="0"/>
    <n v="0"/>
    <s v="1-2OCEB3"/>
    <s v="RU"/>
    <s v="-"/>
    <n v="180821.92"/>
    <n v="180821.92"/>
    <n v="6.6"/>
    <n v="200000000"/>
    <n v="1"/>
    <s v="RUB"/>
    <s v="RUB"/>
    <n v="0"/>
    <n v="0"/>
    <n v="0"/>
    <n v="200000000"/>
    <n v="180821.92"/>
    <n v="200180821.91999999"/>
  </r>
  <r>
    <n v="48501575"/>
    <s v="VTBCM"/>
    <s v="OWHBDEFFNO"/>
    <x v="14"/>
    <s v="Yes"/>
    <s v="No"/>
    <x v="2"/>
    <s v="AER"/>
    <s v="NL0000687663"/>
    <n v="235000"/>
    <n v="55.09"/>
    <s v="12,946,150.00"/>
    <s v="12,946,150.00"/>
    <n v="25"/>
    <n v="9709612.5"/>
    <s v="718,421,996.56"/>
    <s v="9,710,839.69"/>
    <s v="USD"/>
    <s v="3,995.08992"/>
    <s v="Вн_РЕПО"/>
    <m/>
    <d v="2021-08-27T00:00:00"/>
    <d v="2021-08-27T00:00:00"/>
    <d v="2021-09-09T00:00:00"/>
    <d v="2021-09-09T00:00:00"/>
    <n v="73.990799999999993"/>
    <n v="73.191199999999995"/>
    <s v="224,467,217.28"/>
    <n v="0"/>
    <n v="0"/>
    <s v="1-1M4APU"/>
    <s v="DE"/>
    <s v="-"/>
    <n v="-472"/>
    <n v="-34727.120000000003"/>
    <n v="0.35"/>
    <n v="714378913.91999996"/>
    <n v="0.01"/>
    <s v="USD"/>
    <s v="USD"/>
    <n v="54.3"/>
    <n v="54.36"/>
    <n v="0"/>
    <n v="-714378913.91999996"/>
    <n v="-34727.120000000003"/>
    <n v="-714413641.03999996"/>
  </r>
  <r>
    <n v="48501627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481,643.84"/>
    <s v="RUB"/>
    <n v="0"/>
    <s v="Репо с КСУ"/>
    <m/>
    <d v="2021-08-26T00:00:00"/>
    <d v="2021-08-26T00:00:00"/>
    <d v="2021-11-24T00:00:00"/>
    <d v="2021-11-24T00:00:00"/>
    <n v="1"/>
    <n v="1"/>
    <s v="200,000,000.00"/>
    <n v="0"/>
    <n v="0"/>
    <s v="1-2OCEB3"/>
    <s v="RU"/>
    <s v="-"/>
    <n v="193424.66"/>
    <n v="193424.66"/>
    <n v="7.06"/>
    <n v="200000000"/>
    <n v="1"/>
    <s v="RUB"/>
    <s v="RUB"/>
    <n v="0"/>
    <n v="0"/>
    <n v="0"/>
    <n v="200000000"/>
    <n v="193424.66"/>
    <n v="200193424.66"/>
  </r>
  <r>
    <n v="48502217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0,508,602.74"/>
    <s v="RUB"/>
    <n v="0"/>
    <s v="Репо с КСУ"/>
    <m/>
    <d v="2021-08-26T00:00:00"/>
    <d v="2021-08-26T00:00:00"/>
    <d v="2021-09-09T00:00:00"/>
    <d v="2021-09-09T00:00:00"/>
    <n v="1"/>
    <n v="1"/>
    <s v="200,000,000.00"/>
    <n v="0"/>
    <n v="0"/>
    <s v="1-2OCEB3"/>
    <s v="RU"/>
    <s v="-"/>
    <n v="181643.84"/>
    <n v="181643.84"/>
    <n v="6.63"/>
    <n v="200000000"/>
    <n v="1"/>
    <s v="RUB"/>
    <s v="RUB"/>
    <n v="0"/>
    <n v="0"/>
    <n v="0"/>
    <n v="200000000"/>
    <n v="181643.84"/>
    <n v="200181643.84"/>
  </r>
  <r>
    <n v="48503661"/>
    <s v="VTBCM"/>
    <s v="NCC"/>
    <x v="1"/>
    <s v="Yes"/>
    <s v="Yes"/>
    <x v="2"/>
    <s v="KSUB"/>
    <s v="RU000A0JW4Z1"/>
    <n v="2000000000"/>
    <n v="1"/>
    <s v="2,000,000,000.00"/>
    <s v="2,000,000,000.00"/>
    <n v="0"/>
    <n v="2000000000"/>
    <s v="2,000,000,000.00"/>
    <s v="2,002,339,726.03"/>
    <s v="RUB"/>
    <n v="0"/>
    <s v="Репо с КСУ"/>
    <m/>
    <d v="2021-08-26T00:00:00"/>
    <d v="2021-08-26T00:00:00"/>
    <d v="2021-09-02T00:00:00"/>
    <d v="2021-09-02T00:00:00"/>
    <n v="1"/>
    <n v="1"/>
    <s v="-2,000,000,000.00"/>
    <n v="0"/>
    <n v="0"/>
    <s v="1-2OCEB3"/>
    <s v="RU"/>
    <s v="-"/>
    <n v="-1671232.88"/>
    <n v="-1671232.88"/>
    <n v="6.1"/>
    <n v="2000000000"/>
    <n v="1"/>
    <s v="RUB"/>
    <s v="RUB"/>
    <n v="0"/>
    <n v="0"/>
    <n v="0"/>
    <n v="-2000000000"/>
    <n v="-1671232.88"/>
    <n v="-2001671232.8800001"/>
  </r>
  <r>
    <n v="48503662"/>
    <s v="VTBCM"/>
    <s v="NCC"/>
    <x v="1"/>
    <s v="Yes"/>
    <s v="Yes"/>
    <x v="2"/>
    <s v="KSUB"/>
    <s v="RU000A0JW4Z1"/>
    <n v="2000000000"/>
    <n v="1"/>
    <s v="2,000,000,000.00"/>
    <s v="2,000,000,000.00"/>
    <n v="0"/>
    <n v="2000000000"/>
    <s v="2,000,000,000.00"/>
    <s v="2,002,332,054.79"/>
    <s v="RUB"/>
    <n v="0"/>
    <s v="Репо с КСУ"/>
    <m/>
    <d v="2021-08-26T00:00:00"/>
    <d v="2021-08-26T00:00:00"/>
    <d v="2021-09-02T00:00:00"/>
    <d v="2021-09-02T00:00:00"/>
    <n v="1"/>
    <n v="1"/>
    <s v="-2,000,000,000.00"/>
    <n v="0"/>
    <n v="0"/>
    <s v="1-2OCEB3"/>
    <s v="RU"/>
    <s v="-"/>
    <n v="-1665753.42"/>
    <n v="-1665753.42"/>
    <n v="6.08"/>
    <n v="2000000000"/>
    <n v="1"/>
    <s v="RUB"/>
    <s v="RUB"/>
    <n v="0"/>
    <n v="0"/>
    <n v="0"/>
    <n v="-2000000000"/>
    <n v="-1665753.42"/>
    <n v="-2001665753.4200001"/>
  </r>
  <r>
    <n v="48503663"/>
    <s v="VTBCM"/>
    <s v="NCC"/>
    <x v="1"/>
    <s v="Yes"/>
    <s v="Yes"/>
    <x v="2"/>
    <s v="KSUB"/>
    <s v="RU000A0JW4Z1"/>
    <n v="1500000000"/>
    <n v="1"/>
    <s v="1,500,000,000.00"/>
    <s v="1,500,000,000.00"/>
    <n v="0"/>
    <n v="1500000000"/>
    <s v="1,500,000,000.00"/>
    <s v="1,501,743,287.67"/>
    <s v="RUB"/>
    <n v="0"/>
    <s v="Репо с КСУ"/>
    <m/>
    <d v="2021-08-26T00:00:00"/>
    <d v="2021-08-26T00:00:00"/>
    <d v="2021-09-02T00:00:00"/>
    <d v="2021-09-02T00:00:00"/>
    <n v="1"/>
    <n v="1"/>
    <s v="-1,500,000,000.00"/>
    <n v="0"/>
    <n v="0"/>
    <s v="1-2OCEB3"/>
    <s v="RU"/>
    <s v="-"/>
    <n v="-1245205.48"/>
    <n v="-1245205.48"/>
    <n v="6.06"/>
    <n v="1500000000"/>
    <n v="1"/>
    <s v="RUB"/>
    <s v="RUB"/>
    <n v="0"/>
    <n v="0"/>
    <n v="0"/>
    <n v="-1500000000"/>
    <n v="-1245205.48"/>
    <n v="-1501245205.48"/>
  </r>
  <r>
    <n v="48503664"/>
    <s v="VTBCM"/>
    <s v="NCC"/>
    <x v="1"/>
    <s v="Yes"/>
    <s v="Yes"/>
    <x v="2"/>
    <s v="KSUB"/>
    <s v="RU000A0JW4Z1"/>
    <n v="2000000000"/>
    <n v="1"/>
    <s v="2,000,000,000.00"/>
    <s v="2,000,000,000.00"/>
    <n v="0"/>
    <n v="2000000000"/>
    <s v="2,000,000,000.00"/>
    <s v="2,004,679,452.05"/>
    <s v="RUB"/>
    <n v="0"/>
    <s v="Репо с КСУ"/>
    <m/>
    <d v="2021-08-26T00:00:00"/>
    <d v="2021-08-26T00:00:00"/>
    <d v="2021-09-09T00:00:00"/>
    <d v="2021-09-09T00:00:00"/>
    <n v="1"/>
    <n v="1"/>
    <s v="-2,000,000,000.00"/>
    <n v="0"/>
    <n v="0"/>
    <s v="1-2OCEB3"/>
    <s v="RU"/>
    <s v="-"/>
    <n v="-1671232.88"/>
    <n v="-1671232.88"/>
    <n v="6.1"/>
    <n v="2000000000"/>
    <n v="1"/>
    <s v="RUB"/>
    <s v="RUB"/>
    <n v="0"/>
    <n v="0"/>
    <n v="0"/>
    <n v="-2000000000"/>
    <n v="-1671232.88"/>
    <n v="-2001671232.8800001"/>
  </r>
  <r>
    <n v="48503665"/>
    <s v="VTBCM"/>
    <s v="NCC"/>
    <x v="1"/>
    <s v="Yes"/>
    <s v="Yes"/>
    <x v="2"/>
    <s v="KSUB"/>
    <s v="RU000A0JW4Z1"/>
    <n v="2000000000"/>
    <n v="1"/>
    <s v="2,000,000,000.00"/>
    <s v="2,000,000,000.00"/>
    <n v="0"/>
    <n v="2000000000"/>
    <s v="2,000,000,000.00"/>
    <s v="2,004,664,109.59"/>
    <s v="RUB"/>
    <n v="0"/>
    <s v="Репо с КСУ"/>
    <m/>
    <d v="2021-08-26T00:00:00"/>
    <d v="2021-08-26T00:00:00"/>
    <d v="2021-09-09T00:00:00"/>
    <d v="2021-09-09T00:00:00"/>
    <n v="1"/>
    <n v="1"/>
    <s v="-2,000,000,000.00"/>
    <n v="0"/>
    <n v="0"/>
    <s v="1-2OCEB3"/>
    <s v="RU"/>
    <s v="-"/>
    <n v="-1665753.43"/>
    <n v="-1665753.43"/>
    <n v="6.08"/>
    <n v="2000000000"/>
    <n v="1"/>
    <s v="RUB"/>
    <s v="RUB"/>
    <n v="0"/>
    <n v="0"/>
    <n v="0"/>
    <n v="-2000000000"/>
    <n v="-1665753.43"/>
    <n v="-2001665753.4300001"/>
  </r>
  <r>
    <n v="48503658"/>
    <s v="VTBCM"/>
    <s v="NCC"/>
    <x v="1"/>
    <s v="Yes"/>
    <s v="Yes"/>
    <x v="2"/>
    <s v="KSUB"/>
    <s v="RU000A0JW4Z1"/>
    <n v="5000000000"/>
    <n v="1"/>
    <s v="5,000,000,000.00"/>
    <s v="5,000,000,000.00"/>
    <n v="0"/>
    <n v="5000000000"/>
    <s v="5,000,000,000.00"/>
    <s v="5,029,678,082.19"/>
    <s v="RUB"/>
    <n v="0"/>
    <s v="Репо с КСУ"/>
    <m/>
    <d v="2021-08-26T00:00:00"/>
    <d v="2021-08-26T00:00:00"/>
    <d v="2021-09-30T00:00:00"/>
    <d v="2021-09-30T00:00:00"/>
    <n v="1"/>
    <n v="1"/>
    <s v="-5,000,000,000.00"/>
    <n v="0"/>
    <n v="0"/>
    <s v="1-2OCEB3"/>
    <s v="RU"/>
    <s v="-"/>
    <n v="-4239726.03"/>
    <n v="-4239726.03"/>
    <n v="6.19"/>
    <n v="5000000000"/>
    <n v="1"/>
    <s v="RUB"/>
    <s v="RUB"/>
    <n v="0"/>
    <n v="0"/>
    <n v="0"/>
    <n v="-5000000000"/>
    <n v="-4239726.03"/>
    <n v="-5004239726.0299997"/>
  </r>
  <r>
    <n v="48521636"/>
    <s v="VTBCM"/>
    <s v="NCC"/>
    <x v="1"/>
    <s v="Yes"/>
    <s v="Yes"/>
    <x v="2"/>
    <s v="KSUB"/>
    <s v="RU000A0JW4Z1"/>
    <n v="779000000"/>
    <n v="1.3478E-2"/>
    <s v="10,499,128.30"/>
    <s v="10,499,128.30"/>
    <n v="0"/>
    <n v="10499128.300000001"/>
    <s v="776,838,902.22"/>
    <s v="10,499,792.77"/>
    <s v="USD"/>
    <n v="0"/>
    <s v="Репо с КСУ"/>
    <m/>
    <d v="2021-08-27T00:00:00"/>
    <d v="2021-08-27T00:00:00"/>
    <d v="2021-09-03T00:00:00"/>
    <d v="2021-09-03T00:00:00"/>
    <n v="73.990799999999993"/>
    <n v="73.191199999999995"/>
    <s v="-772,467,065.20"/>
    <n v="0"/>
    <n v="0"/>
    <s v="1-2OCEB3"/>
    <s v="RU"/>
    <s v="-"/>
    <n v="-379.7"/>
    <n v="-27936.2"/>
    <n v="0.33"/>
    <n v="772467065.20000005"/>
    <n v="1"/>
    <s v="RUB"/>
    <s v="USD"/>
    <n v="0"/>
    <n v="0"/>
    <n v="0"/>
    <n v="-772467065.20000005"/>
    <n v="-27936.2"/>
    <n v="-772495001.4000001"/>
  </r>
  <r>
    <n v="48522069"/>
    <s v="VTBCM"/>
    <s v="NCC"/>
    <x v="1"/>
    <s v="Yes"/>
    <s v="Yes"/>
    <x v="2"/>
    <s v="MINFIN_26236"/>
    <s v="RU000A102BT8"/>
    <n v="1000000"/>
    <n v="1.2645230000000001"/>
    <s v="12,645,233.07"/>
    <s v="12,841,473.68"/>
    <n v="5"/>
    <n v="12199400"/>
    <s v="902,643,365.52"/>
    <s v="12,200,218.86"/>
    <s v="USD"/>
    <n v="942"/>
    <s v="РепоЦКОбл"/>
    <m/>
    <d v="2021-08-27T00:00:00"/>
    <d v="2021-08-27T00:00:00"/>
    <d v="2021-09-03T00:00:00"/>
    <d v="2021-09-03T00:00:00"/>
    <n v="73.990799999999993"/>
    <n v="73.191199999999995"/>
    <s v="44,436,464.64"/>
    <n v="0"/>
    <n v="0"/>
    <s v="1-2OCEB3"/>
    <s v="RU"/>
    <n v="1"/>
    <n v="-467.92"/>
    <n v="-34426.93"/>
    <n v="0.35"/>
    <n v="897563535.36000001"/>
    <s v="1,000.000000"/>
    <s v="RUB"/>
    <s v="USD"/>
    <n v="94.1"/>
    <n v="94.25"/>
    <n v="15.15"/>
    <n v="-897563535.36000001"/>
    <n v="-34426.93"/>
    <n v="-897597962.28999996"/>
  </r>
  <r>
    <n v="48522422"/>
    <s v="VTBCM"/>
    <s v="NCC"/>
    <x v="1"/>
    <s v="Yes"/>
    <s v="Yes"/>
    <x v="2"/>
    <s v="KSUB"/>
    <s v="RU000A0JW4Z1"/>
    <n v="4179000000"/>
    <n v="1.3478E-2"/>
    <s v="56,323,308.30"/>
    <s v="56,323,308.30"/>
    <n v="0"/>
    <n v="56323308.299999997"/>
    <s v="4,167,406,639.76"/>
    <s v="56,326,548.82"/>
    <s v="USD"/>
    <n v="0"/>
    <s v="Репо с КСУ"/>
    <m/>
    <d v="2021-08-27T00:00:00"/>
    <d v="2021-08-27T00:00:00"/>
    <d v="2021-09-03T00:00:00"/>
    <d v="2021-09-03T00:00:00"/>
    <n v="73.990799999999993"/>
    <n v="73.191199999999995"/>
    <s v="-4,143,953,614.19"/>
    <n v="0"/>
    <n v="0"/>
    <s v="1-2OCEB3"/>
    <s v="RU"/>
    <s v="-"/>
    <n v="-1851.73"/>
    <n v="-136239.92000000001"/>
    <n v="0.3"/>
    <n v="4143953614.1900001"/>
    <n v="1"/>
    <s v="RUB"/>
    <s v="USD"/>
    <n v="0"/>
    <n v="0"/>
    <n v="0"/>
    <n v="-4143953614.1900001"/>
    <n v="-136239.92000000001"/>
    <n v="-4144089854.1100001"/>
  </r>
  <r>
    <n v="48522418"/>
    <s v="VTBCM"/>
    <s v="NCC"/>
    <x v="1"/>
    <s v="Yes"/>
    <s v="Yes"/>
    <x v="2"/>
    <s v="WHSD03"/>
    <s v="RU000A0JS4J1"/>
    <n v="1100000"/>
    <n v="1.4769030000000001"/>
    <s v="16,245,938.05"/>
    <s v="16,274,036.14"/>
    <n v="17"/>
    <n v="13507450"/>
    <s v="999,427,031.46"/>
    <s v="13,508,356.66"/>
    <s v="USD"/>
    <n v="0"/>
    <s v="РепоЦКОбл"/>
    <m/>
    <d v="2021-08-27T00:00:00"/>
    <d v="2021-08-27T00:00:00"/>
    <d v="2021-09-03T00:00:00"/>
    <d v="2021-09-03T00:00:00"/>
    <n v="73.990799999999993"/>
    <n v="73.191199999999995"/>
    <s v="-993,802,529.28"/>
    <n v="0"/>
    <n v="0"/>
    <s v="1-2OCEB3"/>
    <s v="RU"/>
    <n v="1"/>
    <n v="-518.08000000000004"/>
    <n v="-38117.43"/>
    <n v="0.35"/>
    <n v="993802529.27999997"/>
    <s v="1,000.000000"/>
    <s v="RUB"/>
    <s v="USD"/>
    <n v="111.93"/>
    <n v="112.43"/>
    <n v="2.97"/>
    <n v="-993802529.27999997"/>
    <n v="-38118.160000000003"/>
    <n v="-993840647.43999994"/>
  </r>
  <r>
    <n v="48522897"/>
    <s v="VTBCM"/>
    <s v="NCC"/>
    <x v="1"/>
    <s v="Yes"/>
    <s v="Yes"/>
    <x v="2"/>
    <s v="WHSD05"/>
    <s v="RU000A0JS4L7"/>
    <n v="1350000"/>
    <n v="1.495846"/>
    <s v="20,193,915.98"/>
    <s v="20,228,400.00"/>
    <n v="30"/>
    <n v="14159880"/>
    <s v="1,047,700,849.10"/>
    <s v="14,160,830.46"/>
    <s v="USD"/>
    <n v="0"/>
    <s v="РепоЦКОбл"/>
    <m/>
    <d v="2021-08-27T00:00:00"/>
    <d v="2021-08-27T00:00:00"/>
    <d v="2021-09-03T00:00:00"/>
    <d v="2021-09-03T00:00:00"/>
    <n v="73.990799999999993"/>
    <n v="73.191199999999995"/>
    <s v="-1,041,804,675.07"/>
    <n v="0"/>
    <n v="0"/>
    <s v="1-2OCEB3"/>
    <s v="RU"/>
    <n v="1"/>
    <n v="-543.12"/>
    <n v="-39959.730000000003"/>
    <n v="0.35"/>
    <n v="1041804675.0700001"/>
    <s v="1,000.000000"/>
    <s v="RUB"/>
    <s v="USD"/>
    <n v="111.93"/>
    <n v="112.43"/>
    <n v="2.97"/>
    <n v="-1041804675.0700001"/>
    <n v="-39959.730000000003"/>
    <n v="-1041844634.8000001"/>
  </r>
  <r>
    <n v="48522889"/>
    <s v="VTBCM"/>
    <s v="NCC"/>
    <x v="1"/>
    <s v="Yes"/>
    <s v="Yes"/>
    <x v="2"/>
    <s v="FABRIKAI002P1"/>
    <s v="RU000A100ZB9"/>
    <n v="2400000"/>
    <n v="1.3821399999999999"/>
    <s v="16,758,171.43"/>
    <s v="16,758,171.43"/>
    <n v="30"/>
    <n v="11730720"/>
    <s v="867,965,357.38"/>
    <s v="11,731,507.40"/>
    <s v="USD"/>
    <n v="500.83109999999999"/>
    <s v="РепоЦКОбл"/>
    <m/>
    <d v="2021-08-27T00:00:00"/>
    <d v="2021-08-27T00:00:00"/>
    <d v="2021-09-03T00:00:00"/>
    <d v="2021-09-03T00:00:00"/>
    <n v="73.990799999999993"/>
    <n v="73.191199999999995"/>
    <s v="338,913,954.43"/>
    <n v="0"/>
    <n v="0"/>
    <s v="1-2OCEB3"/>
    <s v="RU"/>
    <n v="1"/>
    <n v="-449.96"/>
    <n v="-33105.54"/>
    <n v="0.35"/>
    <n v="863080685.57000005"/>
    <n v="490.05"/>
    <s v="RUB"/>
    <s v="USD"/>
    <n v="101.5"/>
    <n v="101.800003"/>
    <n v="0"/>
    <n v="-863080685.57000005"/>
    <n v="-33104.07"/>
    <n v="-863113789.6400001"/>
  </r>
  <r>
    <n v="48523212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511,232.88"/>
    <s v="RUB"/>
    <n v="0"/>
    <s v="Репо с КСУ"/>
    <m/>
    <d v="2021-08-27T00:00:00"/>
    <d v="2021-08-27T00:00:00"/>
    <d v="2021-11-25T00:00:00"/>
    <d v="2021-11-25T00:00:00"/>
    <n v="1"/>
    <n v="1"/>
    <s v="200,000,000.00"/>
    <n v="0"/>
    <n v="0"/>
    <s v="1-2OCEB3"/>
    <s v="RU"/>
    <s v="-"/>
    <n v="156054.79"/>
    <n v="156054.79"/>
    <n v="7.12"/>
    <n v="200000000"/>
    <n v="1"/>
    <s v="RUB"/>
    <s v="RUB"/>
    <n v="0"/>
    <n v="0"/>
    <n v="0"/>
    <n v="200000000"/>
    <n v="156054.79"/>
    <n v="200156054.78999999"/>
  </r>
  <r>
    <n v="48523240"/>
    <s v="VTBCM"/>
    <s v="NCC"/>
    <x v="1"/>
    <s v="Yes"/>
    <s v="Yes"/>
    <x v="1"/>
    <s v="KSUB"/>
    <s v="RU000A0JW4Z1"/>
    <n v="166700000"/>
    <n v="1"/>
    <s v="166,700,000.00"/>
    <s v="166,700,000.00"/>
    <n v="0"/>
    <n v="166700000"/>
    <s v="166,700,000.00"/>
    <s v="169,630,723.01"/>
    <s v="RUB"/>
    <n v="0"/>
    <s v="Репо с КСУ"/>
    <m/>
    <d v="2021-08-27T00:00:00"/>
    <d v="2021-08-27T00:00:00"/>
    <d v="2021-11-25T00:00:00"/>
    <d v="2021-11-25T00:00:00"/>
    <n v="1"/>
    <n v="1"/>
    <s v="166,700,000.00"/>
    <n v="0"/>
    <n v="0"/>
    <s v="1-2OCEB3"/>
    <s v="RU"/>
    <s v="-"/>
    <n v="130254.36"/>
    <n v="130254.36"/>
    <n v="7.13"/>
    <n v="166700000"/>
    <n v="1"/>
    <s v="RUB"/>
    <s v="RUB"/>
    <n v="0"/>
    <n v="0"/>
    <n v="0"/>
    <n v="166700000"/>
    <n v="130254.36"/>
    <n v="166830254.36000001"/>
  </r>
  <r>
    <n v="48523347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526,027.40"/>
    <s v="RUB"/>
    <n v="0"/>
    <s v="Репо с КСУ"/>
    <m/>
    <d v="2021-08-27T00:00:00"/>
    <d v="2021-08-27T00:00:00"/>
    <d v="2021-11-25T00:00:00"/>
    <d v="2021-11-25T00:00:00"/>
    <n v="1"/>
    <n v="1"/>
    <s v="200,000,000.00"/>
    <n v="0"/>
    <n v="0"/>
    <s v="1-2OCEB3"/>
    <s v="RU"/>
    <s v="-"/>
    <n v="156712.32999999999"/>
    <n v="156712.32999999999"/>
    <n v="7.15"/>
    <n v="200000000"/>
    <n v="1"/>
    <s v="RUB"/>
    <s v="RUB"/>
    <n v="0"/>
    <n v="0"/>
    <n v="0"/>
    <n v="200000000"/>
    <n v="156712.32999999999"/>
    <n v="200156712.33000001"/>
  </r>
  <r>
    <n v="48523793"/>
    <s v="VTBCM"/>
    <s v="NCC"/>
    <x v="1"/>
    <s v="Yes"/>
    <s v="Yes"/>
    <x v="2"/>
    <s v="KSUB"/>
    <s v="RU000A0JW4Z1"/>
    <n v="90000000"/>
    <n v="1"/>
    <s v="90,000,000.00"/>
    <s v="90,000,000.00"/>
    <n v="0"/>
    <n v="90000000"/>
    <s v="90,000,000.00"/>
    <s v="90,227,145.21"/>
    <s v="RUB"/>
    <n v="0"/>
    <s v="Репо с КСУ"/>
    <m/>
    <d v="2021-08-27T00:00:00"/>
    <d v="2021-08-27T00:00:00"/>
    <d v="2021-09-10T00:00:00"/>
    <d v="2021-09-10T00:00:00"/>
    <n v="1"/>
    <n v="1"/>
    <s v="-90,000,000.00"/>
    <n v="0"/>
    <n v="0"/>
    <s v="1-2OCEB3"/>
    <s v="RU"/>
    <s v="-"/>
    <n v="-64898.63"/>
    <n v="-64898.63"/>
    <n v="6.58"/>
    <n v="90000000"/>
    <n v="1"/>
    <s v="RUB"/>
    <s v="RUB"/>
    <n v="0"/>
    <n v="0"/>
    <n v="0"/>
    <n v="-90000000"/>
    <n v="-64898.63"/>
    <n v="-90064898.629999995"/>
  </r>
  <r>
    <n v="48526560"/>
    <s v="VTBCM"/>
    <s v="CENCB"/>
    <x v="3"/>
    <s v="Yes"/>
    <s v="Yes"/>
    <x v="1"/>
    <s v="TRNFP"/>
    <s v="RU0009091573"/>
    <n v="1500"/>
    <s v="158,700.000000"/>
    <s v="238,050,000.00"/>
    <s v="238,050,000.00"/>
    <n v="25"/>
    <n v="178537500"/>
    <s v="178,537,500.00"/>
    <s v="178,766,908.46"/>
    <s v="RUB"/>
    <s v="158,400."/>
    <s v="ММВБ_РЕПО"/>
    <m/>
    <d v="2021-08-30T00:00:00"/>
    <d v="2021-08-30T00:00:00"/>
    <d v="2021-09-06T00:00:00"/>
    <d v="2021-09-06T00:00:00"/>
    <n v="1"/>
    <n v="1"/>
    <s v="-59,062,500.00"/>
    <n v="0"/>
    <n v="0"/>
    <s v="1-7F57"/>
    <s v="RU"/>
    <n v="1"/>
    <n v="32772.639999999999"/>
    <n v="32772.639999999999"/>
    <n v="6.7"/>
    <n v="178537500"/>
    <n v="1"/>
    <s v="RUB"/>
    <s v="RUB"/>
    <s v="158,450.000000"/>
    <s v="158,700.000000"/>
    <n v="0"/>
    <n v="178537500"/>
    <n v="32772.639999999999"/>
    <n v="178570272.63999999"/>
  </r>
  <r>
    <n v="4852751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3,232.88"/>
    <s v="RUB"/>
    <n v="0"/>
    <s v="Репо с КСУ"/>
    <m/>
    <d v="2021-08-27T00:00:00"/>
    <d v="2021-08-27T00:00:00"/>
    <d v="2021-09-10T00:00:00"/>
    <d v="2021-09-10T00:00:00"/>
    <n v="1"/>
    <n v="1"/>
    <s v="-200,000,000.00"/>
    <n v="0"/>
    <n v="0"/>
    <s v="1-2OCEB3"/>
    <s v="RU"/>
    <s v="-"/>
    <n v="-143780.82"/>
    <n v="-143780.82"/>
    <n v="6.56"/>
    <n v="200000000"/>
    <n v="1"/>
    <s v="RUB"/>
    <s v="RUB"/>
    <n v="0"/>
    <n v="0"/>
    <n v="0"/>
    <n v="-200000000"/>
    <n v="-143780.82"/>
    <n v="-200143780.81999999"/>
  </r>
  <r>
    <n v="48528268"/>
    <s v="VTBCM"/>
    <s v="NCC"/>
    <x v="1"/>
    <s v="Yes"/>
    <s v="Yes"/>
    <x v="2"/>
    <s v="KSUB"/>
    <s v="RU000A0JW4Z1"/>
    <n v="10500000"/>
    <n v="1"/>
    <s v="10,500,000.00"/>
    <s v="10,500,000.00"/>
    <n v="0"/>
    <n v="10500000"/>
    <s v="10,500,000.00"/>
    <s v="10,526,379.45"/>
    <s v="RUB"/>
    <n v="0"/>
    <s v="Репо с КСУ"/>
    <m/>
    <d v="2021-08-27T00:00:00"/>
    <d v="2021-08-27T00:00:00"/>
    <d v="2021-09-10T00:00:00"/>
    <d v="2021-09-10T00:00:00"/>
    <n v="1"/>
    <n v="1"/>
    <s v="-10,500,000.00"/>
    <n v="0"/>
    <n v="0"/>
    <s v="1-2OCEB3"/>
    <s v="RU"/>
    <s v="-"/>
    <n v="-7536.99"/>
    <n v="-7536.99"/>
    <n v="6.55"/>
    <n v="10500000"/>
    <n v="1"/>
    <s v="RUB"/>
    <s v="RUB"/>
    <n v="0"/>
    <n v="0"/>
    <n v="0"/>
    <n v="-10500000"/>
    <n v="-7536.99"/>
    <n v="-10507536.99"/>
  </r>
  <r>
    <n v="48552114"/>
    <s v="VTBCM"/>
    <s v="NCC"/>
    <x v="1"/>
    <s v="Yes"/>
    <s v="Yes"/>
    <x v="2"/>
    <s v="MINFIN_29020"/>
    <s v="RU000A102BV4"/>
    <n v="1422373"/>
    <n v="1.3329530000000001"/>
    <s v="18,959,559.82"/>
    <s v="19,148,923.49"/>
    <n v="6"/>
    <n v="17999988.079999998"/>
    <s v="1,331,757,918.08"/>
    <s v="18,001,368.90"/>
    <s v="USD"/>
    <n v="983.37"/>
    <s v="РепоЦКОбл"/>
    <m/>
    <d v="2021-08-30T00:00:00"/>
    <d v="2021-08-30T00:00:00"/>
    <d v="2021-09-07T00:00:00"/>
    <d v="2021-09-07T00:00:00"/>
    <n v="73.986599999999996"/>
    <n v="73.191199999999995"/>
    <s v="74,380,614.02"/>
    <n v="0"/>
    <n v="0"/>
    <s v="1-2OCEB3"/>
    <s v="RU"/>
    <n v="1"/>
    <n v="-172.6"/>
    <n v="-12698.94"/>
    <n v="0.35"/>
    <n v="1324338322.99"/>
    <s v="1,000.000000"/>
    <s v="RUB"/>
    <s v="USD"/>
    <n v="98.3"/>
    <n v="98.4"/>
    <n v="0"/>
    <n v="-1324338322.99"/>
    <n v="-12698.94"/>
    <n v="-1324351021.9300001"/>
  </r>
  <r>
    <n v="4855211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6,301.37"/>
    <s v="RUB"/>
    <n v="0"/>
    <s v="Репо с КСУ"/>
    <m/>
    <d v="2021-08-30T00:00:00"/>
    <d v="2021-08-30T00:00:00"/>
    <d v="2021-09-13T00:00:00"/>
    <d v="2021-09-13T00:00:00"/>
    <n v="1"/>
    <n v="1"/>
    <s v="-200,000,000.00"/>
    <n v="0"/>
    <n v="0"/>
    <s v="1-2OCEB3"/>
    <s v="RU"/>
    <s v="-"/>
    <n v="-36164.379999999997"/>
    <n v="-36164.379999999997"/>
    <n v="6.6"/>
    <n v="200000000"/>
    <n v="1"/>
    <s v="RUB"/>
    <s v="RUB"/>
    <n v="0"/>
    <n v="0"/>
    <n v="0"/>
    <n v="-200000000"/>
    <n v="-36164.379999999997"/>
    <n v="-200036164.38"/>
  </r>
  <r>
    <n v="48552243"/>
    <s v="VTBCM"/>
    <s v="NCC"/>
    <x v="1"/>
    <s v="Yes"/>
    <s v="Yes"/>
    <x v="2"/>
    <s v="KSUB"/>
    <s v="RU000A0JW4Z1"/>
    <n v="2000000000"/>
    <n v="1.3587E-2"/>
    <s v="27,174,200.00"/>
    <s v="27,174,200.00"/>
    <n v="0"/>
    <n v="27174200"/>
    <s v="2,010,526,665.72"/>
    <s v="27,175,986.80"/>
    <s v="USD"/>
    <n v="0"/>
    <s v="Репо с КСУ"/>
    <m/>
    <d v="2021-08-30T00:00:00"/>
    <d v="2021-08-30T00:00:00"/>
    <d v="2021-09-07T00:00:00"/>
    <d v="2021-09-07T00:00:00"/>
    <n v="73.986599999999996"/>
    <n v="73.191199999999995"/>
    <s v="-1,999,325,460.48"/>
    <n v="0"/>
    <n v="0"/>
    <s v="1-2OCEB3"/>
    <s v="RU"/>
    <s v="-"/>
    <n v="-223.35"/>
    <n v="-16432.84"/>
    <n v="0.3"/>
    <n v="1999325460.48"/>
    <n v="1"/>
    <s v="RUB"/>
    <s v="USD"/>
    <n v="0"/>
    <n v="0"/>
    <n v="0"/>
    <n v="-1999325460.48"/>
    <n v="-16432.84"/>
    <n v="-1999341893.3199999"/>
  </r>
  <r>
    <n v="48552348"/>
    <s v="VTBCM"/>
    <s v="NCC"/>
    <x v="1"/>
    <s v="Yes"/>
    <s v="Yes"/>
    <x v="2"/>
    <s v="MINFIN_29020"/>
    <s v="RU000A102BV4"/>
    <n v="2000000"/>
    <n v="1.3329530000000001"/>
    <s v="26,659,054.72"/>
    <s v="26,925,319.15"/>
    <n v="6"/>
    <n v="25309800"/>
    <s v="1,872,586,048.68"/>
    <s v="25,311,741.57"/>
    <s v="USD"/>
    <n v="983.37"/>
    <s v="РепоЦКОбл"/>
    <m/>
    <d v="2021-08-30T00:00:00"/>
    <d v="2021-08-30T00:00:00"/>
    <d v="2021-09-07T00:00:00"/>
    <d v="2021-09-07T00:00:00"/>
    <n v="73.986599999999996"/>
    <n v="73.191199999999995"/>
    <s v="104,586,650.88"/>
    <n v="0"/>
    <n v="0"/>
    <s v="1-2OCEB3"/>
    <s v="RU"/>
    <n v="1"/>
    <n v="-242.7"/>
    <n v="-17856.509999999998"/>
    <n v="0.35"/>
    <n v="1862153349.1199999"/>
    <s v="1,000.000000"/>
    <s v="RUB"/>
    <s v="USD"/>
    <n v="98.3"/>
    <n v="98.4"/>
    <n v="0"/>
    <n v="-1862153349.1199999"/>
    <n v="-17856.509999999998"/>
    <n v="-1862171205.6299999"/>
  </r>
  <r>
    <n v="48552350"/>
    <s v="VTBCM"/>
    <s v="NCC"/>
    <x v="1"/>
    <s v="Yes"/>
    <s v="Yes"/>
    <x v="2"/>
    <s v="MINFIN_26236"/>
    <s v="RU000A102BT8"/>
    <n v="1000000"/>
    <n v="1.2773080000000001"/>
    <s v="12,773,079.95"/>
    <s v="12,975,684.21"/>
    <n v="5"/>
    <n v="12326900"/>
    <s v="912,025,419.54"/>
    <s v="12,327,845.63"/>
    <s v="USD"/>
    <n v="942"/>
    <s v="РепоЦКОбл"/>
    <m/>
    <d v="2021-08-30T00:00:00"/>
    <d v="2021-08-30T00:00:00"/>
    <d v="2021-09-07T00:00:00"/>
    <d v="2021-09-07T00:00:00"/>
    <n v="73.986599999999996"/>
    <n v="73.191199999999995"/>
    <s v="35,055,728.64"/>
    <n v="0"/>
    <n v="0"/>
    <s v="1-2OCEB3"/>
    <s v="RU"/>
    <n v="1"/>
    <n v="-118.2"/>
    <n v="-8696.49"/>
    <n v="0.35"/>
    <n v="906944271.36000001"/>
    <s v="1,000.000000"/>
    <s v="RUB"/>
    <s v="USD"/>
    <n v="94.1"/>
    <n v="94.25"/>
    <n v="15.15"/>
    <n v="-906944271.36000001"/>
    <n v="-8696.49"/>
    <n v="-906952967.85000002"/>
  </r>
  <r>
    <n v="48552353"/>
    <s v="VTBCM"/>
    <s v="NCC"/>
    <x v="1"/>
    <s v="Yes"/>
    <s v="Yes"/>
    <x v="2"/>
    <s v="MINFIN_29020"/>
    <s v="RU000A102BV4"/>
    <n v="1000000"/>
    <n v="1.3329530000000001"/>
    <s v="13,329,527.35"/>
    <s v="13,462,659.57"/>
    <n v="6"/>
    <n v="12654900"/>
    <s v="936,293,024.34"/>
    <s v="12,655,870.79"/>
    <s v="USD"/>
    <n v="983.37"/>
    <s v="РепоЦКОбл"/>
    <m/>
    <d v="2021-08-30T00:00:00"/>
    <d v="2021-08-30T00:00:00"/>
    <d v="2021-09-07T00:00:00"/>
    <d v="2021-09-07T00:00:00"/>
    <n v="73.986599999999996"/>
    <n v="73.191199999999995"/>
    <s v="52,293,325.44"/>
    <n v="0"/>
    <n v="0"/>
    <s v="1-2OCEB3"/>
    <s v="RU"/>
    <n v="1"/>
    <n v="-121.35"/>
    <n v="-8928.25"/>
    <n v="0.35"/>
    <n v="931076674.55999994"/>
    <s v="1,000.000000"/>
    <s v="RUB"/>
    <s v="USD"/>
    <n v="98.3"/>
    <n v="98.4"/>
    <n v="0"/>
    <n v="-931076674.55999994"/>
    <n v="-8928.25"/>
    <n v="-931085602.80999994"/>
  </r>
  <r>
    <n v="48552402"/>
    <s v="VTBCM"/>
    <s v="NCC"/>
    <x v="1"/>
    <s v="Yes"/>
    <s v="Yes"/>
    <x v="2"/>
    <s v="MINFIN_29020"/>
    <s v="RU000A102BV4"/>
    <n v="1109384"/>
    <n v="98.099000000000004"/>
    <s v="1,088,294,610.16"/>
    <s v="1,099,222,042.56"/>
    <n v="6"/>
    <n v="1033268720.01"/>
    <s v="1,033,268,720.01"/>
    <s v="1,034,552,804.10"/>
    <s v="RUB"/>
    <n v="983.37"/>
    <s v="РепоЦКОбл"/>
    <m/>
    <d v="2021-08-30T00:00:00"/>
    <d v="2021-08-30T00:00:00"/>
    <d v="2021-09-06T00:00:00"/>
    <d v="2021-09-06T00:00:00"/>
    <n v="1"/>
    <n v="1"/>
    <s v="57,666,224.07"/>
    <n v="0"/>
    <n v="0"/>
    <s v="1-2OCEB3"/>
    <s v="RU"/>
    <n v="1"/>
    <n v="-183440.58"/>
    <n v="-183440.58"/>
    <n v="6.48"/>
    <n v="1033268720.01"/>
    <s v="1,000.000000"/>
    <s v="RUB"/>
    <s v="RUB"/>
    <n v="98.3"/>
    <n v="98.4"/>
    <n v="0"/>
    <n v="-1033268720.01"/>
    <n v="-183440.58"/>
    <n v="-1033452160.59"/>
  </r>
  <r>
    <n v="48552404"/>
    <s v="VTBCM"/>
    <s v="NCC"/>
    <x v="1"/>
    <s v="Yes"/>
    <s v="Yes"/>
    <x v="2"/>
    <s v="MINFIN_29020"/>
    <s v="RU000A102BV4"/>
    <n v="3890616"/>
    <n v="98.099000000000004"/>
    <s v="3,816,655,389.84"/>
    <s v="3,854,977,957.44"/>
    <n v="6"/>
    <n v="3623679279.9899998"/>
    <s v="3,623,679,279.99"/>
    <s v="3,628,182,570.19"/>
    <s v="RUB"/>
    <n v="983.37"/>
    <s v="РепоЦКОбл"/>
    <m/>
    <d v="2021-08-30T00:00:00"/>
    <d v="2021-08-30T00:00:00"/>
    <d v="2021-09-06T00:00:00"/>
    <d v="2021-09-06T00:00:00"/>
    <n v="1"/>
    <n v="1"/>
    <s v="202,235,775.93"/>
    <n v="0"/>
    <n v="0"/>
    <s v="1-2OCEB3"/>
    <s v="RU"/>
    <n v="1"/>
    <n v="-643327.17000000004"/>
    <n v="-643327.17000000004"/>
    <n v="6.48"/>
    <n v="3623679279.9899998"/>
    <s v="1,000.000000"/>
    <s v="RUB"/>
    <s v="RUB"/>
    <n v="98.3"/>
    <n v="98.4"/>
    <n v="0"/>
    <n v="-3623679279.9899998"/>
    <n v="-643327.17000000004"/>
    <n v="-3624322607.1599998"/>
  </r>
  <r>
    <n v="48552405"/>
    <s v="VTBCM"/>
    <s v="NCC"/>
    <x v="1"/>
    <s v="Yes"/>
    <s v="Yes"/>
    <x v="2"/>
    <s v="MINFIN_29020"/>
    <s v="RU000A102BV4"/>
    <n v="348055"/>
    <n v="98.099000000000004"/>
    <s v="341,438,474.45"/>
    <s v="344,866,816.20"/>
    <n v="6"/>
    <n v="324174807.23000002"/>
    <s v="324,174,807.23"/>
    <s v="324,577,672.14"/>
    <s v="RUB"/>
    <n v="983.37"/>
    <s v="РепоЦКОбл"/>
    <m/>
    <d v="2021-08-30T00:00:00"/>
    <d v="2021-08-30T00:00:00"/>
    <d v="2021-09-06T00:00:00"/>
    <d v="2021-09-06T00:00:00"/>
    <n v="1"/>
    <n v="1"/>
    <s v="18,092,038.12"/>
    <n v="0"/>
    <n v="0"/>
    <s v="1-2OCEB3"/>
    <s v="RU"/>
    <n v="1"/>
    <n v="-57552.13"/>
    <n v="-57552.13"/>
    <n v="6.48"/>
    <n v="324174807.23000002"/>
    <s v="1,000.000000"/>
    <s v="RUB"/>
    <s v="RUB"/>
    <n v="98.3"/>
    <n v="98.4"/>
    <n v="0"/>
    <n v="-324174807.23000002"/>
    <n v="-57552.13"/>
    <n v="-324232359.36000001"/>
  </r>
  <r>
    <n v="48552406"/>
    <s v="VTBCM"/>
    <s v="NCC"/>
    <x v="1"/>
    <s v="Yes"/>
    <s v="Yes"/>
    <x v="2"/>
    <s v="MINFIN_29020"/>
    <s v="RU000A102BV4"/>
    <n v="4398642"/>
    <n v="98.099000000000004"/>
    <s v="4,315,023,815.58"/>
    <s v="4,358,350,439.28"/>
    <n v="6"/>
    <n v="4096849412.9200001"/>
    <s v="4,096,849,412.92"/>
    <s v="4,101,940,730.44"/>
    <s v="RUB"/>
    <n v="983.37"/>
    <s v="РепоЦКОбл"/>
    <m/>
    <d v="2021-08-30T00:00:00"/>
    <d v="2021-08-30T00:00:00"/>
    <d v="2021-09-06T00:00:00"/>
    <d v="2021-09-06T00:00:00"/>
    <n v="1"/>
    <n v="1"/>
    <s v="228,643,170.62"/>
    <n v="0"/>
    <n v="0"/>
    <s v="1-2OCEB3"/>
    <s v="RU"/>
    <n v="1"/>
    <n v="-727331.07"/>
    <n v="-727331.07"/>
    <n v="6.48"/>
    <n v="4096849412.9200001"/>
    <s v="1,000.000000"/>
    <s v="RUB"/>
    <s v="RUB"/>
    <n v="98.3"/>
    <n v="98.4"/>
    <n v="0"/>
    <n v="-4096849412.9200001"/>
    <n v="-727331.07"/>
    <n v="-4097576743.9900002"/>
  </r>
  <r>
    <n v="48552407"/>
    <s v="VTBCM"/>
    <s v="NCC"/>
    <x v="1"/>
    <s v="Yes"/>
    <s v="Yes"/>
    <x v="2"/>
    <s v="MINFIN_29020"/>
    <s v="RU000A102BV4"/>
    <n v="253303"/>
    <n v="98.099000000000004"/>
    <s v="248,487,709.97"/>
    <s v="250,982,744.52"/>
    <n v="6"/>
    <n v="235923779.84999999"/>
    <s v="235,923,779.85"/>
    <s v="236,216,971.70"/>
    <s v="RUB"/>
    <n v="983.37"/>
    <s v="РепоЦКОбл"/>
    <m/>
    <d v="2021-08-30T00:00:00"/>
    <d v="2021-08-30T00:00:00"/>
    <d v="2021-09-06T00:00:00"/>
    <d v="2021-09-06T00:00:00"/>
    <n v="1"/>
    <n v="1"/>
    <s v="13,166,791.26"/>
    <n v="0"/>
    <n v="0"/>
    <s v="1-2OCEB3"/>
    <s v="RU"/>
    <n v="1"/>
    <n v="-41884.550000000003"/>
    <n v="-41884.550000000003"/>
    <n v="6.48"/>
    <n v="235923779.84999999"/>
    <s v="1,000.000000"/>
    <s v="RUB"/>
    <s v="RUB"/>
    <n v="98.3"/>
    <n v="98.4"/>
    <n v="0"/>
    <n v="-235923779.84999999"/>
    <n v="-41884.550000000003"/>
    <n v="-235965664.40000001"/>
  </r>
  <r>
    <n v="48552408"/>
    <s v="VTBCM"/>
    <s v="NCC"/>
    <x v="1"/>
    <s v="Yes"/>
    <s v="Yes"/>
    <x v="2"/>
    <s v="MINFIN_29020"/>
    <s v="RU000A102BV4"/>
    <n v="5000000"/>
    <n v="98.099000000000004"/>
    <s v="4,904,950,000.00"/>
    <s v="4,954,200,000.00"/>
    <n v="6"/>
    <n v="4656948000"/>
    <s v="4,656,948,000.00"/>
    <s v="4,662,735,374.28"/>
    <s v="RUB"/>
    <n v="983.37"/>
    <s v="РепоЦКОбл"/>
    <m/>
    <d v="2021-08-30T00:00:00"/>
    <d v="2021-08-30T00:00:00"/>
    <d v="2021-09-06T00:00:00"/>
    <d v="2021-09-06T00:00:00"/>
    <n v="1"/>
    <n v="1"/>
    <s v="259,902,000.00"/>
    <n v="0"/>
    <n v="0"/>
    <s v="1-2OCEB3"/>
    <s v="RU"/>
    <n v="1"/>
    <n v="-826767.75"/>
    <n v="-826767.75"/>
    <n v="6.48"/>
    <n v="4656948000"/>
    <s v="1,000.000000"/>
    <s v="RUB"/>
    <s v="RUB"/>
    <n v="98.3"/>
    <n v="98.4"/>
    <n v="0"/>
    <n v="-4656948000"/>
    <n v="-826767.75"/>
    <n v="-4657774767.75"/>
  </r>
  <r>
    <n v="48552409"/>
    <s v="VTBCM"/>
    <s v="NCC"/>
    <x v="1"/>
    <s v="Yes"/>
    <s v="Yes"/>
    <x v="2"/>
    <s v="MINFIN_29020"/>
    <s v="RU000A102BV4"/>
    <n v="115019"/>
    <n v="98.099000000000004"/>
    <s v="112,832,488.81"/>
    <s v="113,965,425.96"/>
    <n v="6"/>
    <n v="107127500.40000001"/>
    <s v="107,127,500.40"/>
    <s v="107,260,632.00"/>
    <s v="RUB"/>
    <n v="983.37"/>
    <s v="РепоЦКОбл"/>
    <m/>
    <d v="2021-08-30T00:00:00"/>
    <d v="2021-08-30T00:00:00"/>
    <d v="2021-09-06T00:00:00"/>
    <d v="2021-09-06T00:00:00"/>
    <n v="1"/>
    <n v="1"/>
    <s v="5,978,733.63"/>
    <n v="0"/>
    <n v="0"/>
    <s v="1-2OCEB3"/>
    <s v="RU"/>
    <n v="1"/>
    <n v="-19018.8"/>
    <n v="-19018.8"/>
    <n v="6.48"/>
    <n v="107127500.40000001"/>
    <s v="1,000.000000"/>
    <s v="RUB"/>
    <s v="RUB"/>
    <n v="98.3"/>
    <n v="98.4"/>
    <n v="0"/>
    <n v="-107127500.40000001"/>
    <n v="-19018.8"/>
    <n v="-107146519.2"/>
  </r>
  <r>
    <n v="48552410"/>
    <s v="VTBCM"/>
    <s v="NCC"/>
    <x v="1"/>
    <s v="Yes"/>
    <s v="Yes"/>
    <x v="2"/>
    <s v="MINFIN_29020"/>
    <s v="RU000A102BV4"/>
    <n v="4884981"/>
    <n v="98.099000000000004"/>
    <s v="4,792,117,511.19"/>
    <s v="4,840,234,574.04"/>
    <n v="6"/>
    <n v="4549820499.6000004"/>
    <s v="4,549,820,499.60"/>
    <s v="4,555,474,742.28"/>
    <s v="RUB"/>
    <n v="983.37"/>
    <s v="РепоЦКОбл"/>
    <m/>
    <d v="2021-08-30T00:00:00"/>
    <d v="2021-08-30T00:00:00"/>
    <d v="2021-09-06T00:00:00"/>
    <d v="2021-09-06T00:00:00"/>
    <n v="1"/>
    <n v="1"/>
    <s v="253,923,266.37"/>
    <n v="0"/>
    <n v="0"/>
    <s v="1-2OCEB3"/>
    <s v="RU"/>
    <n v="1"/>
    <n v="-807748.95"/>
    <n v="-807748.95"/>
    <n v="6.48"/>
    <n v="4549820499.6000004"/>
    <s v="1,000.000000"/>
    <s v="RUB"/>
    <s v="RUB"/>
    <n v="98.3"/>
    <n v="98.4"/>
    <n v="0"/>
    <n v="-4549820499.6000004"/>
    <n v="-807748.95"/>
    <n v="-4550628248.5500002"/>
  </r>
  <r>
    <n v="48552411"/>
    <s v="VTBCM"/>
    <s v="NCC"/>
    <x v="1"/>
    <s v="Yes"/>
    <s v="Yes"/>
    <x v="2"/>
    <s v="MINFIN_29020"/>
    <s v="RU000A102BV4"/>
    <n v="483341"/>
    <n v="98.099000000000004"/>
    <s v="474,152,687.59"/>
    <s v="478,913,596.44"/>
    <n v="6"/>
    <n v="450178780.64999998"/>
    <s v="450,178,780.65"/>
    <s v="450,738,235.70"/>
    <s v="RUB"/>
    <n v="983.37"/>
    <s v="РепоЦКОбл"/>
    <m/>
    <d v="2021-08-30T00:00:00"/>
    <d v="2021-08-30T00:00:00"/>
    <d v="2021-09-06T00:00:00"/>
    <d v="2021-09-06T00:00:00"/>
    <n v="1"/>
    <n v="1"/>
    <s v="25,124,258.52"/>
    <n v="0"/>
    <n v="0"/>
    <s v="1-2OCEB3"/>
    <s v="RU"/>
    <n v="1"/>
    <n v="-79922.149999999994"/>
    <n v="-79922.149999999994"/>
    <n v="6.48"/>
    <n v="450178780.64999998"/>
    <s v="1,000.000000"/>
    <s v="RUB"/>
    <s v="RUB"/>
    <n v="98.3"/>
    <n v="98.4"/>
    <n v="0"/>
    <n v="-450178780.64999998"/>
    <n v="-79922.149999999994"/>
    <n v="-450258702.79999995"/>
  </r>
  <r>
    <n v="48552412"/>
    <s v="VTBCM"/>
    <s v="NCC"/>
    <x v="1"/>
    <s v="Yes"/>
    <s v="Yes"/>
    <x v="2"/>
    <s v="MINFIN_29020"/>
    <s v="RU000A102BV4"/>
    <n v="2416659"/>
    <n v="98.099000000000004"/>
    <s v="2,370,718,312.41"/>
    <s v="2,394,522,403.56"/>
    <n v="6"/>
    <n v="2250851059.3499999"/>
    <s v="2,250,851,059.35"/>
    <s v="2,253,648,281.38"/>
    <s v="RUB"/>
    <n v="983.37"/>
    <s v="РепоЦКОбл"/>
    <m/>
    <d v="2021-08-30T00:00:00"/>
    <d v="2021-08-30T00:00:00"/>
    <d v="2021-09-06T00:00:00"/>
    <d v="2021-09-06T00:00:00"/>
    <n v="1"/>
    <n v="1"/>
    <s v="125,618,901.48"/>
    <n v="0"/>
    <n v="0"/>
    <s v="1-2OCEB3"/>
    <s v="RU"/>
    <n v="1"/>
    <n v="-399603.15"/>
    <n v="-399603.15"/>
    <n v="6.48"/>
    <n v="2250851059.3499999"/>
    <s v="1,000.000000"/>
    <s v="RUB"/>
    <s v="RUB"/>
    <n v="98.3"/>
    <n v="98.4"/>
    <n v="0"/>
    <n v="-2250851059.3499999"/>
    <n v="-399603.15"/>
    <n v="-2251250662.5"/>
  </r>
  <r>
    <n v="48552665"/>
    <s v="VTBCM"/>
    <s v="VEB"/>
    <x v="7"/>
    <s v="Yes"/>
    <s v="Yes"/>
    <x v="2"/>
    <s v="RUALRU 8.6 28/06/202"/>
    <s v="RU000A100KL0"/>
    <n v="1050000"/>
    <n v="100.55"/>
    <s v="1,055,775,000.00"/>
    <s v="1,064,437,500.00"/>
    <n v="15"/>
    <n v="904771875"/>
    <s v="904,771,875.00"/>
    <s v="905,911,887.56"/>
    <s v="RUB"/>
    <s v="1,005.5"/>
    <s v="ММВБОбРЕПО"/>
    <m/>
    <d v="2021-08-30T00:00:00"/>
    <d v="2021-08-30T00:00:00"/>
    <d v="2021-09-06T00:00:00"/>
    <d v="2021-09-06T00:00:00"/>
    <n v="1"/>
    <n v="1"/>
    <s v="151,003,125.00"/>
    <n v="0"/>
    <n v="0"/>
    <s v="1-3V2QD"/>
    <s v="RU"/>
    <n v="2"/>
    <n v="-162858.94"/>
    <n v="-162858.94"/>
    <n v="6.57"/>
    <n v="904771875"/>
    <s v="1,000.000000"/>
    <s v="RUB"/>
    <s v="RUB"/>
    <n v="99.63"/>
    <n v="100.13"/>
    <n v="8.48"/>
    <n v="-904771875"/>
    <n v="-162858.94"/>
    <n v="-904934733.94000006"/>
  </r>
  <r>
    <n v="48552670"/>
    <s v="VTBCM"/>
    <s v="VEB"/>
    <x v="7"/>
    <s v="Yes"/>
    <s v="Yes"/>
    <x v="2"/>
    <s v="FABRIKAI002P"/>
    <s v="RU000A0ZZNW5"/>
    <n v="1000000"/>
    <n v="101.7"/>
    <s v="316,500,570.00"/>
    <s v="320,960,570.00"/>
    <n v="15"/>
    <n v="272816484.5"/>
    <s v="272,816,484.50"/>
    <s v="273,160,233.27"/>
    <s v="RUB"/>
    <n v="316.469449"/>
    <s v="ММВБОбРЕПО"/>
    <m/>
    <d v="2021-08-30T00:00:00"/>
    <d v="2021-08-30T00:00:00"/>
    <d v="2021-09-06T00:00:00"/>
    <d v="2021-09-06T00:00:00"/>
    <n v="1"/>
    <n v="1"/>
    <s v="43,652,964.50"/>
    <n v="0"/>
    <n v="0"/>
    <s v="1-3V2QD"/>
    <s v="RU"/>
    <n v="1"/>
    <n v="-49106.97"/>
    <n v="-49106.97"/>
    <n v="6.57"/>
    <n v="272816484.5"/>
    <n v="311.20999999999998"/>
    <s v="RUB"/>
    <s v="RUB"/>
    <n v="100.760002"/>
    <n v="101.05999799999999"/>
    <n v="4.53"/>
    <n v="-272816484.5"/>
    <n v="-49106.97"/>
    <n v="-272865591.47000003"/>
  </r>
  <r>
    <n v="48552662"/>
    <s v="VTBCM"/>
    <s v="CENCB"/>
    <x v="3"/>
    <s v="Yes"/>
    <s v="Yes"/>
    <x v="1"/>
    <s v="TRNFP"/>
    <s v="RU0009091573"/>
    <n v="2500"/>
    <s v="159,150.000000"/>
    <s v="397,875,000.00"/>
    <s v="397,875,000.00"/>
    <n v="22"/>
    <n v="310342500"/>
    <s v="310,342,500.00"/>
    <s v="310,741,268.86"/>
    <s v="RUB"/>
    <s v="158,400."/>
    <s v="ММВБ_РЕПО"/>
    <m/>
    <d v="2021-08-31T00:00:00"/>
    <d v="2021-08-31T00:00:00"/>
    <d v="2021-09-07T00:00:00"/>
    <d v="2021-09-07T00:00:00"/>
    <n v="1"/>
    <n v="1"/>
    <s v="-85,657,500.00"/>
    <n v="0"/>
    <n v="0"/>
    <s v="1-7F57"/>
    <s v="RU"/>
    <n v="1"/>
    <n v="0"/>
    <n v="0"/>
    <n v="6.7"/>
    <n v="310342500"/>
    <n v="1"/>
    <s v="RUB"/>
    <s v="RUB"/>
    <s v="158,450.000000"/>
    <s v="158,700.000000"/>
    <n v="0"/>
    <n v="310342500"/>
    <n v="0"/>
    <n v="310342500"/>
  </r>
  <r>
    <n v="48552698"/>
    <s v="VTBCM"/>
    <s v="VEB"/>
    <x v="7"/>
    <s v="Yes"/>
    <s v="Yes"/>
    <x v="2"/>
    <s v="GTLK1520"/>
    <s v="RU000A101D54"/>
    <n v="1200000"/>
    <n v="98.166700000000006"/>
    <s v="1,001,300,340.00"/>
    <s v="1,007,192,340.00"/>
    <n v="15"/>
    <n v="856113489"/>
    <s v="856,113,489.00"/>
    <s v="857,192,192.00"/>
    <s v="RUB"/>
    <n v="0"/>
    <s v="ММВБОбРЕПО"/>
    <m/>
    <d v="2021-08-30T00:00:00"/>
    <d v="2021-08-30T00:00:00"/>
    <d v="2021-09-06T00:00:00"/>
    <d v="2021-09-06T00:00:00"/>
    <n v="1"/>
    <n v="1"/>
    <s v="-856,113,489.00"/>
    <n v="0"/>
    <n v="0"/>
    <s v="1-3V2QD"/>
    <s v="RU"/>
    <n v="3"/>
    <n v="-154100.43"/>
    <n v="-154100.43"/>
    <n v="6.57"/>
    <n v="856113489"/>
    <n v="850"/>
    <s v="RUB"/>
    <s v="RUB"/>
    <n v="97"/>
    <n v="97.5"/>
    <n v="5.07"/>
    <n v="-856113489"/>
    <n v="-154100.43"/>
    <n v="-856267589.42999995"/>
  </r>
  <r>
    <n v="4856889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096,438.36"/>
    <s v="RUB"/>
    <n v="0"/>
    <s v="Репо с КСУ"/>
    <m/>
    <d v="2021-08-31T00:00:00"/>
    <d v="2021-08-31T00:00:00"/>
    <d v="2021-09-30T00:00:00"/>
    <d v="2021-09-30T00:00:00"/>
    <n v="1"/>
    <n v="1"/>
    <s v="-200,000,000.00"/>
    <n v="0"/>
    <n v="0"/>
    <s v="1-2OCEB3"/>
    <s v="RU"/>
    <s v="-"/>
    <n v="0"/>
    <n v="0"/>
    <n v="6.67"/>
    <n v="200000000"/>
    <n v="1"/>
    <s v="RUB"/>
    <s v="RUB"/>
    <n v="0"/>
    <n v="0"/>
    <n v="0"/>
    <n v="-200000000"/>
    <n v="0"/>
    <n v="-200000000"/>
  </r>
  <r>
    <n v="48569489"/>
    <s v="VTBCM"/>
    <s v="NCC"/>
    <x v="1"/>
    <s v="Yes"/>
    <s v="Yes"/>
    <x v="2"/>
    <s v="MINFIN_29020"/>
    <s v="RU000A102BV4"/>
    <n v="3500000"/>
    <n v="1.337772"/>
    <s v="46,822,012.87"/>
    <s v="47,299,148.94"/>
    <n v="6"/>
    <n v="44461200"/>
    <s v="3,271,206,113.28"/>
    <s v="44,463,928.58"/>
    <s v="USD"/>
    <n v="983.37"/>
    <s v="РепоЦКОбл"/>
    <m/>
    <d v="2021-08-31T00:00:00"/>
    <d v="2021-08-31T00:00:00"/>
    <d v="2021-09-07T00:00:00"/>
    <d v="2021-09-07T00:00:00"/>
    <n v="73.574399999999997"/>
    <n v="73.191199999999995"/>
    <s v="170,588,886.72"/>
    <n v="0"/>
    <n v="0"/>
    <s v="1-2OCEB3"/>
    <s v="RU"/>
    <n v="1"/>
    <n v="0"/>
    <n v="0"/>
    <n v="0.32"/>
    <n v="3271206113.2800002"/>
    <s v="1,000.000000"/>
    <s v="RUB"/>
    <s v="USD"/>
    <n v="98.3"/>
    <n v="98.4"/>
    <n v="0"/>
    <n v="-3271206113.2800002"/>
    <n v="0"/>
    <n v="-3271206113.2800002"/>
  </r>
  <r>
    <n v="48569495"/>
    <s v="VTBCM"/>
    <s v="NCC"/>
    <x v="1"/>
    <s v="Yes"/>
    <s v="Yes"/>
    <x v="2"/>
    <s v="MINFIN_26236"/>
    <s v="RU000A102BT8"/>
    <n v="3000000"/>
    <n v="1.2799879999999999"/>
    <s v="38,399,626.38"/>
    <s v="39,017,368.42"/>
    <n v="5"/>
    <n v="37066500"/>
    <s v="2,727,145,497.60"/>
    <s v="37,068,774.77"/>
    <s v="USD"/>
    <n v="942"/>
    <s v="РепоЦКОбл"/>
    <m/>
    <d v="2021-08-31T00:00:00"/>
    <d v="2021-08-31T00:00:00"/>
    <d v="2021-09-07T00:00:00"/>
    <d v="2021-09-07T00:00:00"/>
    <n v="73.574399999999997"/>
    <n v="73.191199999999995"/>
    <s v="98,854,502.40"/>
    <n v="0"/>
    <n v="0"/>
    <s v="1-2OCEB3"/>
    <s v="RU"/>
    <n v="1"/>
    <n v="0"/>
    <n v="0"/>
    <n v="0.32"/>
    <n v="2727145497.5999999"/>
    <s v="1,000.000000"/>
    <s v="RUB"/>
    <s v="USD"/>
    <n v="94.1"/>
    <n v="94.25"/>
    <n v="15.15"/>
    <n v="-2727145497.5999999"/>
    <n v="0"/>
    <n v="-2727145497.5999999"/>
  </r>
  <r>
    <n v="48570167"/>
    <s v="VTBCM"/>
    <s v="NCC"/>
    <x v="1"/>
    <s v="Yes"/>
    <s v="Yes"/>
    <x v="2"/>
    <s v="MINFIN_26237"/>
    <s v="RU000A1038Z7"/>
    <n v="2000000"/>
    <n v="1.340587"/>
    <s v="26,811,739.38"/>
    <s v="27,190,947.37"/>
    <n v="5"/>
    <n v="25831400"/>
    <s v="1,900,529,756.16"/>
    <s v="25,831,591.08"/>
    <s v="USD"/>
    <n v="986.19"/>
    <s v="РепоЦКОбл"/>
    <m/>
    <d v="2021-08-31T00:00:00"/>
    <d v="2021-08-31T00:00:00"/>
    <d v="2021-09-01T00:00:00"/>
    <d v="2021-09-01T00:00:00"/>
    <n v="73.574399999999997"/>
    <n v="73.278099999999995"/>
    <s v="71,850,243.84"/>
    <n v="0"/>
    <n v="0"/>
    <s v="1-2OCEB3"/>
    <s v="RU"/>
    <n v="1"/>
    <n v="0"/>
    <n v="0"/>
    <n v="0.27"/>
    <n v="1900529756.1600001"/>
    <s v="1,000.000000"/>
    <s v="RUB"/>
    <s v="USD"/>
    <n v="98.5"/>
    <n v="98.65"/>
    <n v="13.95"/>
    <n v="-1900529756.1600001"/>
    <n v="0"/>
    <n v="-1900529756.1600001"/>
  </r>
  <r>
    <n v="48571074"/>
    <s v="VTBCM"/>
    <s v="NCC"/>
    <x v="1"/>
    <s v="Yes"/>
    <s v="Yes"/>
    <x v="1"/>
    <s v="RFLB 5.9 03/12/31-62"/>
    <s v="RU000A1028E3"/>
    <n v="18430"/>
    <n v="93.233999999999995"/>
    <s v="17,183,026.20"/>
    <s v="17,659,626.00"/>
    <n v="7"/>
    <n v="16423452.18"/>
    <s v="16,423,452.18"/>
    <s v="16,426,291.41"/>
    <s v="RUB"/>
    <n v="932.21"/>
    <s v="РепоЦКОбл"/>
    <m/>
    <d v="2021-08-31T00:00:00"/>
    <d v="2021-08-31T00:00:00"/>
    <d v="2021-09-01T00:00:00"/>
    <d v="2021-09-01T00:00:00"/>
    <n v="1"/>
    <n v="1"/>
    <s v="-757,178.12"/>
    <n v="0"/>
    <n v="0"/>
    <s v="1-2OCEB3"/>
    <s v="RU"/>
    <n v="1"/>
    <n v="0"/>
    <n v="0"/>
    <n v="6.31"/>
    <n v="16423452.18"/>
    <s v="1,000.000000"/>
    <s v="RUB"/>
    <s v="RUB"/>
    <n v="93.25"/>
    <n v="93.45"/>
    <n v="25.86"/>
    <n v="16423452.18"/>
    <n v="0"/>
    <n v="16423452.18"/>
  </r>
  <r>
    <n v="48571154"/>
    <s v="VTBCM"/>
    <s v="NCC"/>
    <x v="1"/>
    <s v="Yes"/>
    <s v="Yes"/>
    <x v="2"/>
    <s v="MINFIN_26237"/>
    <s v="RU000A1038Z7"/>
    <n v="40000"/>
    <n v="98.489000000000004"/>
    <s v="39,953,600.00"/>
    <s v="40,511,600.00"/>
    <n v="0"/>
    <n v="39953600"/>
    <s v="39,953,600.00"/>
    <s v="39,960,616.51"/>
    <s v="RUB"/>
    <n v="986.19"/>
    <s v="РепоЦКОбл"/>
    <m/>
    <d v="2021-08-31T00:00:00"/>
    <d v="2021-08-31T00:00:00"/>
    <d v="2021-09-01T00:00:00"/>
    <d v="2021-09-01T00:00:00"/>
    <n v="1"/>
    <n v="1"/>
    <s v="-506,000.00"/>
    <n v="0"/>
    <n v="0"/>
    <s v="1-2OCEB3"/>
    <s v="RU"/>
    <n v="1"/>
    <n v="0"/>
    <n v="0"/>
    <n v="6.41"/>
    <n v="39953600"/>
    <s v="1,000.000000"/>
    <s v="RUB"/>
    <s v="RUB"/>
    <n v="98.5"/>
    <n v="98.65"/>
    <n v="13.95"/>
    <n v="-39953600"/>
    <n v="0"/>
    <n v="-39953600"/>
  </r>
  <r>
    <n v="48571155"/>
    <s v="VTBCM"/>
    <s v="NCC"/>
    <x v="1"/>
    <s v="Yes"/>
    <s v="Yes"/>
    <x v="2"/>
    <s v="MINFIN_26221"/>
    <s v="RU000A0JXFM1"/>
    <n v="247000"/>
    <n v="105.355"/>
    <s v="260,226,850.00"/>
    <s v="267,834,450.00"/>
    <n v="7"/>
    <n v="249086038.5"/>
    <s v="249,086,038.50"/>
    <s v="249,129,031.43"/>
    <s v="RUB"/>
    <s v="1,053.75"/>
    <s v="РепоЦКОбл"/>
    <m/>
    <d v="2021-08-31T00:00:00"/>
    <d v="2021-08-31T00:00:00"/>
    <d v="2021-09-01T00:00:00"/>
    <d v="2021-09-01T00:00:00"/>
    <n v="1"/>
    <n v="1"/>
    <s v="11,190,211.50"/>
    <n v="0"/>
    <n v="0"/>
    <s v="1-2OCEB3"/>
    <s v="RU"/>
    <n v="1"/>
    <n v="0"/>
    <n v="0"/>
    <n v="6.3"/>
    <n v="249086038.5"/>
    <s v="1,000.000000"/>
    <s v="RUB"/>
    <s v="RUB"/>
    <n v="105.5"/>
    <n v="105.65"/>
    <n v="30.8"/>
    <n v="-249086038.5"/>
    <n v="0"/>
    <n v="-249086038.5"/>
  </r>
  <r>
    <n v="48571237"/>
    <s v="VTBCM"/>
    <s v="NCC"/>
    <x v="1"/>
    <s v="Yes"/>
    <s v="Yes"/>
    <x v="1"/>
    <s v="MINFIN_26233"/>
    <s v="RU000A101F94"/>
    <n v="557826"/>
    <n v="91.155000000000001"/>
    <s v="508,486,290.30"/>
    <s v="511,002,085.56"/>
    <n v="10"/>
    <n v="459901877"/>
    <s v="459,901,877.00"/>
    <s v="459,984,155.34"/>
    <s v="RUB"/>
    <n v="912.56"/>
    <s v="РепоЦКОбл"/>
    <m/>
    <d v="2021-08-31T00:00:00"/>
    <d v="2021-08-31T00:00:00"/>
    <d v="2021-09-01T00:00:00"/>
    <d v="2021-09-01T00:00:00"/>
    <n v="1"/>
    <n v="1"/>
    <s v="-49,147,817.56"/>
    <n v="0"/>
    <n v="0"/>
    <s v="1-2OCEB3"/>
    <s v="RU"/>
    <n v="1"/>
    <n v="0"/>
    <n v="0"/>
    <n v="6.53"/>
    <n v="459901877"/>
    <s v="1,000.000000"/>
    <s v="RUB"/>
    <s v="RUB"/>
    <n v="91.25"/>
    <n v="91.4"/>
    <n v="4.51"/>
    <n v="459901877"/>
    <n v="0"/>
    <n v="459901877"/>
  </r>
  <r>
    <n v="48571352"/>
    <s v="VTBCM"/>
    <s v="NCC"/>
    <x v="1"/>
    <s v="Yes"/>
    <s v="Yes"/>
    <x v="1"/>
    <s v="MINFIN_26219"/>
    <s v="RU000A0JWM07"/>
    <n v="178816"/>
    <n v="104.327"/>
    <s v="186,553,368.32"/>
    <s v="192,627,747.84"/>
    <n v="5"/>
    <n v="182996360.44999999"/>
    <s v="182,996,360.45"/>
    <s v="183,028,447.48"/>
    <s v="RUB"/>
    <s v="1,043.13"/>
    <s v="РепоЦКОбл"/>
    <m/>
    <d v="2021-08-31T00:00:00"/>
    <d v="2021-08-31T00:00:00"/>
    <d v="2021-09-01T00:00:00"/>
    <d v="2021-09-01T00:00:00"/>
    <n v="1"/>
    <n v="1"/>
    <s v="-3,531,973.63"/>
    <n v="0"/>
    <n v="0"/>
    <s v="1-2OCEB3"/>
    <s v="RU"/>
    <n v="1"/>
    <n v="0"/>
    <n v="0"/>
    <n v="6.4"/>
    <n v="182996360.44999999"/>
    <s v="1,000.000000"/>
    <s v="RUB"/>
    <s v="RUB"/>
    <n v="104.25"/>
    <n v="104.35"/>
    <n v="33.97"/>
    <n v="182996360.44999999"/>
    <n v="0"/>
    <n v="182996360.44999999"/>
  </r>
  <r>
    <n v="48571378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1,099,726.03"/>
    <s v="RUB"/>
    <n v="0"/>
    <s v="Репо с КСУ"/>
    <m/>
    <d v="2021-08-31T00:00:00"/>
    <d v="2021-08-31T00:00:00"/>
    <d v="2021-09-30T00:00:00"/>
    <d v="2021-09-30T00:00:00"/>
    <n v="1"/>
    <n v="1"/>
    <s v="200,000,000.00"/>
    <n v="0"/>
    <n v="0"/>
    <s v="1-2OCEB3"/>
    <s v="RU"/>
    <s v="-"/>
    <n v="0"/>
    <n v="0"/>
    <n v="6.69"/>
    <n v="200000000"/>
    <n v="1"/>
    <s v="RUB"/>
    <s v="RUB"/>
    <n v="0"/>
    <n v="0"/>
    <n v="0"/>
    <n v="200000000"/>
    <n v="0"/>
    <n v="200000000"/>
  </r>
  <r>
    <n v="48571401"/>
    <s v="VTBCM"/>
    <s v="NCC"/>
    <x v="1"/>
    <s v="Yes"/>
    <s v="Yes"/>
    <x v="1"/>
    <s v="MINFIN_26219"/>
    <s v="RU000A0JWM07"/>
    <n v="52036"/>
    <n v="104.327"/>
    <s v="54,287,597.72"/>
    <s v="56,055,260.64"/>
    <n v="5"/>
    <n v="53252497.609999999"/>
    <s v="53,252,497.61"/>
    <s v="53,261,732.91"/>
    <s v="RUB"/>
    <s v="1,043.13"/>
    <s v="РепоЦКОбл"/>
    <m/>
    <d v="2021-08-31T00:00:00"/>
    <d v="2021-08-31T00:00:00"/>
    <d v="2021-09-01T00:00:00"/>
    <d v="2021-09-01T00:00:00"/>
    <n v="1"/>
    <n v="1"/>
    <s v="-1,027,815.07"/>
    <n v="0"/>
    <n v="0"/>
    <s v="1-2OCEB3"/>
    <s v="RU"/>
    <n v="1"/>
    <n v="0"/>
    <n v="0"/>
    <n v="6.33"/>
    <n v="53252497.609999999"/>
    <s v="1,000.000000"/>
    <s v="RUB"/>
    <s v="RUB"/>
    <n v="104.25"/>
    <n v="104.35"/>
    <n v="33.97"/>
    <n v="53252497.609999999"/>
    <n v="0"/>
    <n v="53252497.609999999"/>
  </r>
  <r>
    <n v="48571741"/>
    <s v="VTBCM"/>
    <s v="NCC"/>
    <x v="1"/>
    <s v="Yes"/>
    <s v="Yes"/>
    <x v="1"/>
    <s v="RFLB 7.15"/>
    <s v="RU000A100EG3"/>
    <n v="376966"/>
    <n v="101.38500000000001"/>
    <s v="382,186,979.10"/>
    <s v="389,865,776.52"/>
    <n v="5"/>
    <n v="370372487.69"/>
    <s v="370,372,487.69"/>
    <s v="370,437,937.07"/>
    <s v="RUB"/>
    <s v="1,014.95"/>
    <s v="РепоЦКОбл"/>
    <m/>
    <d v="2021-08-31T00:00:00"/>
    <d v="2021-08-31T00:00:00"/>
    <d v="2021-09-01T00:00:00"/>
    <d v="2021-09-01T00:00:00"/>
    <n v="1"/>
    <n v="1"/>
    <s v="-12,229,154.01"/>
    <n v="0"/>
    <n v="0"/>
    <s v="1-2OCEB3"/>
    <s v="RU"/>
    <n v="1"/>
    <n v="0"/>
    <n v="0"/>
    <n v="6.45"/>
    <n v="370372487.69"/>
    <s v="1,000.000000"/>
    <s v="RUB"/>
    <s v="RUB"/>
    <n v="101.45"/>
    <n v="101.55"/>
    <n v="20.37"/>
    <n v="370372487.69"/>
    <n v="0"/>
    <n v="370372487.69"/>
  </r>
  <r>
    <n v="48571747"/>
    <s v="VTBCM"/>
    <s v="NCC"/>
    <x v="1"/>
    <s v="Yes"/>
    <s v="Yes"/>
    <x v="2"/>
    <s v="KSUB"/>
    <s v="RU000A0JW4Z1"/>
    <n v="10000000"/>
    <n v="1"/>
    <s v="10,000,000.00"/>
    <s v="10,000,000.00"/>
    <n v="0"/>
    <n v="10000000"/>
    <s v="10,000,000.00"/>
    <s v="10,055,150.68"/>
    <s v="RUB"/>
    <n v="0"/>
    <s v="Репо с КСУ"/>
    <m/>
    <d v="2021-08-31T00:00:00"/>
    <d v="2021-08-31T00:00:00"/>
    <d v="2021-09-30T00:00:00"/>
    <d v="2021-09-30T00:00:00"/>
    <n v="1"/>
    <n v="1"/>
    <s v="-10,000,000.00"/>
    <n v="0"/>
    <n v="0"/>
    <s v="1-2OCEB3"/>
    <s v="RU"/>
    <s v="-"/>
    <n v="0"/>
    <n v="0"/>
    <n v="6.71"/>
    <n v="10000000"/>
    <n v="1"/>
    <s v="RUB"/>
    <s v="RUB"/>
    <n v="0"/>
    <n v="0"/>
    <n v="0"/>
    <n v="-10000000"/>
    <n v="0"/>
    <n v="-10000000"/>
  </r>
  <r>
    <n v="48572150"/>
    <s v="VTBCM"/>
    <s v="NCC"/>
    <x v="1"/>
    <s v="Yes"/>
    <s v="Yes"/>
    <x v="2"/>
    <s v="TRNFP"/>
    <s v="RU0009091573"/>
    <n v="1000"/>
    <s v="158,047.950588"/>
    <s v="158,047,950.59"/>
    <s v="158,047,950.59"/>
    <n v="15"/>
    <n v="134340758"/>
    <s v="134,340,758.00"/>
    <s v="134,364,865.73"/>
    <s v="RUB"/>
    <s v="158,400."/>
    <s v="Репо с ЦК"/>
    <m/>
    <d v="2021-08-31T00:00:00"/>
    <d v="2021-08-31T00:00:00"/>
    <d v="2021-09-01T00:00:00"/>
    <d v="2021-09-01T00:00:00"/>
    <n v="1"/>
    <n v="1"/>
    <s v="24,059,242.00"/>
    <n v="0"/>
    <n v="0"/>
    <s v="1-2OCEB3"/>
    <s v="RU"/>
    <n v="1"/>
    <n v="0"/>
    <n v="0"/>
    <n v="6.55"/>
    <n v="134340758"/>
    <n v="1"/>
    <s v="RUB"/>
    <s v="RUB"/>
    <s v="158,450.000000"/>
    <s v="158,700.000000"/>
    <n v="0"/>
    <n v="-134340758"/>
    <n v="0"/>
    <n v="-134340758"/>
  </r>
  <r>
    <n v="48572436"/>
    <s v="VTBCM"/>
    <s v="NCC"/>
    <x v="1"/>
    <s v="Yes"/>
    <s v="Yes"/>
    <x v="2"/>
    <s v="TRNFP"/>
    <s v="RU0009091573"/>
    <n v="75"/>
    <s v="158,047.950588"/>
    <s v="11,853,596.29"/>
    <s v="11,853,596.29"/>
    <n v="15"/>
    <n v="10075556.85"/>
    <s v="10,075,556.85"/>
    <s v="10,077,364.93"/>
    <s v="RUB"/>
    <s v="158,400."/>
    <s v="Репо с ЦК"/>
    <m/>
    <d v="2021-08-31T00:00:00"/>
    <d v="2021-08-31T00:00:00"/>
    <d v="2021-09-01T00:00:00"/>
    <d v="2021-09-01T00:00:00"/>
    <n v="1"/>
    <n v="1"/>
    <s v="1,804,443.15"/>
    <n v="0"/>
    <n v="0"/>
    <s v="1-2OCEB3"/>
    <s v="RU"/>
    <n v="1"/>
    <n v="0"/>
    <n v="0"/>
    <n v="6.55"/>
    <n v="10075556.85"/>
    <n v="1"/>
    <s v="RUB"/>
    <s v="RUB"/>
    <s v="158,450.000000"/>
    <s v="158,700.000000"/>
    <n v="0"/>
    <n v="-10075556.85"/>
    <n v="0"/>
    <n v="-10075556.85"/>
  </r>
  <r>
    <n v="48572493"/>
    <s v="VTBCM"/>
    <s v="NCC"/>
    <x v="1"/>
    <s v="Yes"/>
    <s v="Yes"/>
    <x v="1"/>
    <s v="RFLB-26239"/>
    <s v="RU000A103901"/>
    <n v="19172"/>
    <n v="99.179000000000002"/>
    <s v="19,014,597.88"/>
    <s v="19,290,099.52"/>
    <n v="6"/>
    <n v="18132693.550000001"/>
    <s v="18,132,693.55"/>
    <s v="18,135,897.82"/>
    <s v="RUB"/>
    <n v="992.61"/>
    <s v="РепоЦКОбл"/>
    <m/>
    <d v="2021-08-31T00:00:00"/>
    <d v="2021-08-31T00:00:00"/>
    <d v="2021-09-01T00:00:00"/>
    <d v="2021-09-01T00:00:00"/>
    <n v="1"/>
    <n v="1"/>
    <s v="-897,625.37"/>
    <n v="0"/>
    <n v="0"/>
    <s v="1-2OCEB3"/>
    <s v="RU"/>
    <n v="1"/>
    <n v="0"/>
    <n v="0"/>
    <n v="6.45"/>
    <n v="18132693.550000001"/>
    <s v="1,000.000000"/>
    <s v="RUB"/>
    <s v="RUB"/>
    <n v="99.25"/>
    <n v="99.4"/>
    <n v="14.37"/>
    <n v="18132693.550000001"/>
    <n v="0"/>
    <n v="18132693.550000001"/>
  </r>
  <r>
    <n v="48572494"/>
    <s v="VTBCM"/>
    <s v="NCC"/>
    <x v="1"/>
    <s v="Yes"/>
    <s v="Yes"/>
    <x v="1"/>
    <s v="RFLB-26239"/>
    <s v="RU000A103901"/>
    <n v="156084"/>
    <n v="99.179000000000002"/>
    <s v="154,802,550.36"/>
    <s v="157,045,477.44"/>
    <n v="6"/>
    <n v="147622748.78999999"/>
    <s v="147,622,748.79"/>
    <s v="147,648,835.55"/>
    <s v="RUB"/>
    <n v="992.61"/>
    <s v="РепоЦКОбл"/>
    <m/>
    <d v="2021-08-31T00:00:00"/>
    <d v="2021-08-31T00:00:00"/>
    <d v="2021-09-01T00:00:00"/>
    <d v="2021-09-01T00:00:00"/>
    <n v="1"/>
    <n v="1"/>
    <s v="-7,307,790.45"/>
    <n v="0"/>
    <n v="0"/>
    <s v="1-2OCEB3"/>
    <s v="RU"/>
    <n v="1"/>
    <n v="0"/>
    <n v="0"/>
    <n v="6.45"/>
    <n v="147622748.78999999"/>
    <s v="1,000.000000"/>
    <s v="RUB"/>
    <s v="RUB"/>
    <n v="99.25"/>
    <n v="99.4"/>
    <n v="14.37"/>
    <n v="147622748.78999999"/>
    <n v="0"/>
    <n v="147622748.78999999"/>
  </r>
  <r>
    <n v="48572814"/>
    <s v="VTBCM"/>
    <s v="NCC"/>
    <x v="1"/>
    <s v="Yes"/>
    <s v="Yes"/>
    <x v="2"/>
    <s v="TRNFP"/>
    <s v="RU0009091573"/>
    <n v="1925"/>
    <s v="158,047.950588"/>
    <s v="304,242,304.88"/>
    <s v="304,242,304.88"/>
    <n v="15"/>
    <n v="258605959.15000001"/>
    <s v="258,605,959.15"/>
    <s v="258,652,366.52"/>
    <s v="RUB"/>
    <s v="158,400."/>
    <s v="Репо с ЦК"/>
    <m/>
    <d v="2021-08-31T00:00:00"/>
    <d v="2021-08-31T00:00:00"/>
    <d v="2021-09-01T00:00:00"/>
    <d v="2021-09-01T00:00:00"/>
    <n v="1"/>
    <n v="1"/>
    <s v="46,314,040.85"/>
    <n v="0"/>
    <n v="0"/>
    <s v="1-2OCEB3"/>
    <s v="RU"/>
    <n v="1"/>
    <n v="0"/>
    <n v="0"/>
    <n v="6.55"/>
    <n v="258605959.15000001"/>
    <n v="1"/>
    <s v="RUB"/>
    <s v="RUB"/>
    <s v="158,450.000000"/>
    <s v="158,700.000000"/>
    <n v="0"/>
    <n v="-258605959.15000001"/>
    <n v="0"/>
    <n v="-258605959.15000001"/>
  </r>
  <r>
    <n v="48573020"/>
    <s v="VTBCM"/>
    <s v="NCC"/>
    <x v="1"/>
    <s v="Yes"/>
    <s v="Yes"/>
    <x v="2"/>
    <s v="KSUB"/>
    <s v="RU000A0JW4Z1"/>
    <n v="63000000"/>
    <n v="1"/>
    <s v="63,000,000.00"/>
    <s v="63,000,000.00"/>
    <n v="0"/>
    <n v="63000000"/>
    <s v="63,000,000.00"/>
    <s v="63,159,001.64"/>
    <s v="RUB"/>
    <n v="0"/>
    <s v="Репо с КСУ"/>
    <m/>
    <d v="2021-08-31T00:00:00"/>
    <d v="2021-08-31T00:00:00"/>
    <d v="2021-09-14T00:00:00"/>
    <d v="2021-09-14T00:00:00"/>
    <n v="1"/>
    <n v="1"/>
    <s v="-63,000,000.00"/>
    <n v="0"/>
    <n v="0"/>
    <s v="1-2OCEB3"/>
    <s v="RU"/>
    <s v="-"/>
    <n v="0"/>
    <n v="0"/>
    <n v="6.58"/>
    <n v="63000000"/>
    <n v="1"/>
    <s v="RUB"/>
    <s v="RUB"/>
    <n v="0"/>
    <n v="0"/>
    <n v="0"/>
    <n v="-63000000"/>
    <n v="0"/>
    <n v="-63000000"/>
  </r>
  <r>
    <n v="48573243"/>
    <s v="VTBCM"/>
    <s v="VTBRM"/>
    <x v="2"/>
    <s v="Yes"/>
    <s v="Yes"/>
    <x v="1"/>
    <s v="GAZP"/>
    <s v="RU0007661625"/>
    <n v="6599136"/>
    <n v="303.06997799999999"/>
    <s v="2,000,000,000.00"/>
    <s v="2,000,000,000.00"/>
    <n v="20"/>
    <n v="1600000000"/>
    <s v="1,600,000,000.00"/>
    <s v="1,600,302,465.75"/>
    <s v="RUB"/>
    <n v="305.83"/>
    <s v="ММВБ_РЕПО"/>
    <m/>
    <d v="2021-08-31T00:00:00"/>
    <d v="2021-08-31T00:00:00"/>
    <d v="2021-09-01T00:00:00"/>
    <d v="2021-09-01T00:00:00"/>
    <n v="1"/>
    <n v="1"/>
    <s v="-418,213,762.88"/>
    <n v="0"/>
    <n v="0"/>
    <s v="1-EL6O"/>
    <s v="RU"/>
    <n v="1"/>
    <n v="0"/>
    <n v="0"/>
    <n v="6.9"/>
    <n v="1600000000"/>
    <n v="5"/>
    <s v="RUB"/>
    <s v="RUB"/>
    <n v="305.54000000000002"/>
    <n v="305.63"/>
    <n v="0"/>
    <n v="1600000000"/>
    <n v="0"/>
    <n v="1600000000"/>
  </r>
  <r>
    <n v="48573247"/>
    <s v="VTBCM"/>
    <s v="VTBRM"/>
    <x v="2"/>
    <s v="Yes"/>
    <s v="Yes"/>
    <x v="1"/>
    <s v="AFLT"/>
    <s v="RU0009062285"/>
    <n v="7206688"/>
    <n v="69.379998000000001"/>
    <s v="500,000,000.00"/>
    <s v="500,000,000.00"/>
    <n v="20"/>
    <n v="400000000"/>
    <s v="400,000,000.00"/>
    <s v="400,075,616.44"/>
    <s v="RUB"/>
    <n v="69.459999999999994"/>
    <s v="ММВБ_РЕПО"/>
    <m/>
    <d v="2021-08-31T00:00:00"/>
    <d v="2021-08-31T00:00:00"/>
    <d v="2021-09-01T00:00:00"/>
    <d v="2021-09-01T00:00:00"/>
    <n v="1"/>
    <n v="1"/>
    <s v="-100,576,548.48"/>
    <n v="0"/>
    <n v="0"/>
    <s v="1-EL6O"/>
    <s v="RU"/>
    <n v="1"/>
    <n v="0"/>
    <n v="0"/>
    <n v="6.9"/>
    <n v="400000000"/>
    <n v="1"/>
    <s v="RUB"/>
    <s v="RUB"/>
    <n v="69.42"/>
    <n v="69.44"/>
    <n v="0"/>
    <n v="400000000"/>
    <n v="0"/>
    <n v="400000000"/>
  </r>
  <r>
    <n v="48573289"/>
    <s v="VTBCM"/>
    <s v="NCC"/>
    <x v="1"/>
    <s v="Yes"/>
    <s v="Yes"/>
    <x v="2"/>
    <s v="GAZP"/>
    <s v="RU0007661625"/>
    <n v="173660"/>
    <n v="303.79333300000002"/>
    <s v="52,756,750.27"/>
    <s v="52,756,750.27"/>
    <n v="10"/>
    <n v="47481075.240000002"/>
    <s v="47,481,075.24"/>
    <s v="47,489,543.78"/>
    <s v="RUB"/>
    <n v="305.83"/>
    <s v="Репо с ЦК"/>
    <m/>
    <d v="2021-08-31T00:00:00"/>
    <d v="2021-08-31T00:00:00"/>
    <d v="2021-09-01T00:00:00"/>
    <d v="2021-09-01T00:00:00"/>
    <n v="1"/>
    <n v="1"/>
    <s v="5,629,362.56"/>
    <n v="0"/>
    <n v="0"/>
    <s v="1-2OCEB3"/>
    <s v="RU"/>
    <n v="1"/>
    <n v="0"/>
    <n v="0"/>
    <n v="6.51"/>
    <n v="47481075.240000002"/>
    <n v="5"/>
    <s v="RUB"/>
    <s v="RUB"/>
    <n v="305.54000000000002"/>
    <n v="305.63"/>
    <n v="0"/>
    <n v="-47481075.240000002"/>
    <n v="0"/>
    <n v="-47481075.240000002"/>
  </r>
  <r>
    <n v="48573291"/>
    <s v="VTBCM"/>
    <s v="NCC"/>
    <x v="1"/>
    <s v="Yes"/>
    <s v="Yes"/>
    <x v="2"/>
    <s v="GAZP"/>
    <s v="RU0007661625"/>
    <n v="2283210"/>
    <n v="303.79333300000002"/>
    <s v="693,623,976.60"/>
    <s v="693,623,976.60"/>
    <n v="10"/>
    <n v="624261578.94000006"/>
    <s v="624,261,578.94"/>
    <s v="624,373,603.96"/>
    <s v="RUB"/>
    <n v="305.83"/>
    <s v="Репо с ЦК"/>
    <m/>
    <d v="2021-08-31T00:00:00"/>
    <d v="2021-08-31T00:00:00"/>
    <d v="2021-09-01T00:00:00"/>
    <d v="2021-09-01T00:00:00"/>
    <n v="1"/>
    <n v="1"/>
    <s v="74,012,535.36"/>
    <n v="0"/>
    <n v="0"/>
    <s v="1-2OCEB3"/>
    <s v="RU"/>
    <n v="1"/>
    <n v="0"/>
    <n v="0"/>
    <n v="6.55"/>
    <n v="624261578.94000006"/>
    <n v="5"/>
    <s v="RUB"/>
    <s v="RUB"/>
    <n v="305.54000000000002"/>
    <n v="305.63"/>
    <n v="0"/>
    <n v="-624261578.94000006"/>
    <n v="0"/>
    <n v="-624261578.94000006"/>
  </r>
  <r>
    <n v="48573292"/>
    <s v="VTBCM"/>
    <s v="NCC"/>
    <x v="1"/>
    <s v="Yes"/>
    <s v="Yes"/>
    <x v="2"/>
    <s v="GAZP"/>
    <s v="RU0007661625"/>
    <n v="417680"/>
    <n v="303.79333300000002"/>
    <s v="126,888,399.47"/>
    <s v="126,888,399.47"/>
    <n v="10"/>
    <n v="114199559.52"/>
    <s v="114,199,559.52"/>
    <s v="114,220,052.87"/>
    <s v="RUB"/>
    <n v="305.83"/>
    <s v="Репо с ЦК"/>
    <m/>
    <d v="2021-08-31T00:00:00"/>
    <d v="2021-08-31T00:00:00"/>
    <d v="2021-09-01T00:00:00"/>
    <d v="2021-09-01T00:00:00"/>
    <n v="1"/>
    <n v="1"/>
    <s v="13,539,514.88"/>
    <n v="0"/>
    <n v="0"/>
    <s v="1-2OCEB3"/>
    <s v="RU"/>
    <n v="1"/>
    <n v="0"/>
    <n v="0"/>
    <n v="6.55"/>
    <n v="114199559.52"/>
    <n v="5"/>
    <s v="RUB"/>
    <s v="RUB"/>
    <n v="305.54000000000002"/>
    <n v="305.63"/>
    <n v="0"/>
    <n v="-114199559.52"/>
    <n v="0"/>
    <n v="-114199559.52"/>
  </r>
  <r>
    <n v="48573293"/>
    <s v="VTBCM"/>
    <s v="NCC"/>
    <x v="1"/>
    <s v="Yes"/>
    <s v="Yes"/>
    <x v="2"/>
    <s v="GAZP"/>
    <s v="RU0007661625"/>
    <n v="57780"/>
    <n v="303.79333300000002"/>
    <s v="17,553,178.80"/>
    <s v="17,553,178.80"/>
    <n v="10"/>
    <n v="15797860.92"/>
    <s v="15,797,860.92"/>
    <s v="15,800,695.88"/>
    <s v="RUB"/>
    <n v="305.83"/>
    <s v="Репо с ЦК"/>
    <m/>
    <d v="2021-08-31T00:00:00"/>
    <d v="2021-08-31T00:00:00"/>
    <d v="2021-09-01T00:00:00"/>
    <d v="2021-09-01T00:00:00"/>
    <n v="1"/>
    <n v="1"/>
    <s v="1,872,996.48"/>
    <n v="0"/>
    <n v="0"/>
    <s v="1-2OCEB3"/>
    <s v="RU"/>
    <n v="1"/>
    <n v="0"/>
    <n v="0"/>
    <n v="6.55"/>
    <n v="15797860.92"/>
    <n v="5"/>
    <s v="RUB"/>
    <s v="RUB"/>
    <n v="305.54000000000002"/>
    <n v="305.63"/>
    <n v="0"/>
    <n v="-15797860.92"/>
    <n v="0"/>
    <n v="-15797860.92"/>
  </r>
  <r>
    <n v="48573392"/>
    <s v="VTBCM"/>
    <s v="VEB"/>
    <x v="7"/>
    <s v="Yes"/>
    <s v="Yes"/>
    <x v="2"/>
    <s v="MINFIN_29019"/>
    <s v="RU000A102A49"/>
    <n v="61870"/>
    <n v="98.200963000000002"/>
    <s v="60,756,935.87"/>
    <s v="61,118,875.37"/>
    <n v="10.0007"/>
    <n v="55006560"/>
    <s v="55,006,560.00"/>
    <s v="55,016,506.39"/>
    <s v="RUB"/>
    <n v="982.09"/>
    <s v="ММВБОбРЕПО"/>
    <m/>
    <d v="2021-08-31T00:00:00"/>
    <d v="2021-08-31T00:00:00"/>
    <d v="2021-09-01T00:00:00"/>
    <d v="2021-09-01T00:00:00"/>
    <n v="1"/>
    <n v="1"/>
    <s v="5,755,348.30"/>
    <n v="0"/>
    <n v="0"/>
    <s v="1-3V2QD"/>
    <s v="RU"/>
    <n v="1"/>
    <n v="0"/>
    <n v="0"/>
    <n v="6.6"/>
    <n v="55006560"/>
    <s v="1,000.000000"/>
    <s v="RUB"/>
    <s v="RUB"/>
    <n v="98.25"/>
    <n v="98.35"/>
    <n v="0"/>
    <n v="-55006560"/>
    <n v="0"/>
    <n v="-55006560"/>
  </r>
  <r>
    <n v="48575826"/>
    <s v="VTBCM"/>
    <s v="RENCM"/>
    <x v="8"/>
    <s v="No"/>
    <s v="Yes"/>
    <x v="1"/>
    <s v="VEONUS"/>
    <s v="US91822M1062"/>
    <n v="2628000"/>
    <n v="1.92974"/>
    <s v="5,071,356.72"/>
    <s v="5,071,356.72"/>
    <n v="15"/>
    <n v="4310653.21"/>
    <s v="317,153,723.53"/>
    <s v="4,310,729.98"/>
    <s v="USD"/>
    <n v="158.18495999999999"/>
    <s v="ММВБ_РЕПО"/>
    <m/>
    <d v="2021-08-31T00:00:00"/>
    <d v="2021-08-31T00:00:00"/>
    <d v="2021-09-01T00:00:00"/>
    <d v="2021-09-01T00:00:00"/>
    <n v="73.574399999999997"/>
    <n v="73.278099999999995"/>
    <s v="-98,556,351.35"/>
    <n v="0"/>
    <n v="0"/>
    <s v="1-EO2F"/>
    <s v="RU"/>
    <s v="-"/>
    <n v="0"/>
    <n v="0"/>
    <n v="0.65"/>
    <n v="317153723.52999997"/>
    <n v="0"/>
    <s v="USD"/>
    <s v="USD"/>
    <n v="2.15"/>
    <n v="2.16"/>
    <n v="0"/>
    <n v="317153723.52999997"/>
    <n v="0"/>
    <n v="317153723.52999997"/>
  </r>
  <r>
    <n v="48575823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550,684.93"/>
    <s v="RUB"/>
    <n v="0"/>
    <s v="Репо с КСУ"/>
    <m/>
    <d v="2021-08-31T00:00:00"/>
    <d v="2021-08-31T00:00:00"/>
    <d v="2021-11-29T00:00:00"/>
    <d v="2021-11-29T00:00:00"/>
    <n v="1"/>
    <n v="1"/>
    <s v="200,000,000.00"/>
    <n v="0"/>
    <n v="0"/>
    <s v="1-2OCEB3"/>
    <s v="RU"/>
    <s v="-"/>
    <n v="0"/>
    <n v="0"/>
    <n v="7.2"/>
    <n v="200000000"/>
    <n v="1"/>
    <s v="RUB"/>
    <s v="RUB"/>
    <n v="0"/>
    <n v="0"/>
    <n v="0"/>
    <n v="200000000"/>
    <n v="0"/>
    <n v="200000000"/>
  </r>
  <r>
    <n v="48577318"/>
    <s v="VTBCM"/>
    <s v="VTBRM"/>
    <x v="2"/>
    <s v="Yes"/>
    <s v="Yes"/>
    <x v="1"/>
    <s v="GTLK1520"/>
    <s v="RU000A101D54"/>
    <n v="6950000"/>
    <n v="98.168109000000001"/>
    <s v="5,799,281,035.58"/>
    <s v="5,834,517,535.58"/>
    <n v="97.393299999999996"/>
    <n v="152088368.59999999"/>
    <s v="152,088,368.60"/>
    <s v="152,115,452.83"/>
    <s v="RUB"/>
    <n v="0"/>
    <s v="ММВБОбРЕПО"/>
    <m/>
    <d v="2021-08-31T00:00:00"/>
    <d v="2021-08-31T00:00:00"/>
    <d v="2021-09-01T00:00:00"/>
    <d v="2021-09-01T00:00:00"/>
    <n v="1"/>
    <n v="1"/>
    <s v="152,088,368.60"/>
    <n v="0"/>
    <n v="0"/>
    <s v="1-EL6O"/>
    <s v="RU"/>
    <n v="3"/>
    <n v="0"/>
    <n v="0"/>
    <n v="6.5"/>
    <n v="152088368.59999999"/>
    <n v="850"/>
    <s v="RUB"/>
    <s v="RUB"/>
    <n v="97"/>
    <n v="97.5"/>
    <n v="5.07"/>
    <n v="152088368.59999999"/>
    <n v="0"/>
    <n v="152088368.59999999"/>
  </r>
  <r>
    <n v="48577320"/>
    <s v="VTBCM"/>
    <s v="VTBRM"/>
    <x v="2"/>
    <s v="Yes"/>
    <s v="Yes"/>
    <x v="1"/>
    <s v="GTLK1520"/>
    <s v="RU000A101D54"/>
    <n v="6950000"/>
    <n v="98.168109000000001"/>
    <s v="5,799,281,035.58"/>
    <s v="5,834,517,535.58"/>
    <n v="97.393299999999996"/>
    <n v="152088368.59999999"/>
    <s v="152,088,368.60"/>
    <s v="152,115,452.83"/>
    <s v="RUB"/>
    <n v="0"/>
    <s v="ММВБОбРЕПО"/>
    <m/>
    <d v="2021-08-31T00:00:00"/>
    <d v="2021-08-31T00:00:00"/>
    <d v="2021-09-01T00:00:00"/>
    <d v="2021-09-01T00:00:00"/>
    <n v="1"/>
    <n v="1"/>
    <s v="152,088,368.60"/>
    <n v="0"/>
    <n v="0"/>
    <s v="1-EL6O"/>
    <s v="RU"/>
    <n v="3"/>
    <n v="0"/>
    <n v="0"/>
    <n v="6.5"/>
    <n v="152088368.59999999"/>
    <n v="850"/>
    <s v="RUB"/>
    <s v="RUB"/>
    <n v="97"/>
    <n v="97.5"/>
    <n v="5.07"/>
    <n v="152088368.59999999"/>
    <n v="0"/>
    <n v="152088368.59999999"/>
  </r>
  <r>
    <n v="48577321"/>
    <s v="VTBCM"/>
    <s v="VTBRM"/>
    <x v="2"/>
    <s v="Yes"/>
    <s v="Yes"/>
    <x v="1"/>
    <s v="GTLK1520"/>
    <s v="RU000A101D54"/>
    <n v="6950000"/>
    <n v="98.168109000000001"/>
    <s v="5,799,281,035.58"/>
    <s v="5,834,517,535.58"/>
    <n v="97.393299999999996"/>
    <n v="152088368.59999999"/>
    <s v="152,088,368.60"/>
    <s v="152,115,452.83"/>
    <s v="RUB"/>
    <n v="0"/>
    <s v="ММВБОбРЕПО"/>
    <m/>
    <d v="2021-08-31T00:00:00"/>
    <d v="2021-08-31T00:00:00"/>
    <d v="2021-09-01T00:00:00"/>
    <d v="2021-09-01T00:00:00"/>
    <n v="1"/>
    <n v="1"/>
    <s v="152,088,368.60"/>
    <n v="0"/>
    <n v="0"/>
    <s v="1-EL6O"/>
    <s v="RU"/>
    <n v="3"/>
    <n v="0"/>
    <n v="0"/>
    <n v="6.5"/>
    <n v="152088368.59999999"/>
    <n v="850"/>
    <s v="RUB"/>
    <s v="RUB"/>
    <n v="97"/>
    <n v="97.5"/>
    <n v="5.07"/>
    <n v="152088368.59999999"/>
    <n v="0"/>
    <n v="152088368.59999999"/>
  </r>
  <r>
    <n v="48577356"/>
    <s v="VTBCM"/>
    <s v="NCC"/>
    <x v="1"/>
    <s v="Yes"/>
    <s v="Yes"/>
    <x v="2"/>
    <s v="MINFIN_26237"/>
    <s v="RU000A1038Z7"/>
    <n v="1190000"/>
    <n v="98.489000000000004"/>
    <s v="1,172,019,100.00"/>
    <s v="1,188,619,600.00"/>
    <n v="5"/>
    <n v="1129188620"/>
    <s v="1,129,188,620.00"/>
    <s v="1,129,388,780.28"/>
    <s v="RUB"/>
    <n v="986.19"/>
    <s v="РепоЦКОбл"/>
    <m/>
    <d v="2021-08-31T00:00:00"/>
    <d v="2021-08-31T00:00:00"/>
    <d v="2021-09-01T00:00:00"/>
    <d v="2021-09-01T00:00:00"/>
    <n v="1"/>
    <n v="1"/>
    <s v="44,377,480.00"/>
    <n v="0"/>
    <n v="0"/>
    <s v="1-2OCEB3"/>
    <s v="RU"/>
    <n v="1"/>
    <n v="0"/>
    <n v="0"/>
    <n v="6.47"/>
    <n v="1129188620"/>
    <s v="1,000.000000"/>
    <s v="RUB"/>
    <s v="RUB"/>
    <n v="98.5"/>
    <n v="98.65"/>
    <n v="13.95"/>
    <n v="-1129188620"/>
    <n v="0"/>
    <n v="-1129188620"/>
  </r>
  <r>
    <n v="48577357"/>
    <s v="VTBCM"/>
    <s v="NCC"/>
    <x v="1"/>
    <s v="Yes"/>
    <s v="Yes"/>
    <x v="2"/>
    <s v="MINFIN_26237"/>
    <s v="RU000A1038Z7"/>
    <n v="378000"/>
    <n v="98.489000000000004"/>
    <s v="372,288,420.00"/>
    <s v="377,561,520.00"/>
    <n v="5"/>
    <n v="358683444"/>
    <s v="358,683,444.00"/>
    <s v="358,747,024.33"/>
    <s v="RUB"/>
    <n v="986.19"/>
    <s v="РепоЦКОбл"/>
    <m/>
    <d v="2021-08-31T00:00:00"/>
    <d v="2021-08-31T00:00:00"/>
    <d v="2021-09-01T00:00:00"/>
    <d v="2021-09-01T00:00:00"/>
    <n v="1"/>
    <n v="1"/>
    <s v="14,096,376.00"/>
    <n v="0"/>
    <n v="0"/>
    <s v="1-2OCEB3"/>
    <s v="RU"/>
    <n v="1"/>
    <n v="0"/>
    <n v="0"/>
    <n v="6.47"/>
    <n v="358683444"/>
    <s v="1,000.000000"/>
    <s v="RUB"/>
    <s v="RUB"/>
    <n v="98.5"/>
    <n v="98.65"/>
    <n v="13.95"/>
    <n v="-358683444"/>
    <n v="0"/>
    <n v="-358683444"/>
  </r>
  <r>
    <n v="48577366"/>
    <s v="VTBCM"/>
    <s v="NCC"/>
    <x v="1"/>
    <s v="Yes"/>
    <s v="Yes"/>
    <x v="2"/>
    <s v="MINFIN_26237"/>
    <s v="RU000A1038Z7"/>
    <n v="636700"/>
    <n v="98.489000000000004"/>
    <s v="627,079,463.00"/>
    <s v="635,961,428.00"/>
    <n v="5"/>
    <n v="604163356.60000002"/>
    <s v="604,163,356.60"/>
    <s v="604,270,450.76"/>
    <s v="RUB"/>
    <n v="986.19"/>
    <s v="РепоЦКОбл"/>
    <m/>
    <d v="2021-08-31T00:00:00"/>
    <d v="2021-08-31T00:00:00"/>
    <d v="2021-09-01T00:00:00"/>
    <d v="2021-09-01T00:00:00"/>
    <n v="1"/>
    <n v="1"/>
    <s v="23,743,816.40"/>
    <n v="0"/>
    <n v="0"/>
    <s v="1-2OCEB3"/>
    <s v="RU"/>
    <n v="1"/>
    <n v="0"/>
    <n v="0"/>
    <n v="6.47"/>
    <n v="604163356.60000002"/>
    <s v="1,000.000000"/>
    <s v="RUB"/>
    <s v="RUB"/>
    <n v="98.5"/>
    <n v="98.65"/>
    <n v="13.95"/>
    <n v="-604163356.60000002"/>
    <n v="0"/>
    <n v="-604163356.60000002"/>
  </r>
  <r>
    <n v="48577367"/>
    <s v="VTBCM"/>
    <s v="NCC"/>
    <x v="1"/>
    <s v="Yes"/>
    <s v="Yes"/>
    <x v="2"/>
    <s v="MINFIN_26237"/>
    <s v="RU000A1038Z7"/>
    <n v="827000"/>
    <n v="98.489000000000004"/>
    <s v="814,504,030.00"/>
    <s v="826,040,680.00"/>
    <n v="5"/>
    <n v="784738646"/>
    <s v="784,738,646.00"/>
    <s v="784,877,748.99"/>
    <s v="RUB"/>
    <n v="986.19"/>
    <s v="РепоЦКОбл"/>
    <m/>
    <d v="2021-08-31T00:00:00"/>
    <d v="2021-08-31T00:00:00"/>
    <d v="2021-09-01T00:00:00"/>
    <d v="2021-09-01T00:00:00"/>
    <n v="1"/>
    <n v="1"/>
    <s v="30,840,484.00"/>
    <n v="0"/>
    <n v="0"/>
    <s v="1-2OCEB3"/>
    <s v="RU"/>
    <n v="1"/>
    <n v="0"/>
    <n v="0"/>
    <n v="6.47"/>
    <n v="784738646"/>
    <s v="1,000.000000"/>
    <s v="RUB"/>
    <s v="RUB"/>
    <n v="98.5"/>
    <n v="98.65"/>
    <n v="13.95"/>
    <n v="-784738646"/>
    <n v="0"/>
    <n v="-784738646"/>
  </r>
  <r>
    <n v="48577368"/>
    <s v="VTBCM"/>
    <s v="NCC"/>
    <x v="1"/>
    <s v="Yes"/>
    <s v="Yes"/>
    <x v="2"/>
    <s v="MINFIN_26237"/>
    <s v="RU000A1038Z7"/>
    <n v="19000"/>
    <n v="98.489000000000004"/>
    <s v="18,712,910.00"/>
    <s v="18,977,960.00"/>
    <n v="5"/>
    <n v="18029062"/>
    <s v="18,029,062.00"/>
    <s v="18,032,257.84"/>
    <s v="RUB"/>
    <n v="986.19"/>
    <s v="РепоЦКОбл"/>
    <m/>
    <d v="2021-08-31T00:00:00"/>
    <d v="2021-08-31T00:00:00"/>
    <d v="2021-09-01T00:00:00"/>
    <d v="2021-09-01T00:00:00"/>
    <n v="1"/>
    <n v="1"/>
    <s v="708,548.00"/>
    <n v="0"/>
    <n v="0"/>
    <s v="1-2OCEB3"/>
    <s v="RU"/>
    <n v="1"/>
    <n v="0"/>
    <n v="0"/>
    <n v="6.47"/>
    <n v="18029062"/>
    <s v="1,000.000000"/>
    <s v="RUB"/>
    <s v="RUB"/>
    <n v="98.5"/>
    <n v="98.65"/>
    <n v="13.95"/>
    <n v="-18029062"/>
    <n v="0"/>
    <n v="-18029062"/>
  </r>
  <r>
    <n v="48577409"/>
    <s v="VTBCM"/>
    <s v="NCC"/>
    <x v="1"/>
    <s v="Yes"/>
    <s v="Yes"/>
    <x v="2"/>
    <s v="MINFIN_26237"/>
    <s v="RU000A1038Z7"/>
    <n v="37500"/>
    <n v="98.489000000000004"/>
    <s v="36,933,375.00"/>
    <s v="37,456,500.00"/>
    <n v="5"/>
    <n v="35583675"/>
    <s v="35,583,675.00"/>
    <s v="35,589,982.57"/>
    <s v="RUB"/>
    <n v="986.19"/>
    <s v="РепоЦКОбл"/>
    <m/>
    <d v="2021-08-31T00:00:00"/>
    <d v="2021-08-31T00:00:00"/>
    <d v="2021-09-01T00:00:00"/>
    <d v="2021-09-01T00:00:00"/>
    <n v="1"/>
    <n v="1"/>
    <s v="1,398,450.00"/>
    <n v="0"/>
    <n v="0"/>
    <s v="1-2OCEB3"/>
    <s v="RU"/>
    <n v="1"/>
    <n v="0"/>
    <n v="0"/>
    <n v="6.47"/>
    <n v="35583675"/>
    <s v="1,000.000000"/>
    <s v="RUB"/>
    <s v="RUB"/>
    <n v="98.5"/>
    <n v="98.65"/>
    <n v="13.95"/>
    <n v="-35583675"/>
    <n v="0"/>
    <n v="-35583675"/>
  </r>
  <r>
    <n v="48577410"/>
    <s v="VTBCM"/>
    <s v="NCC"/>
    <x v="1"/>
    <s v="Yes"/>
    <s v="Yes"/>
    <x v="2"/>
    <s v="MINFIN_26237"/>
    <s v="RU000A1038Z7"/>
    <n v="20500"/>
    <n v="98.489000000000004"/>
    <s v="20,190,245.00"/>
    <s v="20,476,220.00"/>
    <n v="5"/>
    <n v="19452409"/>
    <s v="19,452,409.00"/>
    <s v="19,455,857.14"/>
    <s v="RUB"/>
    <n v="986.19"/>
    <s v="РепоЦКОбл"/>
    <m/>
    <d v="2021-08-31T00:00:00"/>
    <d v="2021-08-31T00:00:00"/>
    <d v="2021-09-01T00:00:00"/>
    <d v="2021-09-01T00:00:00"/>
    <n v="1"/>
    <n v="1"/>
    <s v="764,486.00"/>
    <n v="0"/>
    <n v="0"/>
    <s v="1-2OCEB3"/>
    <s v="RU"/>
    <n v="1"/>
    <n v="0"/>
    <n v="0"/>
    <n v="6.47"/>
    <n v="19452409"/>
    <s v="1,000.000000"/>
    <s v="RUB"/>
    <s v="RUB"/>
    <n v="98.5"/>
    <n v="98.65"/>
    <n v="13.95"/>
    <n v="-19452409"/>
    <n v="0"/>
    <n v="-19452409"/>
  </r>
  <r>
    <n v="48577414"/>
    <s v="VTBCM"/>
    <s v="NCC"/>
    <x v="1"/>
    <s v="Yes"/>
    <s v="Yes"/>
    <x v="2"/>
    <s v="MINFIN_26237"/>
    <s v="RU000A1038Z7"/>
    <n v="12900"/>
    <n v="98.489000000000004"/>
    <s v="12,705,081.00"/>
    <s v="12,885,036.00"/>
    <n v="5"/>
    <n v="12240784.199999999"/>
    <s v="12,240,784.20"/>
    <s v="12,242,954.00"/>
    <s v="RUB"/>
    <n v="986.19"/>
    <s v="РепоЦКОбл"/>
    <m/>
    <d v="2021-08-31T00:00:00"/>
    <d v="2021-08-31T00:00:00"/>
    <d v="2021-09-01T00:00:00"/>
    <d v="2021-09-01T00:00:00"/>
    <n v="1"/>
    <n v="1"/>
    <s v="481,066.80"/>
    <n v="0"/>
    <n v="0"/>
    <s v="1-2OCEB3"/>
    <s v="RU"/>
    <n v="1"/>
    <n v="0"/>
    <n v="0"/>
    <n v="6.47"/>
    <n v="12240784.199999999"/>
    <s v="1,000.000000"/>
    <s v="RUB"/>
    <s v="RUB"/>
    <n v="98.5"/>
    <n v="98.65"/>
    <n v="13.95"/>
    <n v="-12240784.199999999"/>
    <n v="0"/>
    <n v="-12240784.199999999"/>
  </r>
  <r>
    <n v="48577420"/>
    <s v="VTBCM"/>
    <s v="NCC"/>
    <x v="1"/>
    <s v="Yes"/>
    <s v="Yes"/>
    <x v="2"/>
    <s v="MINFIN_26237"/>
    <s v="RU000A1038Z7"/>
    <n v="4900"/>
    <n v="98.489000000000004"/>
    <s v="4,825,961.00"/>
    <s v="4,894,316.00"/>
    <n v="5"/>
    <n v="4649600.2"/>
    <s v="4,649,600.20"/>
    <s v="4,650,424.39"/>
    <s v="RUB"/>
    <n v="986.19"/>
    <s v="РепоЦКОбл"/>
    <m/>
    <d v="2021-08-31T00:00:00"/>
    <d v="2021-08-31T00:00:00"/>
    <d v="2021-09-01T00:00:00"/>
    <d v="2021-09-01T00:00:00"/>
    <n v="1"/>
    <n v="1"/>
    <s v="182,730.80"/>
    <n v="0"/>
    <n v="0"/>
    <s v="1-2OCEB3"/>
    <s v="RU"/>
    <n v="1"/>
    <n v="0"/>
    <n v="0"/>
    <n v="6.47"/>
    <n v="4649600.2"/>
    <s v="1,000.000000"/>
    <s v="RUB"/>
    <s v="RUB"/>
    <n v="98.5"/>
    <n v="98.65"/>
    <n v="13.95"/>
    <n v="-4649600.2"/>
    <n v="0"/>
    <n v="-4649600.2"/>
  </r>
  <r>
    <n v="48577421"/>
    <s v="VTBCM"/>
    <s v="NCC"/>
    <x v="1"/>
    <s v="Yes"/>
    <s v="Yes"/>
    <x v="2"/>
    <s v="MINFIN_26237"/>
    <s v="RU000A1038Z7"/>
    <n v="6000"/>
    <n v="98.489000000000004"/>
    <s v="5,909,340.00"/>
    <s v="5,993,040.00"/>
    <n v="5"/>
    <n v="5693388"/>
    <s v="5,693,388.00"/>
    <s v="5,694,397.21"/>
    <s v="RUB"/>
    <n v="986.19"/>
    <s v="РепоЦКОбл"/>
    <m/>
    <d v="2021-08-31T00:00:00"/>
    <d v="2021-08-31T00:00:00"/>
    <d v="2021-09-01T00:00:00"/>
    <d v="2021-09-01T00:00:00"/>
    <n v="1"/>
    <n v="1"/>
    <s v="223,752.00"/>
    <n v="0"/>
    <n v="0"/>
    <s v="1-2OCEB3"/>
    <s v="RU"/>
    <n v="1"/>
    <n v="0"/>
    <n v="0"/>
    <n v="6.47"/>
    <n v="5693388"/>
    <s v="1,000.000000"/>
    <s v="RUB"/>
    <s v="RUB"/>
    <n v="98.5"/>
    <n v="98.65"/>
    <n v="13.95"/>
    <n v="-5693388"/>
    <n v="0"/>
    <n v="-5693388"/>
  </r>
  <r>
    <n v="48577950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0,552,328.77"/>
    <s v="RUB"/>
    <n v="0"/>
    <s v="Репо с КСУ"/>
    <m/>
    <d v="2021-08-31T00:00:00"/>
    <d v="2021-08-31T00:00:00"/>
    <d v="2021-09-30T00:00:00"/>
    <d v="2021-09-30T00:00:00"/>
    <n v="1"/>
    <n v="1"/>
    <s v="-100,000,000.00"/>
    <n v="0"/>
    <n v="0"/>
    <s v="1-2OCEB3"/>
    <s v="RU"/>
    <s v="-"/>
    <n v="0"/>
    <n v="0"/>
    <n v="6.72"/>
    <n v="100000000"/>
    <n v="1"/>
    <s v="RUB"/>
    <s v="RUB"/>
    <n v="0"/>
    <n v="0"/>
    <n v="0"/>
    <n v="-100000000"/>
    <n v="0"/>
    <n v="-100000000"/>
  </r>
  <r>
    <n v="48577951"/>
    <s v="VTBCM"/>
    <s v="NCC"/>
    <x v="1"/>
    <s v="Yes"/>
    <s v="Yes"/>
    <x v="2"/>
    <s v="MINFIN_26237"/>
    <s v="RU000A1038Z7"/>
    <n v="49900"/>
    <n v="98.489000000000004"/>
    <s v="49,146,011.00"/>
    <s v="49,842,116.00"/>
    <n v="5"/>
    <n v="47350010.200000003"/>
    <s v="47,350,010.20"/>
    <s v="47,358,403.48"/>
    <s v="RUB"/>
    <n v="986.19"/>
    <s v="РепоЦКОбл"/>
    <m/>
    <d v="2021-08-31T00:00:00"/>
    <d v="2021-08-31T00:00:00"/>
    <d v="2021-09-01T00:00:00"/>
    <d v="2021-09-01T00:00:00"/>
    <n v="1"/>
    <n v="1"/>
    <s v="1,860,870.80"/>
    <n v="0"/>
    <n v="0"/>
    <s v="1-2OCEB3"/>
    <s v="RU"/>
    <n v="1"/>
    <n v="0"/>
    <n v="0"/>
    <n v="6.47"/>
    <n v="47350010.200000003"/>
    <s v="1,000.000000"/>
    <s v="RUB"/>
    <s v="RUB"/>
    <n v="98.5"/>
    <n v="98.65"/>
    <n v="13.95"/>
    <n v="-47350010.200000003"/>
    <n v="0"/>
    <n v="-47350010.200000003"/>
  </r>
  <r>
    <n v="48577952"/>
    <s v="VTBCM"/>
    <s v="NCC"/>
    <x v="1"/>
    <s v="Yes"/>
    <s v="Yes"/>
    <x v="2"/>
    <s v="MINFIN_26237"/>
    <s v="RU000A1038Z7"/>
    <n v="9700"/>
    <n v="98.489000000000004"/>
    <s v="9,553,433.00"/>
    <s v="9,688,748.00"/>
    <n v="5"/>
    <n v="9204310.5999999996"/>
    <s v="9,204,310.60"/>
    <s v="9,205,942.16"/>
    <s v="RUB"/>
    <n v="986.19"/>
    <s v="РепоЦКОбл"/>
    <m/>
    <d v="2021-08-31T00:00:00"/>
    <d v="2021-08-31T00:00:00"/>
    <d v="2021-09-01T00:00:00"/>
    <d v="2021-09-01T00:00:00"/>
    <n v="1"/>
    <n v="1"/>
    <s v="361,732.40"/>
    <n v="0"/>
    <n v="0"/>
    <s v="1-2OCEB3"/>
    <s v="RU"/>
    <n v="1"/>
    <n v="0"/>
    <n v="0"/>
    <n v="6.47"/>
    <n v="9204310.5999999996"/>
    <s v="1,000.000000"/>
    <s v="RUB"/>
    <s v="RUB"/>
    <n v="98.5"/>
    <n v="98.65"/>
    <n v="13.95"/>
    <n v="-9204310.5999999996"/>
    <n v="0"/>
    <n v="-9204310.5999999996"/>
  </r>
  <r>
    <n v="48577953"/>
    <s v="VTBCM"/>
    <s v="NCC"/>
    <x v="1"/>
    <s v="Yes"/>
    <s v="Yes"/>
    <x v="2"/>
    <s v="MINFIN_26237"/>
    <s v="RU000A1038Z7"/>
    <n v="8100"/>
    <n v="98.489000000000004"/>
    <s v="7,977,609.00"/>
    <s v="8,090,604.00"/>
    <n v="5"/>
    <n v="7686073.7999999998"/>
    <s v="7,686,073.80"/>
    <s v="7,687,436.24"/>
    <s v="RUB"/>
    <n v="986.19"/>
    <s v="РепоЦКОбл"/>
    <m/>
    <d v="2021-08-31T00:00:00"/>
    <d v="2021-08-31T00:00:00"/>
    <d v="2021-09-01T00:00:00"/>
    <d v="2021-09-01T00:00:00"/>
    <n v="1"/>
    <n v="1"/>
    <s v="302,065.20"/>
    <n v="0"/>
    <n v="0"/>
    <s v="1-2OCEB3"/>
    <s v="RU"/>
    <n v="1"/>
    <n v="0"/>
    <n v="0"/>
    <n v="6.47"/>
    <n v="7686073.7999999998"/>
    <s v="1,000.000000"/>
    <s v="RUB"/>
    <s v="RUB"/>
    <n v="98.5"/>
    <n v="98.65"/>
    <n v="13.95"/>
    <n v="-7686073.7999999998"/>
    <n v="0"/>
    <n v="-7686073.7999999998"/>
  </r>
  <r>
    <n v="48578120"/>
    <s v="VTBCM"/>
    <s v="NCC"/>
    <x v="1"/>
    <s v="Yes"/>
    <s v="Yes"/>
    <x v="1"/>
    <s v="KSUB"/>
    <s v="RU000A0JW4Z1"/>
    <n v="138660000"/>
    <n v="1"/>
    <s v="138,660,000.00"/>
    <s v="138,660,000.00"/>
    <n v="0"/>
    <n v="138660000"/>
    <s v="138,660,000.00"/>
    <s v="141,121,689.86"/>
    <s v="RUB"/>
    <n v="0"/>
    <s v="Репо с КСУ"/>
    <m/>
    <d v="2021-08-31T00:00:00"/>
    <d v="2021-08-31T00:00:00"/>
    <d v="2021-11-29T00:00:00"/>
    <d v="2021-11-29T00:00:00"/>
    <n v="1"/>
    <n v="1"/>
    <s v="138,660,000.00"/>
    <n v="0"/>
    <n v="0"/>
    <s v="1-2OCEB3"/>
    <s v="RU"/>
    <s v="-"/>
    <n v="0"/>
    <n v="0"/>
    <n v="7.2"/>
    <n v="138660000"/>
    <n v="1"/>
    <s v="RUB"/>
    <s v="RUB"/>
    <n v="0"/>
    <n v="0"/>
    <n v="0"/>
    <n v="138660000"/>
    <n v="0"/>
    <n v="138660000"/>
  </r>
  <r>
    <n v="4857901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4,000.00"/>
    <s v="RUB"/>
    <n v="0"/>
    <s v="Репо с КСУ"/>
    <m/>
    <d v="2021-08-31T00:00:00"/>
    <d v="2021-08-31T00:00:00"/>
    <d v="2021-09-14T00:00:00"/>
    <d v="2021-09-14T00:00:00"/>
    <n v="1"/>
    <n v="1"/>
    <s v="-200,000,000.00"/>
    <n v="0"/>
    <n v="0"/>
    <s v="1-2OCEB3"/>
    <s v="RU"/>
    <s v="-"/>
    <n v="0"/>
    <n v="0"/>
    <n v="6.57"/>
    <n v="200000000"/>
    <n v="1"/>
    <s v="RUB"/>
    <s v="RUB"/>
    <n v="0"/>
    <n v="0"/>
    <n v="0"/>
    <n v="-200000000"/>
    <n v="0"/>
    <n v="-200000000"/>
  </r>
  <r>
    <n v="4857901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103,013.70"/>
    <s v="RUB"/>
    <n v="0"/>
    <s v="Репо с КСУ"/>
    <m/>
    <d v="2021-08-31T00:00:00"/>
    <d v="2021-08-31T00:00:00"/>
    <d v="2021-09-30T00:00:00"/>
    <d v="2021-09-30T00:00:00"/>
    <n v="1"/>
    <n v="1"/>
    <s v="-200,000,000.00"/>
    <n v="0"/>
    <n v="0"/>
    <s v="1-2OCEB3"/>
    <s v="RU"/>
    <s v="-"/>
    <n v="0"/>
    <n v="0"/>
    <n v="6.71"/>
    <n v="200000000"/>
    <n v="1"/>
    <s v="RUB"/>
    <s v="RUB"/>
    <n v="0"/>
    <n v="0"/>
    <n v="0"/>
    <n v="-200000000"/>
    <n v="0"/>
    <n v="-200000000"/>
  </r>
  <r>
    <n v="48582857"/>
    <s v="VTBCM"/>
    <s v="NCC"/>
    <x v="1"/>
    <s v="Yes"/>
    <s v="Yes"/>
    <x v="2"/>
    <s v="MINFIN_26232"/>
    <s v="RU000A1014N4"/>
    <n v="895746"/>
    <n v="1.310532"/>
    <s v="11,739,042.22"/>
    <s v="12,017,234.04"/>
    <n v="5"/>
    <n v="11416372.34"/>
    <s v="839,952,745.09"/>
    <s v="11,416,419.26"/>
    <s v="USD"/>
    <n v="963.24"/>
    <s v="РепоЦКОбл"/>
    <m/>
    <d v="2021-08-31T00:00:00"/>
    <d v="2021-08-31T00:00:00"/>
    <d v="2021-09-01T00:00:00"/>
    <d v="2021-09-01T00:00:00"/>
    <n v="73.574399999999997"/>
    <n v="73.278099999999995"/>
    <s v="22,865,631.95"/>
    <n v="0"/>
    <n v="0"/>
    <s v="1-2OCEB3"/>
    <s v="RU"/>
    <n v="1"/>
    <n v="0"/>
    <n v="0"/>
    <n v="0.15"/>
    <n v="839952745.09000003"/>
    <s v="1,000.000000"/>
    <s v="RUB"/>
    <s v="USD"/>
    <n v="96.2"/>
    <n v="96.35"/>
    <n v="22.85"/>
    <n v="-839952745.09000003"/>
    <n v="0"/>
    <n v="-839952745.09000003"/>
  </r>
  <r>
    <n v="48583800"/>
    <s v="VTBCM"/>
    <s v="NCC"/>
    <x v="1"/>
    <s v="Yes"/>
    <s v="Yes"/>
    <x v="2"/>
    <s v="MINFIN_26232"/>
    <s v="RU000A1014N4"/>
    <n v="142219"/>
    <n v="1.310532"/>
    <s v="1,863,826.19"/>
    <s v="1,907,995.14"/>
    <n v="5"/>
    <n v="1812595.38"/>
    <s v="133,360,617.53"/>
    <s v="1,812,602.83"/>
    <s v="USD"/>
    <n v="963.24"/>
    <s v="РепоЦКОбл"/>
    <m/>
    <d v="2021-08-31T00:00:00"/>
    <d v="2021-08-31T00:00:00"/>
    <d v="2021-09-01T00:00:00"/>
    <d v="2021-09-01T00:00:00"/>
    <n v="73.574399999999997"/>
    <n v="73.278099999999995"/>
    <s v="3,630,412.03"/>
    <n v="0"/>
    <n v="0"/>
    <s v="1-2OCEB3"/>
    <s v="RU"/>
    <n v="1"/>
    <n v="0"/>
    <n v="0"/>
    <n v="0.15"/>
    <n v="133360617.53"/>
    <s v="1,000.000000"/>
    <s v="RUB"/>
    <s v="USD"/>
    <n v="96.2"/>
    <n v="96.35"/>
    <n v="22.85"/>
    <n v="-133360617.53"/>
    <n v="0"/>
    <n v="-133360617.53"/>
  </r>
  <r>
    <n v="48585259"/>
    <s v="VTBCM"/>
    <s v="NCC"/>
    <x v="1"/>
    <s v="Yes"/>
    <s v="Yes"/>
    <x v="2"/>
    <s v="GAZP"/>
    <s v="RU0007661625"/>
    <n v="2969750"/>
    <n v="303.79300000000001"/>
    <s v="902,189,261.75"/>
    <s v="902,189,261.75"/>
    <n v="0"/>
    <n v="902189261.75"/>
    <s v="902,189,261.75"/>
    <s v="902,348,689.72"/>
    <s v="RUB"/>
    <n v="305.83"/>
    <s v="Репо с ЦК"/>
    <m/>
    <d v="2021-08-31T00:00:00"/>
    <d v="2021-08-31T00:00:00"/>
    <d v="2021-09-01T00:00:00"/>
    <d v="2021-09-01T00:00:00"/>
    <n v="1"/>
    <n v="1"/>
    <s v="6,049,380.75"/>
    <n v="0"/>
    <n v="0"/>
    <s v="1-2OCEB3"/>
    <s v="RU"/>
    <n v="1"/>
    <n v="0"/>
    <n v="0"/>
    <n v="6.45"/>
    <n v="902189261.75"/>
    <n v="5"/>
    <s v="RUB"/>
    <s v="RUB"/>
    <n v="305.54000000000002"/>
    <n v="305.63"/>
    <n v="0"/>
    <n v="-902189261.75"/>
    <n v="0"/>
    <n v="-902189261.75"/>
  </r>
  <r>
    <n v="4726913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99,726.03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55342.4700000002"/>
    <n v="-2255342.4700000002"/>
    <n v="5.88"/>
    <n v="200000000"/>
    <n v="1"/>
    <s v="RUB"/>
    <s v="RUB"/>
    <n v="0"/>
    <n v="0"/>
    <n v="0"/>
    <n v="-200000000"/>
    <n v="-2255342.4700000002"/>
    <n v="-202255342.47"/>
  </r>
  <r>
    <n v="4726913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99,726.03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55342.4700000002"/>
    <n v="-2255342.4700000002"/>
    <n v="5.88"/>
    <n v="200000000"/>
    <n v="1"/>
    <s v="RUB"/>
    <s v="RUB"/>
    <n v="0"/>
    <n v="0"/>
    <n v="0"/>
    <n v="-200000000"/>
    <n v="-2255342.4700000002"/>
    <n v="-202255342.47"/>
  </r>
  <r>
    <n v="4726913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99,726.03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55342.4700000002"/>
    <n v="-2255342.4700000002"/>
    <n v="5.88"/>
    <n v="200000000"/>
    <n v="1"/>
    <s v="RUB"/>
    <s v="RUB"/>
    <n v="0"/>
    <n v="0"/>
    <n v="0"/>
    <n v="-200000000"/>
    <n v="-2255342.4700000002"/>
    <n v="-202255342.47"/>
  </r>
  <r>
    <n v="4726913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899,726.03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55342.4700000002"/>
    <n v="-2255342.4700000002"/>
    <n v="5.88"/>
    <n v="200000000"/>
    <n v="1"/>
    <s v="RUB"/>
    <s v="RUB"/>
    <n v="0"/>
    <n v="0"/>
    <n v="0"/>
    <n v="-200000000"/>
    <n v="-2255342.4700000002"/>
    <n v="-202255342.47"/>
  </r>
  <r>
    <n v="4726913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09,589.04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3013.7000000002"/>
    <n v="-2263013.7000000002"/>
    <n v="5.9"/>
    <n v="200000000"/>
    <n v="1"/>
    <s v="RUB"/>
    <s v="RUB"/>
    <n v="0"/>
    <n v="0"/>
    <n v="0"/>
    <n v="-200000000"/>
    <n v="-2263013.7000000002"/>
    <n v="-202263013.69999999"/>
  </r>
  <r>
    <n v="47269137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09,589.04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3013.7000000002"/>
    <n v="-2263013.7000000002"/>
    <n v="5.9"/>
    <n v="200000000"/>
    <n v="1"/>
    <s v="RUB"/>
    <s v="RUB"/>
    <n v="0"/>
    <n v="0"/>
    <n v="0"/>
    <n v="-200000000"/>
    <n v="-2263013.7000000002"/>
    <n v="-202263013.69999999"/>
  </r>
  <r>
    <n v="47269138"/>
    <s v="VTBCM"/>
    <s v="NCC"/>
    <x v="1"/>
    <s v="Yes"/>
    <s v="Yes"/>
    <x v="2"/>
    <s v="KSUB"/>
    <s v="RU000A0JW4Z1"/>
    <n v="188000000"/>
    <n v="1"/>
    <s v="188,000,000.00"/>
    <s v="188,000,000.00"/>
    <n v="0"/>
    <n v="188000000"/>
    <s v="188,000,000.00"/>
    <s v="190,735,013.70"/>
    <s v="RUB"/>
    <n v="0"/>
    <s v="Репо с КСУ"/>
    <m/>
    <d v="2021-06-22T00:00:00"/>
    <d v="2021-06-22T00:00:00"/>
    <d v="2021-09-20T00:00:00"/>
    <d v="2021-09-20T00:00:00"/>
    <n v="1"/>
    <n v="1"/>
    <s v="-188,000,000.00"/>
    <n v="0"/>
    <n v="0"/>
    <s v="1-2OCEB3"/>
    <s v="RU"/>
    <s v="-"/>
    <n v="-2127232.88"/>
    <n v="-2127232.88"/>
    <n v="5.9"/>
    <n v="188000000"/>
    <n v="1"/>
    <s v="RUB"/>
    <s v="RUB"/>
    <n v="0"/>
    <n v="0"/>
    <n v="0"/>
    <n v="-188000000"/>
    <n v="-2127232.88"/>
    <n v="-190127232.88"/>
  </r>
  <r>
    <n v="47269241"/>
    <s v="VTBCM"/>
    <s v="NCC"/>
    <x v="1"/>
    <s v="Yes"/>
    <s v="Yes"/>
    <x v="2"/>
    <s v="KSUB"/>
    <s v="RU000A0JW4Z1"/>
    <n v="188000000"/>
    <n v="1"/>
    <s v="188,000,000.00"/>
    <s v="188,000,000.00"/>
    <n v="0"/>
    <n v="188000000"/>
    <s v="188,000,000.00"/>
    <s v="190,739,649.32"/>
    <s v="RUB"/>
    <n v="0"/>
    <s v="Репо с КСУ"/>
    <m/>
    <d v="2021-06-22T00:00:00"/>
    <d v="2021-06-22T00:00:00"/>
    <d v="2021-09-20T00:00:00"/>
    <d v="2021-09-20T00:00:00"/>
    <n v="1"/>
    <n v="1"/>
    <s v="-188,000,000.00"/>
    <n v="0"/>
    <n v="0"/>
    <s v="1-2OCEB3"/>
    <s v="RU"/>
    <s v="-"/>
    <n v="-2130838.36"/>
    <n v="-2130838.36"/>
    <n v="5.91"/>
    <n v="188000000"/>
    <n v="1"/>
    <s v="RUB"/>
    <s v="RUB"/>
    <n v="0"/>
    <n v="0"/>
    <n v="0"/>
    <n v="-188000000"/>
    <n v="-2130838.36"/>
    <n v="-190130838.36000001"/>
  </r>
  <r>
    <n v="4726924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14,520.55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6849.31"/>
    <n v="-2266849.31"/>
    <n v="5.91"/>
    <n v="200000000"/>
    <n v="1"/>
    <s v="RUB"/>
    <s v="RUB"/>
    <n v="0"/>
    <n v="0"/>
    <n v="0"/>
    <n v="-200000000"/>
    <n v="-2266849.31"/>
    <n v="-202266849.31"/>
  </r>
  <r>
    <n v="4726924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14,520.55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66849.31"/>
    <n v="-2266849.31"/>
    <n v="5.91"/>
    <n v="200000000"/>
    <n v="1"/>
    <s v="RUB"/>
    <s v="RUB"/>
    <n v="0"/>
    <n v="0"/>
    <n v="0"/>
    <n v="-200000000"/>
    <n v="-2266849.31"/>
    <n v="-202266849.31"/>
  </r>
  <r>
    <n v="47269342"/>
    <s v="VTBCM"/>
    <s v="NCC"/>
    <x v="1"/>
    <s v="Yes"/>
    <s v="Yes"/>
    <x v="2"/>
    <s v="KSUB"/>
    <s v="RU000A0JW4Z1"/>
    <n v="151000000"/>
    <n v="1"/>
    <s v="151,000,000.00"/>
    <s v="151,000,000.00"/>
    <n v="0"/>
    <n v="151000000"/>
    <s v="151,000,000.00"/>
    <s v="153,215,356.16"/>
    <s v="RUB"/>
    <n v="0"/>
    <s v="Репо с КСУ"/>
    <m/>
    <d v="2021-06-22T00:00:00"/>
    <d v="2021-06-22T00:00:00"/>
    <d v="2021-09-20T00:00:00"/>
    <d v="2021-09-20T00:00:00"/>
    <n v="1"/>
    <n v="1"/>
    <s v="-151,000,000.00"/>
    <n v="0"/>
    <n v="0"/>
    <s v="1-2OCEB3"/>
    <s v="RU"/>
    <s v="-"/>
    <n v="-1723054.79"/>
    <n v="-1723054.79"/>
    <n v="5.95"/>
    <n v="151000000"/>
    <n v="1"/>
    <s v="RUB"/>
    <s v="RUB"/>
    <n v="0"/>
    <n v="0"/>
    <n v="0"/>
    <n v="-151000000"/>
    <n v="-1723054.79"/>
    <n v="-152723054.78999999"/>
  </r>
  <r>
    <n v="4726934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4,246.5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2191.7799999998"/>
    <n v="-2282191.7799999998"/>
    <n v="5.95"/>
    <n v="200000000"/>
    <n v="1"/>
    <s v="RUB"/>
    <s v="RUB"/>
    <n v="0"/>
    <n v="0"/>
    <n v="0"/>
    <n v="-200000000"/>
    <n v="-2282191.7799999998"/>
    <n v="-202282191.78"/>
  </r>
  <r>
    <n v="4726934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4,246.5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2191.7799999998"/>
    <n v="-2282191.7799999998"/>
    <n v="5.95"/>
    <n v="200000000"/>
    <n v="1"/>
    <s v="RUB"/>
    <s v="RUB"/>
    <n v="0"/>
    <n v="0"/>
    <n v="0"/>
    <n v="-200000000"/>
    <n v="-2282191.7799999998"/>
    <n v="-202282191.78"/>
  </r>
  <r>
    <n v="47269347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9,178.0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6027.39"/>
    <n v="-2286027.39"/>
    <n v="5.96"/>
    <n v="200000000"/>
    <n v="1"/>
    <s v="RUB"/>
    <s v="RUB"/>
    <n v="0"/>
    <n v="0"/>
    <n v="0"/>
    <n v="-200000000"/>
    <n v="-2286027.39"/>
    <n v="-202286027.38999999"/>
  </r>
  <r>
    <n v="4726934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9,178.08"/>
    <s v="RUB"/>
    <n v="0"/>
    <s v="Репо с КСУ"/>
    <m/>
    <d v="2021-06-22T00:00:00"/>
    <d v="2021-06-22T00:00:00"/>
    <d v="2021-09-20T00:00:00"/>
    <d v="2021-09-20T00:00:00"/>
    <n v="1"/>
    <n v="1"/>
    <s v="-200,000,000.00"/>
    <n v="0"/>
    <n v="0"/>
    <s v="1-2OCEB3"/>
    <s v="RU"/>
    <s v="-"/>
    <n v="-2286027.39"/>
    <n v="-2286027.39"/>
    <n v="5.96"/>
    <n v="200000000"/>
    <n v="1"/>
    <s v="RUB"/>
    <s v="RUB"/>
    <n v="0"/>
    <n v="0"/>
    <n v="0"/>
    <n v="-200000000"/>
    <n v="-2286027.39"/>
    <n v="-202286027.38999999"/>
  </r>
  <r>
    <n v="47269349"/>
    <s v="VTBCM"/>
    <s v="NCC"/>
    <x v="1"/>
    <s v="Yes"/>
    <s v="Yes"/>
    <x v="2"/>
    <s v="KSUB"/>
    <s v="RU000A0JW4Z1"/>
    <n v="199000000"/>
    <n v="1"/>
    <s v="199,000,000.00"/>
    <s v="199,000,000.00"/>
    <n v="0"/>
    <n v="199000000"/>
    <s v="199,000,000.00"/>
    <s v="201,929,389.04"/>
    <s v="RUB"/>
    <n v="0"/>
    <s v="Репо с КСУ"/>
    <m/>
    <d v="2021-06-22T00:00:00"/>
    <d v="2021-06-22T00:00:00"/>
    <d v="2021-09-20T00:00:00"/>
    <d v="2021-09-20T00:00:00"/>
    <n v="1"/>
    <n v="1"/>
    <s v="-199,000,000.00"/>
    <n v="0"/>
    <n v="0"/>
    <s v="1-2OCEB3"/>
    <s v="RU"/>
    <s v="-"/>
    <n v="-2278413.7000000002"/>
    <n v="-2278413.7000000002"/>
    <n v="5.97"/>
    <n v="199000000"/>
    <n v="1"/>
    <s v="RUB"/>
    <s v="RUB"/>
    <n v="0"/>
    <n v="0"/>
    <n v="0"/>
    <n v="-199000000"/>
    <n v="-2278413.7000000002"/>
    <n v="-201278413.69999999"/>
  </r>
  <r>
    <n v="47276073"/>
    <s v="VTBCM"/>
    <s v="NCC"/>
    <x v="1"/>
    <s v="Yes"/>
    <s v="Yes"/>
    <x v="1"/>
    <s v="KSUB"/>
    <s v="RU000A0JW4Z1"/>
    <n v="3659300000"/>
    <n v="1.3664000000000001E-2"/>
    <s v="49,998,845.55"/>
    <s v="49,998,845.55"/>
    <n v="0"/>
    <n v="49998845.549999997"/>
    <s v="3,658,220,533.40"/>
    <s v="50,109,801.89"/>
    <s v="USD"/>
    <n v="0"/>
    <s v="Репо с КСУ"/>
    <m/>
    <d v="2021-06-23T00:00:00"/>
    <d v="2021-06-23T00:00:00"/>
    <d v="2021-09-21T00:00:00"/>
    <d v="2021-09-21T00:00:00"/>
    <n v="73.1661"/>
    <n v="73.191199999999995"/>
    <s v="3,678,635,062.03"/>
    <n v="0"/>
    <n v="0"/>
    <s v="1-2OCEB3"/>
    <s v="RU"/>
    <s v="-"/>
    <n v="85066.53"/>
    <n v="6258718.9000000004"/>
    <n v="0.9"/>
    <n v="3678635062.0300002"/>
    <n v="1"/>
    <s v="RUB"/>
    <s v="USD"/>
    <n v="0"/>
    <n v="0"/>
    <n v="0"/>
    <n v="3678635062.0300002"/>
    <n v="6258718.9000000004"/>
    <n v="3684893780.9300003"/>
  </r>
  <r>
    <n v="47276108"/>
    <s v="VTBCM"/>
    <s v="NCC"/>
    <x v="1"/>
    <s v="Yes"/>
    <s v="Yes"/>
    <x v="1"/>
    <s v="KSUB"/>
    <s v="RU000A0JW4Z1"/>
    <n v="3659300000"/>
    <n v="1.3664000000000001E-2"/>
    <s v="49,998,845.55"/>
    <s v="49,998,845.55"/>
    <n v="0"/>
    <n v="49998845.549999997"/>
    <s v="3,658,220,533.40"/>
    <s v="50,109,801.89"/>
    <s v="USD"/>
    <n v="0"/>
    <s v="Репо с КСУ"/>
    <m/>
    <d v="2021-06-23T00:00:00"/>
    <d v="2021-06-23T00:00:00"/>
    <d v="2021-09-21T00:00:00"/>
    <d v="2021-09-21T00:00:00"/>
    <n v="73.1661"/>
    <n v="73.191199999999995"/>
    <s v="3,678,635,062.03"/>
    <n v="0"/>
    <n v="0"/>
    <s v="1-2OCEB3"/>
    <s v="RU"/>
    <s v="-"/>
    <n v="85066.53"/>
    <n v="6258718.9000000004"/>
    <n v="0.9"/>
    <n v="3678635062.0300002"/>
    <n v="1"/>
    <s v="RUB"/>
    <s v="USD"/>
    <n v="0"/>
    <n v="0"/>
    <n v="0"/>
    <n v="3678635062.0300002"/>
    <n v="6258718.9000000004"/>
    <n v="3684893780.9300003"/>
  </r>
  <r>
    <n v="4733976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34,246.58"/>
    <s v="RUB"/>
    <n v="0"/>
    <s v="Репо с КСУ"/>
    <m/>
    <d v="2021-06-25T00:00:00"/>
    <d v="2021-06-25T00:00:00"/>
    <d v="2021-09-23T00:00:00"/>
    <d v="2021-09-23T00:00:00"/>
    <n v="1"/>
    <n v="1"/>
    <s v="-200,000,000.00"/>
    <n v="0"/>
    <n v="0"/>
    <s v="1-2OCEB3"/>
    <s v="RU"/>
    <s v="-"/>
    <n v="-2184383.56"/>
    <n v="-2184383.56"/>
    <n v="5.95"/>
    <n v="200000000"/>
    <n v="1"/>
    <s v="RUB"/>
    <s v="RUB"/>
    <n v="0"/>
    <n v="0"/>
    <n v="0"/>
    <n v="-200000000"/>
    <n v="-2184383.56"/>
    <n v="-202184383.56"/>
  </r>
  <r>
    <n v="47341260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464,657.53"/>
    <s v="RUB"/>
    <n v="0"/>
    <s v="Репо с КСУ"/>
    <m/>
    <d v="2021-06-25T00:00:00"/>
    <d v="2021-06-25T00:00:00"/>
    <d v="2021-09-23T00:00:00"/>
    <d v="2021-09-23T00:00:00"/>
    <n v="1"/>
    <n v="1"/>
    <s v="-100,000,000.00"/>
    <n v="0"/>
    <n v="0"/>
    <s v="1-2OCEB3"/>
    <s v="RU"/>
    <s v="-"/>
    <n v="-1090356.1599999999"/>
    <n v="-1090356.1599999999"/>
    <n v="5.94"/>
    <n v="100000000"/>
    <n v="1"/>
    <s v="RUB"/>
    <s v="RUB"/>
    <n v="0"/>
    <n v="0"/>
    <n v="0"/>
    <n v="-100000000"/>
    <n v="-1090356.1599999999"/>
    <n v="-101090356.16"/>
  </r>
  <r>
    <n v="47372379"/>
    <s v="VTBCM"/>
    <s v="NCC"/>
    <x v="1"/>
    <s v="Yes"/>
    <s v="Yes"/>
    <x v="2"/>
    <s v="KSUB"/>
    <s v="RU000A0JW4Z1"/>
    <n v="72000000"/>
    <n v="1.3852E-2"/>
    <s v="997,344.00"/>
    <s v="997,344.00"/>
    <n v="0"/>
    <n v="997344"/>
    <s v="71,977,718.07"/>
    <s v="998,786.73"/>
    <s v="USD"/>
    <n v="0"/>
    <s v="Репо с КСУ"/>
    <m/>
    <d v="2021-06-28T00:00:00"/>
    <d v="2021-06-28T00:00:00"/>
    <d v="2021-09-24T00:00:00"/>
    <d v="2021-09-24T00:00:00"/>
    <n v="72.169399999999996"/>
    <n v="73.191199999999995"/>
    <s v="-73,378,986.39"/>
    <n v="0"/>
    <n v="0"/>
    <s v="1-2OCEB3"/>
    <s v="RU"/>
    <s v="-"/>
    <n v="-1049.25"/>
    <n v="-77197.94"/>
    <n v="0.6"/>
    <n v="73378986.390000001"/>
    <n v="1"/>
    <s v="RUB"/>
    <s v="USD"/>
    <n v="0"/>
    <n v="0"/>
    <n v="0"/>
    <n v="-73378986.390000001"/>
    <n v="-77197.94"/>
    <n v="-73456184.329999998"/>
  </r>
  <r>
    <n v="47395693"/>
    <s v="VTBCM"/>
    <s v="NCC"/>
    <x v="1"/>
    <s v="Yes"/>
    <s v="Yes"/>
    <x v="2"/>
    <s v="KSUB"/>
    <s v="RU000A0JW4Z1"/>
    <n v="361000000"/>
    <n v="1.3849999999999999E-2"/>
    <s v="4,999,777.80"/>
    <s v="4,999,777.80"/>
    <n v="0"/>
    <n v="4999777.8"/>
    <s v="360,872,462.12"/>
    <s v="5,007,174.73"/>
    <s v="USD"/>
    <n v="0"/>
    <s v="Репо с КСУ"/>
    <m/>
    <d v="2021-06-29T00:00:00"/>
    <d v="2021-06-29T00:00:00"/>
    <d v="2021-09-27T00:00:00"/>
    <d v="2021-09-27T00:00:00"/>
    <n v="72.177700000000002"/>
    <n v="73.191199999999995"/>
    <s v="-367,855,651.77"/>
    <n v="0"/>
    <n v="0"/>
    <s v="1-2OCEB3"/>
    <s v="RU"/>
    <s v="-"/>
    <n v="-5177.8500000000004"/>
    <n v="-380957.21"/>
    <n v="0.6"/>
    <n v="367855651.76999998"/>
    <n v="1"/>
    <s v="RUB"/>
    <s v="USD"/>
    <n v="0"/>
    <n v="0"/>
    <n v="0"/>
    <n v="-367855651.76999998"/>
    <n v="-380957.21"/>
    <n v="-368236608.97999996"/>
  </r>
  <r>
    <n v="4739642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68,767.12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78136.98"/>
    <n v="-2078136.98"/>
    <n v="6.02"/>
    <n v="200000000"/>
    <n v="1"/>
    <s v="RUB"/>
    <s v="RUB"/>
    <n v="0"/>
    <n v="0"/>
    <n v="0"/>
    <n v="-200000000"/>
    <n v="-2078136.98"/>
    <n v="-202078136.97999999"/>
  </r>
  <r>
    <n v="4739643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68,767.12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78136.98"/>
    <n v="-2078136.98"/>
    <n v="6.02"/>
    <n v="200000000"/>
    <n v="1"/>
    <s v="RUB"/>
    <s v="RUB"/>
    <n v="0"/>
    <n v="0"/>
    <n v="0"/>
    <n v="-200000000"/>
    <n v="-2078136.98"/>
    <n v="-202078136.97999999"/>
  </r>
  <r>
    <n v="4739643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68,767.12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78136.98"/>
    <n v="-2078136.98"/>
    <n v="6.02"/>
    <n v="200000000"/>
    <n v="1"/>
    <s v="RUB"/>
    <s v="RUB"/>
    <n v="0"/>
    <n v="0"/>
    <n v="0"/>
    <n v="-200000000"/>
    <n v="-2078136.98"/>
    <n v="-202078136.97999999"/>
  </r>
  <r>
    <n v="4739643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68,767.12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78136.98"/>
    <n v="-2078136.98"/>
    <n v="6.02"/>
    <n v="200000000"/>
    <n v="1"/>
    <s v="RUB"/>
    <s v="RUB"/>
    <n v="0"/>
    <n v="0"/>
    <n v="0"/>
    <n v="-200000000"/>
    <n v="-2078136.98"/>
    <n v="-202078136.97999999"/>
  </r>
  <r>
    <n v="4739643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73,698.63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81589.04"/>
    <n v="-2081589.04"/>
    <n v="6.03"/>
    <n v="200000000"/>
    <n v="1"/>
    <s v="RUB"/>
    <s v="RUB"/>
    <n v="0"/>
    <n v="0"/>
    <n v="0"/>
    <n v="-200000000"/>
    <n v="-2081589.04"/>
    <n v="-202081589.03999999"/>
  </r>
  <r>
    <n v="4739643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78,630.14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85041.1"/>
    <n v="-2085041.1"/>
    <n v="6.04"/>
    <n v="200000000"/>
    <n v="1"/>
    <s v="RUB"/>
    <s v="RUB"/>
    <n v="0"/>
    <n v="0"/>
    <n v="0"/>
    <n v="-200000000"/>
    <n v="-2085041.1"/>
    <n v="-202085041.09999999"/>
  </r>
  <r>
    <n v="47396437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83,561.64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88493.14"/>
    <n v="-2088493.14"/>
    <n v="6.05"/>
    <n v="200000000"/>
    <n v="1"/>
    <s v="RUB"/>
    <s v="RUB"/>
    <n v="0"/>
    <n v="0"/>
    <n v="0"/>
    <n v="-200000000"/>
    <n v="-2088493.14"/>
    <n v="-202088493.13999999"/>
  </r>
  <r>
    <n v="4739643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2,983,561.64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088493.14"/>
    <n v="-2088493.14"/>
    <n v="6.05"/>
    <n v="200000000"/>
    <n v="1"/>
    <s v="RUB"/>
    <s v="RUB"/>
    <n v="0"/>
    <n v="0"/>
    <n v="0"/>
    <n v="-200000000"/>
    <n v="-2088493.14"/>
    <n v="-202088493.13999999"/>
  </r>
  <r>
    <n v="4739650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03,287.67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102301.37"/>
    <n v="-2102301.37"/>
    <n v="6.09"/>
    <n v="200000000"/>
    <n v="1"/>
    <s v="RUB"/>
    <s v="RUB"/>
    <n v="0"/>
    <n v="0"/>
    <n v="0"/>
    <n v="-200000000"/>
    <n v="-2102301.37"/>
    <n v="-202102301.37"/>
  </r>
  <r>
    <n v="4739651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08,219.18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105753.42"/>
    <n v="-2105753.42"/>
    <n v="6.1"/>
    <n v="200000000"/>
    <n v="1"/>
    <s v="RUB"/>
    <s v="RUB"/>
    <n v="0"/>
    <n v="0"/>
    <n v="0"/>
    <n v="-200000000"/>
    <n v="-2105753.42"/>
    <n v="-202105753.41999999"/>
  </r>
  <r>
    <n v="4739651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08,219.18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105753.42"/>
    <n v="-2105753.42"/>
    <n v="6.1"/>
    <n v="200000000"/>
    <n v="1"/>
    <s v="RUB"/>
    <s v="RUB"/>
    <n v="0"/>
    <n v="0"/>
    <n v="0"/>
    <n v="-200000000"/>
    <n v="-2105753.42"/>
    <n v="-202105753.41999999"/>
  </r>
  <r>
    <n v="4739651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08,219.18"/>
    <s v="RUB"/>
    <n v="0"/>
    <s v="Репо с КСУ"/>
    <m/>
    <d v="2021-06-29T00:00:00"/>
    <d v="2021-06-29T00:00:00"/>
    <d v="2021-09-27T00:00:00"/>
    <d v="2021-09-27T00:00:00"/>
    <n v="1"/>
    <n v="1"/>
    <s v="-200,000,000.00"/>
    <n v="0"/>
    <n v="0"/>
    <s v="1-2OCEB3"/>
    <s v="RU"/>
    <s v="-"/>
    <n v="-2105753.42"/>
    <n v="-2105753.42"/>
    <n v="6.1"/>
    <n v="200000000"/>
    <n v="1"/>
    <s v="RUB"/>
    <s v="RUB"/>
    <n v="0"/>
    <n v="0"/>
    <n v="0"/>
    <n v="-200000000"/>
    <n v="-2105753.42"/>
    <n v="-202105753.41999999"/>
  </r>
  <r>
    <n v="47396517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506,575.34"/>
    <s v="RUB"/>
    <n v="0"/>
    <s v="Репо с КСУ"/>
    <m/>
    <d v="2021-06-29T00:00:00"/>
    <d v="2021-06-29T00:00:00"/>
    <d v="2021-09-27T00:00:00"/>
    <d v="2021-09-27T00:00:00"/>
    <n v="1"/>
    <n v="1"/>
    <s v="-100,000,000.00"/>
    <n v="0"/>
    <n v="0"/>
    <s v="1-2OCEB3"/>
    <s v="RU"/>
    <s v="-"/>
    <n v="-1054602.74"/>
    <n v="-1054602.74"/>
    <n v="6.11"/>
    <n v="100000000"/>
    <n v="1"/>
    <s v="RUB"/>
    <s v="RUB"/>
    <n v="0"/>
    <n v="0"/>
    <n v="0"/>
    <n v="-100000000"/>
    <n v="-1054602.74"/>
    <n v="-101054602.73999999"/>
  </r>
  <r>
    <n v="47417515"/>
    <s v="VTBCM"/>
    <s v="NCC"/>
    <x v="1"/>
    <s v="Yes"/>
    <s v="Yes"/>
    <x v="2"/>
    <s v="KSUB"/>
    <s v="RU000A0JW4Z1"/>
    <n v="364000000"/>
    <n v="1.3735000000000001E-2"/>
    <s v="4,999,394.40"/>
    <s v="4,999,394.40"/>
    <n v="0"/>
    <n v="4999394.4000000004"/>
    <s v="361,817,671.34"/>
    <s v="5,006,790.76"/>
    <s v="USD"/>
    <n v="0"/>
    <s v="Репо с КСУ"/>
    <m/>
    <d v="2021-06-30T00:00:00"/>
    <d v="2021-06-30T00:00:00"/>
    <d v="2021-09-28T00:00:00"/>
    <d v="2021-09-28T00:00:00"/>
    <n v="72.372299999999996"/>
    <n v="73.191199999999995"/>
    <s v="-367,827,443.34"/>
    <n v="0"/>
    <n v="0"/>
    <s v="1-2OCEB3"/>
    <s v="RU"/>
    <s v="-"/>
    <n v="-5095.2700000000004"/>
    <n v="-374881.43"/>
    <n v="0.6"/>
    <n v="367827443.33999997"/>
    <n v="1"/>
    <s v="RUB"/>
    <s v="USD"/>
    <n v="0"/>
    <n v="0"/>
    <n v="0"/>
    <n v="-367827443.33999997"/>
    <n v="-374881.43"/>
    <n v="-368202324.76999998"/>
  </r>
  <r>
    <n v="47469913"/>
    <s v="VTBCM"/>
    <s v="NCC"/>
    <x v="1"/>
    <s v="Yes"/>
    <s v="Yes"/>
    <x v="2"/>
    <s v="KSUB"/>
    <s v="RU000A0JW4Z1"/>
    <n v="51000000"/>
    <n v="1"/>
    <s v="51,000,000.00"/>
    <s v="51,000,000.00"/>
    <n v="0"/>
    <n v="51000000"/>
    <s v="51,000,000.00"/>
    <s v="51,769,610.96"/>
    <s v="RUB"/>
    <n v="0"/>
    <s v="Репо с КСУ"/>
    <m/>
    <d v="2021-07-02T00:00:00"/>
    <d v="2021-07-02T00:00:00"/>
    <d v="2021-09-30T00:00:00"/>
    <d v="2021-09-30T00:00:00"/>
    <n v="1"/>
    <n v="1"/>
    <s v="-51,000,000.00"/>
    <n v="0"/>
    <n v="0"/>
    <s v="1-2OCEB3"/>
    <s v="RU"/>
    <s v="-"/>
    <n v="-513073.97"/>
    <n v="-513073.97"/>
    <n v="6.12"/>
    <n v="51000000"/>
    <n v="1"/>
    <s v="RUB"/>
    <s v="RUB"/>
    <n v="0"/>
    <n v="0"/>
    <n v="0"/>
    <n v="-51000000"/>
    <n v="-513073.97"/>
    <n v="-51513073.969999999"/>
  </r>
  <r>
    <n v="47469914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509,041.10"/>
    <s v="RUB"/>
    <n v="0"/>
    <s v="Репо с КСУ"/>
    <m/>
    <d v="2021-07-02T00:00:00"/>
    <d v="2021-07-02T00:00:00"/>
    <d v="2021-09-30T00:00:00"/>
    <d v="2021-09-30T00:00:00"/>
    <n v="1"/>
    <n v="1"/>
    <s v="-100,000,000.00"/>
    <n v="0"/>
    <n v="0"/>
    <s v="1-2OCEB3"/>
    <s v="RU"/>
    <s v="-"/>
    <n v="-1006027.4"/>
    <n v="-1006027.4"/>
    <n v="6.12"/>
    <n v="100000000"/>
    <n v="1"/>
    <s v="RUB"/>
    <s v="RUB"/>
    <n v="0"/>
    <n v="0"/>
    <n v="0"/>
    <n v="-100000000"/>
    <n v="-1006027.4"/>
    <n v="-101006027.40000001"/>
  </r>
  <r>
    <n v="47469915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81,084.93"/>
    <s v="RUB"/>
    <n v="0"/>
    <s v="Репо с КСУ"/>
    <m/>
    <d v="2021-07-02T00:00:00"/>
    <d v="2021-07-02T00:00:00"/>
    <d v="2021-09-30T00:00:00"/>
    <d v="2021-09-30T00:00:00"/>
    <n v="1"/>
    <n v="1"/>
    <s v="-12,000,000.00"/>
    <n v="0"/>
    <n v="0"/>
    <s v="1-2OCEB3"/>
    <s v="RU"/>
    <s v="-"/>
    <n v="-120723.28"/>
    <n v="-120723.28"/>
    <n v="6.12"/>
    <n v="12000000"/>
    <n v="1"/>
    <s v="RUB"/>
    <s v="RUB"/>
    <n v="0"/>
    <n v="0"/>
    <n v="0"/>
    <n v="-12000000"/>
    <n v="-120723.28"/>
    <n v="-12120723.279999999"/>
  </r>
  <r>
    <n v="47469916"/>
    <s v="VTBCM"/>
    <s v="NCC"/>
    <x v="1"/>
    <s v="Yes"/>
    <s v="Yes"/>
    <x v="2"/>
    <s v="KSUB"/>
    <s v="RU000A0JW4Z1"/>
    <n v="48000000"/>
    <n v="1"/>
    <s v="48,000,000.00"/>
    <s v="48,000,000.00"/>
    <n v="0"/>
    <n v="48000000"/>
    <s v="48,000,000.00"/>
    <s v="48,724,339.73"/>
    <s v="RUB"/>
    <n v="0"/>
    <s v="Репо с КСУ"/>
    <m/>
    <d v="2021-07-02T00:00:00"/>
    <d v="2021-07-02T00:00:00"/>
    <d v="2021-09-30T00:00:00"/>
    <d v="2021-09-30T00:00:00"/>
    <n v="1"/>
    <n v="1"/>
    <s v="-48,000,000.00"/>
    <n v="0"/>
    <n v="0"/>
    <s v="1-2OCEB3"/>
    <s v="RU"/>
    <s v="-"/>
    <n v="-482893.15"/>
    <n v="-482893.15"/>
    <n v="6.12"/>
    <n v="48000000"/>
    <n v="1"/>
    <s v="RUB"/>
    <s v="RUB"/>
    <n v="0"/>
    <n v="0"/>
    <n v="0"/>
    <n v="-48000000"/>
    <n v="-482893.15"/>
    <n v="-48482893.149999999"/>
  </r>
  <r>
    <n v="47576510"/>
    <s v="VTBCM"/>
    <s v="NCC"/>
    <x v="1"/>
    <s v="Yes"/>
    <s v="Yes"/>
    <x v="2"/>
    <s v="KSUB"/>
    <s v="RU000A0JW4Z1"/>
    <n v="51000000"/>
    <n v="1"/>
    <s v="51,000,000.00"/>
    <s v="51,000,000.00"/>
    <n v="0"/>
    <n v="51000000"/>
    <s v="51,000,000.00"/>
    <s v="51,779,671.23"/>
    <s v="RUB"/>
    <n v="0"/>
    <s v="Репо с КСУ"/>
    <m/>
    <d v="2021-07-08T00:00:00"/>
    <d v="2021-07-08T00:00:00"/>
    <d v="2021-10-06T00:00:00"/>
    <d v="2021-10-06T00:00:00"/>
    <n v="1"/>
    <n v="1"/>
    <s v="-51,000,000.00"/>
    <n v="0"/>
    <n v="0"/>
    <s v="1-2OCEB3"/>
    <s v="RU"/>
    <s v="-"/>
    <n v="-467802.73"/>
    <n v="-467802.73"/>
    <n v="6.2"/>
    <n v="51000000"/>
    <n v="1"/>
    <s v="RUB"/>
    <s v="RUB"/>
    <n v="0"/>
    <n v="0"/>
    <n v="0"/>
    <n v="-51000000"/>
    <n v="-467802.73"/>
    <n v="-51467802.729999997"/>
  </r>
  <r>
    <n v="47576520"/>
    <s v="VTBCM"/>
    <s v="NCC"/>
    <x v="1"/>
    <s v="Yes"/>
    <s v="Yes"/>
    <x v="2"/>
    <s v="KSUB"/>
    <s v="RU000A0JW4Z1"/>
    <n v="100000000"/>
    <n v="1"/>
    <s v="100,000,000.00"/>
    <s v="100,000,000.00"/>
    <n v="0"/>
    <n v="100000000"/>
    <s v="100,000,000.00"/>
    <s v="101,528,767.12"/>
    <s v="RUB"/>
    <n v="0"/>
    <s v="Репо с КСУ"/>
    <m/>
    <d v="2021-07-08T00:00:00"/>
    <d v="2021-07-08T00:00:00"/>
    <d v="2021-10-06T00:00:00"/>
    <d v="2021-10-06T00:00:00"/>
    <n v="1"/>
    <n v="1"/>
    <s v="-100,000,000.00"/>
    <n v="0"/>
    <n v="0"/>
    <s v="1-2OCEB3"/>
    <s v="RU"/>
    <s v="-"/>
    <n v="-917260.27"/>
    <n v="-917260.27"/>
    <n v="6.2"/>
    <n v="100000000"/>
    <n v="1"/>
    <s v="RUB"/>
    <s v="RUB"/>
    <n v="0"/>
    <n v="0"/>
    <n v="0"/>
    <n v="-100000000"/>
    <n v="-917260.27"/>
    <n v="-100917260.27"/>
  </r>
  <r>
    <n v="47576523"/>
    <s v="VTBCM"/>
    <s v="NCC"/>
    <x v="1"/>
    <s v="Yes"/>
    <s v="Yes"/>
    <x v="2"/>
    <s v="KSUB"/>
    <s v="RU000A0JW4Z1"/>
    <n v="49000000"/>
    <n v="1"/>
    <s v="49,000,000.00"/>
    <s v="49,000,000.00"/>
    <n v="0"/>
    <n v="49000000"/>
    <s v="49,000,000.00"/>
    <s v="49,749,095.89"/>
    <s v="RUB"/>
    <n v="0"/>
    <s v="Репо с КСУ"/>
    <m/>
    <d v="2021-07-08T00:00:00"/>
    <d v="2021-07-08T00:00:00"/>
    <d v="2021-10-06T00:00:00"/>
    <d v="2021-10-06T00:00:00"/>
    <n v="1"/>
    <n v="1"/>
    <s v="-49,000,000.00"/>
    <n v="0"/>
    <n v="0"/>
    <s v="1-2OCEB3"/>
    <s v="RU"/>
    <s v="-"/>
    <n v="-449457.53"/>
    <n v="-449457.53"/>
    <n v="6.2"/>
    <n v="49000000"/>
    <n v="1"/>
    <s v="RUB"/>
    <s v="RUB"/>
    <n v="0"/>
    <n v="0"/>
    <n v="0"/>
    <n v="-49000000"/>
    <n v="-449457.53"/>
    <n v="-49449457.530000001"/>
  </r>
  <r>
    <n v="47576527"/>
    <s v="VTBCM"/>
    <s v="NCC"/>
    <x v="1"/>
    <s v="Yes"/>
    <s v="Yes"/>
    <x v="2"/>
    <s v="KSUB"/>
    <s v="RU000A0JW4Z1"/>
    <n v="10000000"/>
    <n v="1"/>
    <s v="10,000,000.00"/>
    <s v="10,000,000.00"/>
    <n v="0"/>
    <n v="10000000"/>
    <s v="10,000,000.00"/>
    <s v="10,152,876.71"/>
    <s v="RUB"/>
    <n v="0"/>
    <s v="Репо с КСУ"/>
    <m/>
    <d v="2021-07-08T00:00:00"/>
    <d v="2021-07-08T00:00:00"/>
    <d v="2021-10-06T00:00:00"/>
    <d v="2021-10-06T00:00:00"/>
    <n v="1"/>
    <n v="1"/>
    <s v="-10,000,000.00"/>
    <n v="0"/>
    <n v="0"/>
    <s v="1-2OCEB3"/>
    <s v="RU"/>
    <s v="-"/>
    <n v="-91726.03"/>
    <n v="-91726.03"/>
    <n v="6.2"/>
    <n v="10000000"/>
    <n v="1"/>
    <s v="RUB"/>
    <s v="RUB"/>
    <n v="0"/>
    <n v="0"/>
    <n v="0"/>
    <n v="-10000000"/>
    <n v="-91726.03"/>
    <n v="-10091726.029999999"/>
  </r>
  <r>
    <n v="47604783"/>
    <s v="VTBCM"/>
    <s v="NCC"/>
    <x v="1"/>
    <s v="Yes"/>
    <s v="Yes"/>
    <x v="2"/>
    <s v="KSUB"/>
    <s v="RU000A0JW4Z1"/>
    <n v="51000000"/>
    <n v="1"/>
    <s v="51,000,000.00"/>
    <s v="51,000,000.00"/>
    <n v="0"/>
    <n v="51000000"/>
    <s v="51,000,000.00"/>
    <s v="51,782,186.30"/>
    <s v="RUB"/>
    <n v="0"/>
    <s v="Репо с КСУ"/>
    <m/>
    <d v="2021-07-09T00:00:00"/>
    <d v="2021-07-09T00:00:00"/>
    <d v="2021-10-07T00:00:00"/>
    <d v="2021-10-07T00:00:00"/>
    <n v="1"/>
    <n v="1"/>
    <s v="-51,000,000.00"/>
    <n v="0"/>
    <n v="0"/>
    <s v="1-2OCEB3"/>
    <s v="RU"/>
    <s v="-"/>
    <n v="-460620.82"/>
    <n v="-460620.82"/>
    <n v="6.22"/>
    <n v="51000000"/>
    <n v="1"/>
    <s v="RUB"/>
    <s v="RUB"/>
    <n v="0"/>
    <n v="0"/>
    <n v="0"/>
    <n v="-51000000"/>
    <n v="-460620.82"/>
    <n v="-51460620.82"/>
  </r>
  <r>
    <n v="47604784"/>
    <s v="VTBCM"/>
    <s v="NCC"/>
    <x v="1"/>
    <s v="Yes"/>
    <s v="Yes"/>
    <x v="2"/>
    <s v="KSUB"/>
    <s v="RU000A0JW4Z1"/>
    <n v="20000000"/>
    <n v="1"/>
    <s v="20,000,000.00"/>
    <s v="20,000,000.00"/>
    <n v="0"/>
    <n v="20000000"/>
    <s v="20,000,000.00"/>
    <s v="20,306,739.73"/>
    <s v="RUB"/>
    <n v="0"/>
    <s v="Репо с КСУ"/>
    <m/>
    <d v="2021-07-09T00:00:00"/>
    <d v="2021-07-09T00:00:00"/>
    <d v="2021-10-07T00:00:00"/>
    <d v="2021-10-07T00:00:00"/>
    <n v="1"/>
    <n v="1"/>
    <s v="-20,000,000.00"/>
    <n v="0"/>
    <n v="0"/>
    <s v="1-2OCEB3"/>
    <s v="RU"/>
    <s v="-"/>
    <n v="-180635.62"/>
    <n v="-180635.62"/>
    <n v="6.22"/>
    <n v="20000000"/>
    <n v="1"/>
    <s v="RUB"/>
    <s v="RUB"/>
    <n v="0"/>
    <n v="0"/>
    <n v="0"/>
    <n v="-20000000"/>
    <n v="-180635.62"/>
    <n v="-20180635.620000001"/>
  </r>
  <r>
    <n v="47604785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84,043.84"/>
    <s v="RUB"/>
    <n v="0"/>
    <s v="Репо с КСУ"/>
    <m/>
    <d v="2021-07-09T00:00:00"/>
    <d v="2021-07-09T00:00:00"/>
    <d v="2021-10-07T00:00:00"/>
    <d v="2021-10-07T00:00:00"/>
    <n v="1"/>
    <n v="1"/>
    <s v="-12,000,000.00"/>
    <n v="0"/>
    <n v="0"/>
    <s v="1-2OCEB3"/>
    <s v="RU"/>
    <s v="-"/>
    <n v="-108381.37"/>
    <n v="-108381.37"/>
    <n v="6.22"/>
    <n v="12000000"/>
    <n v="1"/>
    <s v="RUB"/>
    <s v="RUB"/>
    <n v="0"/>
    <n v="0"/>
    <n v="0"/>
    <n v="-12000000"/>
    <n v="-108381.37"/>
    <n v="-12108381.369999999"/>
  </r>
  <r>
    <n v="47632511"/>
    <s v="VTBCM"/>
    <s v="NCC"/>
    <x v="1"/>
    <s v="Yes"/>
    <s v="Yes"/>
    <x v="2"/>
    <s v="KSUB"/>
    <s v="RU000A0JW4Z1"/>
    <n v="51000000"/>
    <n v="1"/>
    <s v="51,000,000.00"/>
    <s v="51,000,000.00"/>
    <n v="0"/>
    <n v="51000000"/>
    <s v="51,000,000.00"/>
    <s v="51,769,722.74"/>
    <s v="RUB"/>
    <n v="0"/>
    <s v="Репо с КСУ"/>
    <m/>
    <d v="2021-07-12T00:00:00"/>
    <d v="2021-07-12T00:00:00"/>
    <d v="2021-10-08T00:00:00"/>
    <d v="2021-10-08T00:00:00"/>
    <n v="1"/>
    <n v="1"/>
    <s v="-51,000,000.00"/>
    <n v="0"/>
    <n v="0"/>
    <s v="1-2OCEB3"/>
    <s v="RU"/>
    <s v="-"/>
    <n v="-437342.47"/>
    <n v="-437342.47"/>
    <n v="6.26"/>
    <n v="51000000"/>
    <n v="1"/>
    <s v="RUB"/>
    <s v="RUB"/>
    <n v="0"/>
    <n v="0"/>
    <n v="0"/>
    <n v="-51000000"/>
    <n v="-437342.47"/>
    <n v="-51437342.469999999"/>
  </r>
  <r>
    <n v="47632523"/>
    <s v="VTBCM"/>
    <s v="NCC"/>
    <x v="1"/>
    <s v="Yes"/>
    <s v="Yes"/>
    <x v="2"/>
    <s v="KSUB"/>
    <s v="RU000A0JW4Z1"/>
    <n v="20000000"/>
    <n v="1"/>
    <s v="20,000,000.00"/>
    <s v="20,000,000.00"/>
    <n v="0"/>
    <n v="20000000"/>
    <s v="20,000,000.00"/>
    <s v="20,301,852.05"/>
    <s v="RUB"/>
    <n v="0"/>
    <s v="Репо с КСУ"/>
    <m/>
    <d v="2021-07-12T00:00:00"/>
    <d v="2021-07-12T00:00:00"/>
    <d v="2021-10-08T00:00:00"/>
    <d v="2021-10-08T00:00:00"/>
    <n v="1"/>
    <n v="1"/>
    <s v="-20,000,000.00"/>
    <n v="0"/>
    <n v="0"/>
    <s v="1-2OCEB3"/>
    <s v="RU"/>
    <s v="-"/>
    <n v="-171506.85"/>
    <n v="-171506.85"/>
    <n v="6.26"/>
    <n v="20000000"/>
    <n v="1"/>
    <s v="RUB"/>
    <s v="RUB"/>
    <n v="0"/>
    <n v="0"/>
    <n v="0"/>
    <n v="-20000000"/>
    <n v="-171506.85"/>
    <n v="-20171506.850000001"/>
  </r>
  <r>
    <n v="47632528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181,111.23"/>
    <s v="RUB"/>
    <n v="0"/>
    <s v="Репо с КСУ"/>
    <m/>
    <d v="2021-07-12T00:00:00"/>
    <d v="2021-07-12T00:00:00"/>
    <d v="2021-10-08T00:00:00"/>
    <d v="2021-10-08T00:00:00"/>
    <n v="1"/>
    <n v="1"/>
    <s v="-12,000,000.00"/>
    <n v="0"/>
    <n v="0"/>
    <s v="1-2OCEB3"/>
    <s v="RU"/>
    <s v="-"/>
    <n v="-102904.11"/>
    <n v="-102904.11"/>
    <n v="6.26"/>
    <n v="12000000"/>
    <n v="1"/>
    <s v="RUB"/>
    <s v="RUB"/>
    <n v="0"/>
    <n v="0"/>
    <n v="0"/>
    <n v="-12000000"/>
    <n v="-102904.11"/>
    <n v="-12102904.109999999"/>
  </r>
  <r>
    <n v="4763253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53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53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54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54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54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37,808.2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26027.4"/>
    <n v="-1726027.4"/>
    <n v="6.3"/>
    <n v="200000000"/>
    <n v="1"/>
    <s v="RUB"/>
    <s v="RUB"/>
    <n v="0"/>
    <n v="0"/>
    <n v="0"/>
    <n v="-200000000"/>
    <n v="-1726027.4"/>
    <n v="-201726027.40000001"/>
  </r>
  <r>
    <n v="4763278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1,205.4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0684.93"/>
    <n v="-1750684.93"/>
    <n v="6.39"/>
    <n v="200000000"/>
    <n v="1"/>
    <s v="RUB"/>
    <s v="RUB"/>
    <n v="0"/>
    <n v="0"/>
    <n v="0"/>
    <n v="-200000000"/>
    <n v="-1750684.93"/>
    <n v="-201750684.93000001"/>
  </r>
  <r>
    <n v="4763278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1,205.4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0684.93"/>
    <n v="-1750684.93"/>
    <n v="6.39"/>
    <n v="200000000"/>
    <n v="1"/>
    <s v="RUB"/>
    <s v="RUB"/>
    <n v="0"/>
    <n v="0"/>
    <n v="0"/>
    <n v="-200000000"/>
    <n v="-1750684.93"/>
    <n v="-201750684.93000001"/>
  </r>
  <r>
    <n v="4763278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6,027.4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3424.66"/>
    <n v="-1753424.66"/>
    <n v="6.4"/>
    <n v="200000000"/>
    <n v="1"/>
    <s v="RUB"/>
    <s v="RUB"/>
    <n v="0"/>
    <n v="0"/>
    <n v="0"/>
    <n v="-200000000"/>
    <n v="-1753424.66"/>
    <n v="-201753424.66"/>
  </r>
  <r>
    <n v="4763278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6,027.4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3424.66"/>
    <n v="-1753424.66"/>
    <n v="6.4"/>
    <n v="200000000"/>
    <n v="1"/>
    <s v="RUB"/>
    <s v="RUB"/>
    <n v="0"/>
    <n v="0"/>
    <n v="0"/>
    <n v="-200000000"/>
    <n v="-1753424.66"/>
    <n v="-201753424.66"/>
  </r>
  <r>
    <n v="4763278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6,027.4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3424.66"/>
    <n v="-1753424.66"/>
    <n v="6.4"/>
    <n v="200000000"/>
    <n v="1"/>
    <s v="RUB"/>
    <s v="RUB"/>
    <n v="0"/>
    <n v="0"/>
    <n v="0"/>
    <n v="-200000000"/>
    <n v="-1753424.66"/>
    <n v="-201753424.66"/>
  </r>
  <r>
    <n v="4763288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6,027.4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3424.66"/>
    <n v="-1753424.66"/>
    <n v="6.4"/>
    <n v="200000000"/>
    <n v="1"/>
    <s v="RUB"/>
    <s v="RUB"/>
    <n v="0"/>
    <n v="0"/>
    <n v="0"/>
    <n v="-200000000"/>
    <n v="-1753424.66"/>
    <n v="-201753424.66"/>
  </r>
  <r>
    <n v="4763288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86,027.4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3424.66"/>
    <n v="-1753424.66"/>
    <n v="6.4"/>
    <n v="200000000"/>
    <n v="1"/>
    <s v="RUB"/>
    <s v="RUB"/>
    <n v="0"/>
    <n v="0"/>
    <n v="0"/>
    <n v="-200000000"/>
    <n v="-1753424.66"/>
    <n v="-201753424.66"/>
  </r>
  <r>
    <n v="4763288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90,849.3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6164.39"/>
    <n v="-1756164.39"/>
    <n v="6.41"/>
    <n v="200000000"/>
    <n v="1"/>
    <s v="RUB"/>
    <s v="RUB"/>
    <n v="0"/>
    <n v="0"/>
    <n v="0"/>
    <n v="-200000000"/>
    <n v="-1756164.39"/>
    <n v="-201756164.38999999"/>
  </r>
  <r>
    <n v="4763288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090,849.3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56164.39"/>
    <n v="-1756164.39"/>
    <n v="6.41"/>
    <n v="200000000"/>
    <n v="1"/>
    <s v="RUB"/>
    <s v="RUB"/>
    <n v="0"/>
    <n v="0"/>
    <n v="0"/>
    <n v="-200000000"/>
    <n v="-1756164.39"/>
    <n v="-201756164.38999999"/>
  </r>
  <r>
    <n v="4763361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14,958.9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69863.01"/>
    <n v="-1769863.01"/>
    <n v="6.46"/>
    <n v="200000000"/>
    <n v="1"/>
    <s v="RUB"/>
    <s v="RUB"/>
    <n v="0"/>
    <n v="0"/>
    <n v="0"/>
    <n v="-200000000"/>
    <n v="-1769863.01"/>
    <n v="-201769863.00999999"/>
  </r>
  <r>
    <n v="4763361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14,958.9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69863.01"/>
    <n v="-1769863.01"/>
    <n v="6.46"/>
    <n v="200000000"/>
    <n v="1"/>
    <s v="RUB"/>
    <s v="RUB"/>
    <n v="0"/>
    <n v="0"/>
    <n v="0"/>
    <n v="-200000000"/>
    <n v="-1769863.01"/>
    <n v="-201769863.00999999"/>
  </r>
  <r>
    <n v="4763361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14,958.90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69863.01"/>
    <n v="-1769863.01"/>
    <n v="6.46"/>
    <n v="200000000"/>
    <n v="1"/>
    <s v="RUB"/>
    <s v="RUB"/>
    <n v="0"/>
    <n v="0"/>
    <n v="0"/>
    <n v="-200000000"/>
    <n v="-1769863.01"/>
    <n v="-201769863.00999999"/>
  </r>
  <r>
    <n v="4763362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19,780.8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72602.74"/>
    <n v="-1772602.74"/>
    <n v="6.47"/>
    <n v="200000000"/>
    <n v="1"/>
    <s v="RUB"/>
    <s v="RUB"/>
    <n v="0"/>
    <n v="0"/>
    <n v="0"/>
    <n v="-200000000"/>
    <n v="-1772602.74"/>
    <n v="-201772602.74000001"/>
  </r>
  <r>
    <n v="4763362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34,246.5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80821.92"/>
    <n v="-1780821.92"/>
    <n v="6.5"/>
    <n v="200000000"/>
    <n v="1"/>
    <s v="RUB"/>
    <s v="RUB"/>
    <n v="0"/>
    <n v="0"/>
    <n v="0"/>
    <n v="-200000000"/>
    <n v="-1780821.92"/>
    <n v="-201780821.91999999"/>
  </r>
  <r>
    <n v="4763362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34,246.5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80821.92"/>
    <n v="-1780821.92"/>
    <n v="6.5"/>
    <n v="200000000"/>
    <n v="1"/>
    <s v="RUB"/>
    <s v="RUB"/>
    <n v="0"/>
    <n v="0"/>
    <n v="0"/>
    <n v="-200000000"/>
    <n v="-1780821.92"/>
    <n v="-201780821.91999999"/>
  </r>
  <r>
    <n v="4763362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34,246.5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80821.92"/>
    <n v="-1780821.92"/>
    <n v="6.5"/>
    <n v="200000000"/>
    <n v="1"/>
    <s v="RUB"/>
    <s v="RUB"/>
    <n v="0"/>
    <n v="0"/>
    <n v="0"/>
    <n v="-200000000"/>
    <n v="-1780821.92"/>
    <n v="-201780821.91999999"/>
  </r>
  <r>
    <n v="4763362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39,068.49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83561.64"/>
    <n v="-1783561.64"/>
    <n v="6.51"/>
    <n v="200000000"/>
    <n v="1"/>
    <s v="RUB"/>
    <s v="RUB"/>
    <n v="0"/>
    <n v="0"/>
    <n v="0"/>
    <n v="-200000000"/>
    <n v="-1783561.64"/>
    <n v="-201783561.63999999"/>
  </r>
  <r>
    <n v="4763362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39,068.49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83561.64"/>
    <n v="-1783561.64"/>
    <n v="6.51"/>
    <n v="200000000"/>
    <n v="1"/>
    <s v="RUB"/>
    <s v="RUB"/>
    <n v="0"/>
    <n v="0"/>
    <n v="0"/>
    <n v="-200000000"/>
    <n v="-1783561.64"/>
    <n v="-201783561.63999999"/>
  </r>
  <r>
    <n v="47634141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63,178.0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97260.27"/>
    <n v="-1797260.27"/>
    <n v="6.56"/>
    <n v="200000000"/>
    <n v="1"/>
    <s v="RUB"/>
    <s v="RUB"/>
    <n v="0"/>
    <n v="0"/>
    <n v="0"/>
    <n v="-200000000"/>
    <n v="-1797260.27"/>
    <n v="-201797260.27000001"/>
  </r>
  <r>
    <n v="4763414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63,178.0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97260.27"/>
    <n v="-1797260.27"/>
    <n v="6.56"/>
    <n v="200000000"/>
    <n v="1"/>
    <s v="RUB"/>
    <s v="RUB"/>
    <n v="0"/>
    <n v="0"/>
    <n v="0"/>
    <n v="-200000000"/>
    <n v="-1797260.27"/>
    <n v="-201797260.27000001"/>
  </r>
  <r>
    <n v="4763414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63,178.08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797260.27"/>
    <n v="-1797260.27"/>
    <n v="6.56"/>
    <n v="200000000"/>
    <n v="1"/>
    <s v="RUB"/>
    <s v="RUB"/>
    <n v="0"/>
    <n v="0"/>
    <n v="0"/>
    <n v="-200000000"/>
    <n v="-1797260.27"/>
    <n v="-201797260.27000001"/>
  </r>
  <r>
    <n v="4763414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72,821.9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802739.73"/>
    <n v="-1802739.73"/>
    <n v="6.58"/>
    <n v="200000000"/>
    <n v="1"/>
    <s v="RUB"/>
    <s v="RUB"/>
    <n v="0"/>
    <n v="0"/>
    <n v="0"/>
    <n v="-200000000"/>
    <n v="-1802739.73"/>
    <n v="-201802739.72999999"/>
  </r>
  <r>
    <n v="4763651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172,821.92"/>
    <s v="RUB"/>
    <n v="0"/>
    <s v="Репо с КСУ"/>
    <m/>
    <d v="2021-07-12T00:00:00"/>
    <d v="2021-07-12T00:00:00"/>
    <d v="2021-10-08T00:00:00"/>
    <d v="2021-10-08T00:00:00"/>
    <n v="1"/>
    <n v="1"/>
    <s v="-200,000,000.00"/>
    <n v="0"/>
    <n v="0"/>
    <s v="1-2OCEB3"/>
    <s v="RU"/>
    <s v="-"/>
    <n v="-1802739.73"/>
    <n v="-1802739.73"/>
    <n v="6.58"/>
    <n v="200000000"/>
    <n v="1"/>
    <s v="RUB"/>
    <s v="RUB"/>
    <n v="0"/>
    <n v="0"/>
    <n v="0"/>
    <n v="-200000000"/>
    <n v="-1802739.73"/>
    <n v="-201802739.72999999"/>
  </r>
  <r>
    <n v="47636516"/>
    <s v="VTBCM"/>
    <s v="NCC"/>
    <x v="1"/>
    <s v="Yes"/>
    <s v="Yes"/>
    <x v="2"/>
    <s v="KSUB"/>
    <s v="RU000A0JW4Z1"/>
    <n v="54000000"/>
    <n v="1"/>
    <s v="54,000,000.00"/>
    <s v="54,000,000.00"/>
    <n v="0"/>
    <n v="54000000"/>
    <s v="54,000,000.00"/>
    <s v="54,856,661.92"/>
    <s v="RUB"/>
    <n v="0"/>
    <s v="Репо с КСУ"/>
    <m/>
    <d v="2021-07-12T00:00:00"/>
    <d v="2021-07-12T00:00:00"/>
    <d v="2021-10-08T00:00:00"/>
    <d v="2021-10-08T00:00:00"/>
    <n v="1"/>
    <n v="1"/>
    <s v="-54,000,000.00"/>
    <n v="0"/>
    <n v="0"/>
    <s v="1-2OCEB3"/>
    <s v="RU"/>
    <s v="-"/>
    <n v="-486739.73"/>
    <n v="-486739.73"/>
    <n v="6.58"/>
    <n v="54000000"/>
    <n v="1"/>
    <s v="RUB"/>
    <s v="RUB"/>
    <n v="0"/>
    <n v="0"/>
    <n v="0"/>
    <n v="-54000000"/>
    <n v="-486739.73"/>
    <n v="-54486739.729999997"/>
  </r>
  <r>
    <n v="47746411"/>
    <s v="VTBCM"/>
    <s v="STISKINMB"/>
    <x v="6"/>
    <s v="No"/>
    <s v="Yes"/>
    <x v="1"/>
    <s v="AER"/>
    <s v="NL0000687663"/>
    <n v="758483"/>
    <n v="50.96"/>
    <s v="38,652,293.68"/>
    <s v="38,652,293.68"/>
    <n v="30.55"/>
    <n v="26844017.960000001"/>
    <s v="1,982,352,878.69"/>
    <s v="27,011,793.07"/>
    <s v="USD"/>
    <s v="3,995.08992"/>
    <s v="Вн_РЕПО"/>
    <m/>
    <d v="2021-07-28T00:00:00"/>
    <d v="2021-07-28T00:00:00"/>
    <d v="2021-10-26T00:00:00"/>
    <d v="2021-10-26T00:00:00"/>
    <n v="73.847099999999998"/>
    <n v="73.191199999999995"/>
    <s v="-1,055,175,272.80"/>
    <n v="0"/>
    <n v="0"/>
    <s v="1-6NRL40"/>
    <s v="RU"/>
    <s v="-"/>
    <n v="63381.71"/>
    <n v="4663271.28"/>
    <n v="2.5"/>
    <n v="1975032515"/>
    <n v="0.01"/>
    <s v="USD"/>
    <s v="USD"/>
    <n v="54.3"/>
    <n v="54.36"/>
    <n v="0"/>
    <n v="1975032515"/>
    <n v="4663271.28"/>
    <n v="1979695786.28"/>
  </r>
  <r>
    <n v="47746560"/>
    <s v="VTBCM"/>
    <s v="STISKINMB"/>
    <x v="6"/>
    <s v="No"/>
    <s v="Yes"/>
    <x v="1"/>
    <s v="AAUS"/>
    <s v="US0138721065"/>
    <n v="575958"/>
    <n v="34.54"/>
    <s v="19,893,589.32"/>
    <s v="19,893,589.32"/>
    <n v="23.5"/>
    <n v="15218595.83"/>
    <s v="1,123,849,168.12"/>
    <s v="15,313,712.05"/>
    <s v="USD"/>
    <s v="3,214.465536"/>
    <s v="Вн_РЕПО"/>
    <m/>
    <d v="2021-07-28T00:00:00"/>
    <d v="2021-07-28T00:00:00"/>
    <d v="2021-10-26T00:00:00"/>
    <d v="2021-10-26T00:00:00"/>
    <n v="73.847099999999998"/>
    <n v="73.191199999999995"/>
    <s v="-731,698,084.15"/>
    <n v="0"/>
    <n v="0"/>
    <s v="1-6NRL40"/>
    <s v="RU"/>
    <n v="3"/>
    <n v="35932.800000000003"/>
    <n v="2643734.2000000002"/>
    <n v="2.5"/>
    <n v="1119699057.03"/>
    <n v="0.01"/>
    <s v="USD"/>
    <s v="USD"/>
    <n v="43.69"/>
    <n v="43.72"/>
    <n v="0"/>
    <n v="1119699057.03"/>
    <n v="2643734.2000000002"/>
    <n v="1122342791.23"/>
  </r>
  <r>
    <n v="47746606"/>
    <s v="VTBCM"/>
    <s v="STISKINMB"/>
    <x v="6"/>
    <s v="No"/>
    <s v="Yes"/>
    <x v="1"/>
    <s v="SPR US"/>
    <s v="US8485741099"/>
    <n v="776200"/>
    <n v="42.51"/>
    <s v="32,996,262.00"/>
    <s v="32,996,262.00"/>
    <n v="33"/>
    <n v="22107495.539999999"/>
    <s v="1,632,574,433.89"/>
    <s v="22,245,667.39"/>
    <s v="USD"/>
    <s v="3,454.31808"/>
    <s v="Вн_РЕПО"/>
    <m/>
    <d v="2021-07-28T00:00:00"/>
    <d v="2021-07-28T00:00:00"/>
    <d v="2021-10-26T00:00:00"/>
    <d v="2021-10-26T00:00:00"/>
    <n v="73.847099999999998"/>
    <n v="73.191199999999995"/>
    <s v="-1,054,695,973.84"/>
    <n v="0"/>
    <n v="0"/>
    <s v="1-6NRL40"/>
    <s v="RU"/>
    <s v="-"/>
    <n v="52198.25"/>
    <n v="3840454.92"/>
    <n v="2.5"/>
    <n v="1626545719.8599999"/>
    <n v="0.01"/>
    <s v="USD"/>
    <s v="USD"/>
    <n v="46.95"/>
    <n v="47"/>
    <n v="0"/>
    <n v="1626545719.8599999"/>
    <n v="3840454.92"/>
    <n v="1630386174.78"/>
  </r>
  <r>
    <n v="47912517"/>
    <s v="VTBCM"/>
    <s v="NCC"/>
    <x v="1"/>
    <s v="Yes"/>
    <s v="Yes"/>
    <x v="1"/>
    <s v="KSUB"/>
    <s v="RU000A0JW4Z1"/>
    <n v="5898100000"/>
    <n v="1.3564E-2"/>
    <s v="79,998,879.35"/>
    <s v="79,998,879.35"/>
    <n v="0"/>
    <n v="79998879.349999994"/>
    <s v="5,927,756,962.08"/>
    <s v="80,176,411.11"/>
    <s v="USD"/>
    <n v="0"/>
    <s v="Репо с КСУ"/>
    <m/>
    <d v="2021-07-27T00:00:00"/>
    <d v="2021-07-27T00:00:00"/>
    <d v="2021-10-25T00:00:00"/>
    <d v="2021-10-25T00:00:00"/>
    <n v="74.097999999999999"/>
    <n v="73.191199999999995"/>
    <s v="5,885,869,548.85"/>
    <n v="0"/>
    <n v="0"/>
    <s v="1-2OCEB3"/>
    <s v="RU"/>
    <s v="-"/>
    <n v="69040.13"/>
    <n v="5079586.1399999997"/>
    <n v="0.9"/>
    <n v="5885869548.8500004"/>
    <n v="1"/>
    <s v="RUB"/>
    <s v="USD"/>
    <n v="0"/>
    <n v="0"/>
    <n v="0"/>
    <n v="5885869548.8500004"/>
    <n v="5079586.1399999997"/>
    <n v="5890949134.9900007"/>
  </r>
  <r>
    <n v="47912520"/>
    <s v="VTBCM"/>
    <s v="NCC"/>
    <x v="1"/>
    <s v="Yes"/>
    <s v="Yes"/>
    <x v="1"/>
    <s v="KSUB"/>
    <s v="RU000A0JW4Z1"/>
    <n v="5898100000"/>
    <n v="1.3564E-2"/>
    <s v="79,998,879.35"/>
    <s v="79,998,879.35"/>
    <n v="0"/>
    <n v="79998879.349999994"/>
    <s v="5,927,756,962.08"/>
    <s v="80,176,411.11"/>
    <s v="USD"/>
    <n v="0"/>
    <s v="Репо с КСУ"/>
    <m/>
    <d v="2021-07-27T00:00:00"/>
    <d v="2021-07-27T00:00:00"/>
    <d v="2021-10-25T00:00:00"/>
    <d v="2021-10-25T00:00:00"/>
    <n v="74.097999999999999"/>
    <n v="73.191199999999995"/>
    <s v="5,885,869,548.85"/>
    <n v="0"/>
    <n v="0"/>
    <s v="1-2OCEB3"/>
    <s v="RU"/>
    <s v="-"/>
    <n v="69040.13"/>
    <n v="5079586.1399999997"/>
    <n v="0.9"/>
    <n v="5885869548.8500004"/>
    <n v="1"/>
    <s v="RUB"/>
    <s v="USD"/>
    <n v="0"/>
    <n v="0"/>
    <n v="0"/>
    <n v="5885869548.8500004"/>
    <n v="5079586.1399999997"/>
    <n v="5890949134.9900007"/>
  </r>
  <r>
    <n v="47912521"/>
    <s v="VTBCM"/>
    <s v="NCC"/>
    <x v="1"/>
    <s v="Yes"/>
    <s v="Yes"/>
    <x v="1"/>
    <s v="KSUB"/>
    <s v="RU000A0JW4Z1"/>
    <n v="5898100000"/>
    <n v="1.3564E-2"/>
    <s v="79,998,879.35"/>
    <s v="79,998,879.35"/>
    <n v="0"/>
    <n v="79998879.349999994"/>
    <s v="5,927,756,962.08"/>
    <s v="80,176,411.11"/>
    <s v="USD"/>
    <n v="0"/>
    <s v="Репо с КСУ"/>
    <m/>
    <d v="2021-07-27T00:00:00"/>
    <d v="2021-07-27T00:00:00"/>
    <d v="2021-10-25T00:00:00"/>
    <d v="2021-10-25T00:00:00"/>
    <n v="74.097999999999999"/>
    <n v="73.191199999999995"/>
    <s v="5,885,869,548.85"/>
    <n v="0"/>
    <n v="0"/>
    <s v="1-2OCEB3"/>
    <s v="RU"/>
    <s v="-"/>
    <n v="69040.13"/>
    <n v="5079586.1399999997"/>
    <n v="0.9"/>
    <n v="5885869548.8500004"/>
    <n v="1"/>
    <s v="RUB"/>
    <s v="USD"/>
    <n v="0"/>
    <n v="0"/>
    <n v="0"/>
    <n v="5885869548.8500004"/>
    <n v="5079586.1399999997"/>
    <n v="5890949134.9900007"/>
  </r>
  <r>
    <n v="47912522"/>
    <s v="VTBCM"/>
    <s v="NCC"/>
    <x v="1"/>
    <s v="Yes"/>
    <s v="Yes"/>
    <x v="1"/>
    <s v="KSUB"/>
    <s v="RU000A0JW4Z1"/>
    <n v="5898100000"/>
    <n v="1.3564E-2"/>
    <s v="79,998,879.35"/>
    <s v="79,998,879.35"/>
    <n v="0"/>
    <n v="79998879.349999994"/>
    <s v="5,927,756,962.08"/>
    <s v="80,176,411.11"/>
    <s v="USD"/>
    <n v="0"/>
    <s v="Репо с КСУ"/>
    <m/>
    <d v="2021-07-27T00:00:00"/>
    <d v="2021-07-27T00:00:00"/>
    <d v="2021-10-25T00:00:00"/>
    <d v="2021-10-25T00:00:00"/>
    <n v="74.097999999999999"/>
    <n v="73.191199999999995"/>
    <s v="5,885,869,548.85"/>
    <n v="0"/>
    <n v="0"/>
    <s v="1-2OCEB3"/>
    <s v="RU"/>
    <s v="-"/>
    <n v="69040.13"/>
    <n v="5079586.1399999997"/>
    <n v="0.9"/>
    <n v="5885869548.8500004"/>
    <n v="1"/>
    <s v="RUB"/>
    <s v="USD"/>
    <n v="0"/>
    <n v="0"/>
    <n v="0"/>
    <n v="5885869548.8500004"/>
    <n v="5079586.1399999997"/>
    <n v="5890949134.9900007"/>
  </r>
  <r>
    <n v="47912523"/>
    <s v="VTBCM"/>
    <s v="NCC"/>
    <x v="1"/>
    <s v="Yes"/>
    <s v="Yes"/>
    <x v="1"/>
    <s v="KSUB"/>
    <s v="RU000A0JW4Z1"/>
    <n v="5898100000"/>
    <n v="1.3564E-2"/>
    <s v="79,998,879.35"/>
    <s v="79,998,879.35"/>
    <n v="0"/>
    <n v="79998879.349999994"/>
    <s v="5,927,756,962.08"/>
    <s v="80,176,411.11"/>
    <s v="USD"/>
    <n v="0"/>
    <s v="Репо с КСУ"/>
    <m/>
    <d v="2021-07-27T00:00:00"/>
    <d v="2021-07-27T00:00:00"/>
    <d v="2021-10-25T00:00:00"/>
    <d v="2021-10-25T00:00:00"/>
    <n v="74.097999999999999"/>
    <n v="73.191199999999995"/>
    <s v="5,885,869,548.85"/>
    <n v="0"/>
    <n v="0"/>
    <s v="1-2OCEB3"/>
    <s v="RU"/>
    <s v="-"/>
    <n v="69040.13"/>
    <n v="5079586.1399999997"/>
    <n v="0.9"/>
    <n v="5885869548.8500004"/>
    <n v="1"/>
    <s v="RUB"/>
    <s v="USD"/>
    <n v="0"/>
    <n v="0"/>
    <n v="0"/>
    <n v="5885869548.8500004"/>
    <n v="5079586.1399999997"/>
    <n v="5890949134.9900007"/>
  </r>
  <r>
    <n v="47960164"/>
    <s v="VTBCM"/>
    <s v="NCC"/>
    <x v="1"/>
    <s v="Yes"/>
    <s v="Yes"/>
    <x v="2"/>
    <s v="KSUB"/>
    <s v="RU000A0JW4Z1"/>
    <n v="37000000"/>
    <n v="1.3559999999999999E-2"/>
    <s v="501,705.20"/>
    <s v="501,705.20"/>
    <n v="0"/>
    <n v="501705.2"/>
    <s v="37,049,474.07"/>
    <s v="502,385.59"/>
    <s v="USD"/>
    <n v="0"/>
    <s v="Репо с КСУ"/>
    <m/>
    <d v="2021-07-28T00:00:00"/>
    <d v="2021-07-28T00:00:00"/>
    <d v="2021-10-26T00:00:00"/>
    <d v="2021-10-26T00:00:00"/>
    <n v="73.847099999999998"/>
    <n v="73.191199999999995"/>
    <s v="-36,912,659.07"/>
    <n v="0"/>
    <n v="0"/>
    <s v="1-2OCEB3"/>
    <s v="RU"/>
    <s v="-"/>
    <n v="-257.02999999999997"/>
    <n v="-18910.830000000002"/>
    <n v="0.55000000000000004"/>
    <n v="36912659.07"/>
    <n v="1"/>
    <s v="RUB"/>
    <s v="USD"/>
    <n v="0"/>
    <n v="0"/>
    <n v="0"/>
    <n v="-36912659.07"/>
    <n v="-18910.830000000002"/>
    <n v="-36931569.899999999"/>
  </r>
  <r>
    <n v="47965820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422,465.75"/>
    <s v="RUB"/>
    <n v="0"/>
    <s v="Репо с КСУ"/>
    <m/>
    <d v="2021-07-28T00:00:00"/>
    <d v="2021-07-28T00:00:00"/>
    <d v="2021-10-26T00:00:00"/>
    <d v="2021-10-26T00:00:00"/>
    <n v="1"/>
    <n v="1"/>
    <s v="200,000,000.00"/>
    <n v="0"/>
    <n v="0"/>
    <s v="1-2OCEB3"/>
    <s v="RU"/>
    <s v="-"/>
    <n v="1292931.5"/>
    <n v="1292931.5"/>
    <n v="6.94"/>
    <n v="200000000"/>
    <n v="1"/>
    <s v="RUB"/>
    <s v="RUB"/>
    <n v="0"/>
    <n v="0"/>
    <n v="0"/>
    <n v="200000000"/>
    <n v="1292931.5"/>
    <n v="201292931.5"/>
  </r>
  <r>
    <n v="4796781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56,986.30"/>
    <s v="RUB"/>
    <n v="0"/>
    <s v="Репо с КСУ"/>
    <m/>
    <d v="2021-07-28T00:00:00"/>
    <d v="2021-07-28T00:00:00"/>
    <d v="2021-10-26T00:00:00"/>
    <d v="2021-10-26T00:00:00"/>
    <n v="1"/>
    <n v="1"/>
    <s v="-200,000,000.00"/>
    <n v="0"/>
    <n v="0"/>
    <s v="1-2OCEB3"/>
    <s v="RU"/>
    <s v="-"/>
    <n v="-1305972.6000000001"/>
    <n v="-1305972.6000000001"/>
    <n v="7.01"/>
    <n v="200000000"/>
    <n v="1"/>
    <s v="RUB"/>
    <s v="RUB"/>
    <n v="0"/>
    <n v="0"/>
    <n v="0"/>
    <n v="-200000000"/>
    <n v="-1305972.6000000001"/>
    <n v="-201305972.59999999"/>
  </r>
  <r>
    <n v="48070132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412,602.74"/>
    <s v="RUB"/>
    <n v="0"/>
    <s v="Репо с КСУ"/>
    <m/>
    <d v="2021-08-03T00:00:00"/>
    <d v="2021-08-03T00:00:00"/>
    <d v="2021-11-01T00:00:00"/>
    <d v="2021-11-01T00:00:00"/>
    <n v="1"/>
    <n v="1"/>
    <s v="200,000,000.00"/>
    <n v="0"/>
    <n v="0"/>
    <s v="1-2OCEB3"/>
    <s v="RU"/>
    <s v="-"/>
    <n v="1061698.6299999999"/>
    <n v="1061698.6299999999"/>
    <n v="6.92"/>
    <n v="200000000"/>
    <n v="1"/>
    <s v="RUB"/>
    <s v="RUB"/>
    <n v="0"/>
    <n v="0"/>
    <n v="0"/>
    <n v="200000000"/>
    <n v="1061698.6299999999"/>
    <n v="201061698.63"/>
  </r>
  <r>
    <n v="48104872"/>
    <s v="VTBCM"/>
    <s v="NCC"/>
    <x v="1"/>
    <s v="Yes"/>
    <s v="Yes"/>
    <x v="2"/>
    <s v="KSUB"/>
    <s v="RU000A0JW4Z1"/>
    <n v="35000000"/>
    <n v="1.3696E-2"/>
    <s v="479,367.00"/>
    <s v="479,367.00"/>
    <n v="0"/>
    <n v="479367"/>
    <s v="34,932,623.77"/>
    <s v="480,017.10"/>
    <s v="USD"/>
    <n v="0"/>
    <s v="Репо с КСУ"/>
    <m/>
    <d v="2021-08-04T00:00:00"/>
    <d v="2021-08-04T00:00:00"/>
    <d v="2021-11-02T00:00:00"/>
    <d v="2021-11-02T00:00:00"/>
    <n v="72.872399999999999"/>
    <n v="73.191199999999995"/>
    <s v="-35,269,139.40"/>
    <n v="0"/>
    <n v="0"/>
    <s v="1-2OCEB3"/>
    <s v="RU"/>
    <s v="-"/>
    <n v="-195.03"/>
    <n v="-14349.22"/>
    <n v="0.55000000000000004"/>
    <n v="35269139.399999999"/>
    <n v="1"/>
    <s v="RUB"/>
    <s v="USD"/>
    <n v="0"/>
    <n v="0"/>
    <n v="0"/>
    <n v="-35269139.399999999"/>
    <n v="-14349.22"/>
    <n v="-35283488.619999997"/>
  </r>
  <r>
    <n v="4821430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071,780.82"/>
    <s v="RUB"/>
    <n v="0"/>
    <s v="Репо с КСУ"/>
    <m/>
    <d v="2021-08-10T00:00:00"/>
    <d v="2021-08-10T00:00:00"/>
    <d v="2021-09-09T00:00:00"/>
    <d v="2021-09-09T00:00:00"/>
    <n v="1"/>
    <n v="1"/>
    <s v="-200,000,000.00"/>
    <n v="0"/>
    <n v="0"/>
    <s v="1-2OCEB3"/>
    <s v="RU"/>
    <s v="-"/>
    <n v="-750246.57"/>
    <n v="-750246.57"/>
    <n v="6.52"/>
    <n v="200000000"/>
    <n v="1"/>
    <s v="RUB"/>
    <s v="RUB"/>
    <n v="0"/>
    <n v="0"/>
    <n v="0"/>
    <n v="-200000000"/>
    <n v="-750246.57"/>
    <n v="-200750246.56999999"/>
  </r>
  <r>
    <n v="4821430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071,780.82"/>
    <s v="RUB"/>
    <n v="0"/>
    <s v="Репо с КСУ"/>
    <m/>
    <d v="2021-08-10T00:00:00"/>
    <d v="2021-08-10T00:00:00"/>
    <d v="2021-09-09T00:00:00"/>
    <d v="2021-09-09T00:00:00"/>
    <n v="1"/>
    <n v="1"/>
    <s v="-200,000,000.00"/>
    <n v="0"/>
    <n v="0"/>
    <s v="1-2OCEB3"/>
    <s v="RU"/>
    <s v="-"/>
    <n v="-750246.57"/>
    <n v="-750246.57"/>
    <n v="6.52"/>
    <n v="200000000"/>
    <n v="1"/>
    <s v="RUB"/>
    <s v="RUB"/>
    <n v="0"/>
    <n v="0"/>
    <n v="0"/>
    <n v="-200000000"/>
    <n v="-750246.57"/>
    <n v="-200750246.56999999"/>
  </r>
  <r>
    <n v="4821432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1,070,136.99"/>
    <s v="RUB"/>
    <n v="0"/>
    <s v="Репо с КСУ"/>
    <m/>
    <d v="2021-08-10T00:00:00"/>
    <d v="2021-08-10T00:00:00"/>
    <d v="2021-09-09T00:00:00"/>
    <d v="2021-09-09T00:00:00"/>
    <n v="1"/>
    <n v="1"/>
    <s v="-200,000,000.00"/>
    <n v="0"/>
    <n v="0"/>
    <s v="1-2OCEB3"/>
    <s v="RU"/>
    <s v="-"/>
    <n v="-749095.89"/>
    <n v="-749095.89"/>
    <n v="6.51"/>
    <n v="200000000"/>
    <n v="1"/>
    <s v="RUB"/>
    <s v="RUB"/>
    <n v="0"/>
    <n v="0"/>
    <n v="0"/>
    <n v="-200000000"/>
    <n v="-749095.89"/>
    <n v="-200749095.88999999"/>
  </r>
  <r>
    <n v="48220331"/>
    <s v="VTBCM"/>
    <s v="NCC"/>
    <x v="1"/>
    <s v="Yes"/>
    <s v="Yes"/>
    <x v="2"/>
    <s v="KSUB"/>
    <s v="RU000A0JW4Z1"/>
    <n v="14700000"/>
    <n v="1.3578E-2"/>
    <s v="199,593.66"/>
    <s v="199,593.66"/>
    <n v="0"/>
    <n v="199593.66"/>
    <s v="14,671,690.84"/>
    <s v="199,888.95"/>
    <s v="USD"/>
    <n v="0"/>
    <s v="Репо с КСУ"/>
    <m/>
    <d v="2021-08-10T00:00:00"/>
    <d v="2021-08-10T00:00:00"/>
    <d v="2021-11-08T00:00:00"/>
    <d v="2021-11-08T00:00:00"/>
    <n v="73.507800000000003"/>
    <n v="73.191199999999995"/>
    <s v="-14,684,983.78"/>
    <n v="0"/>
    <n v="0"/>
    <s v="1-2OCEB3"/>
    <s v="RU"/>
    <s v="-"/>
    <n v="-68.900000000000006"/>
    <n v="-5069.28"/>
    <n v="0.6"/>
    <n v="14684983.779999999"/>
    <n v="1"/>
    <s v="RUB"/>
    <s v="USD"/>
    <n v="0"/>
    <n v="0"/>
    <n v="0"/>
    <n v="-14684983.779999999"/>
    <n v="-5069.28"/>
    <n v="-14690053.059999999"/>
  </r>
  <r>
    <n v="48237625"/>
    <s v="VTBCM"/>
    <s v="NCC"/>
    <x v="1"/>
    <s v="Yes"/>
    <s v="Yes"/>
    <x v="2"/>
    <s v="KSUB"/>
    <s v="RU000A0JW4Z1"/>
    <n v="31000000"/>
    <n v="1"/>
    <s v="31,000,000.00"/>
    <s v="31,000,000.00"/>
    <n v="0"/>
    <n v="31000000"/>
    <s v="31,000,000.00"/>
    <s v="31,532,010.96"/>
    <s v="RUB"/>
    <n v="0"/>
    <s v="Репо с КСУ"/>
    <m/>
    <d v="2021-08-11T00:00:00"/>
    <d v="2021-08-11T00:00:00"/>
    <d v="2021-11-09T00:00:00"/>
    <d v="2021-11-09T00:00:00"/>
    <n v="1"/>
    <n v="1"/>
    <s v="-31,000,000.00"/>
    <n v="0"/>
    <n v="0"/>
    <s v="1-2OCEB3"/>
    <s v="RU"/>
    <s v="-"/>
    <n v="-118224.66"/>
    <n v="-118224.66"/>
    <n v="6.96"/>
    <n v="31000000"/>
    <n v="1"/>
    <s v="RUB"/>
    <s v="RUB"/>
    <n v="0"/>
    <n v="0"/>
    <n v="0"/>
    <n v="-31000000"/>
    <n v="-118224.66"/>
    <n v="-31118224.66"/>
  </r>
  <r>
    <n v="48237628"/>
    <s v="VTBCM"/>
    <s v="NCC"/>
    <x v="1"/>
    <s v="Yes"/>
    <s v="Yes"/>
    <x v="2"/>
    <s v="KSUB"/>
    <s v="RU000A0JW4Z1"/>
    <n v="50000000"/>
    <n v="1"/>
    <s v="50,000,000.00"/>
    <s v="50,000,000.00"/>
    <n v="0"/>
    <n v="50000000"/>
    <s v="50,000,000.00"/>
    <s v="50,858,082.19"/>
    <s v="RUB"/>
    <n v="0"/>
    <s v="Репо с КСУ"/>
    <m/>
    <d v="2021-08-11T00:00:00"/>
    <d v="2021-08-11T00:00:00"/>
    <d v="2021-11-09T00:00:00"/>
    <d v="2021-11-09T00:00:00"/>
    <n v="1"/>
    <n v="1"/>
    <s v="-50,000,000.00"/>
    <n v="0"/>
    <n v="0"/>
    <s v="1-2OCEB3"/>
    <s v="RU"/>
    <s v="-"/>
    <n v="-190684.93"/>
    <n v="-190684.93"/>
    <n v="6.96"/>
    <n v="50000000"/>
    <n v="1"/>
    <s v="RUB"/>
    <s v="RUB"/>
    <n v="0"/>
    <n v="0"/>
    <n v="0"/>
    <n v="-50000000"/>
    <n v="-190684.93"/>
    <n v="-50190684.93"/>
  </r>
  <r>
    <n v="48237629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205,939.73"/>
    <s v="RUB"/>
    <n v="0"/>
    <s v="Репо с КСУ"/>
    <m/>
    <d v="2021-08-11T00:00:00"/>
    <d v="2021-08-11T00:00:00"/>
    <d v="2021-11-09T00:00:00"/>
    <d v="2021-11-09T00:00:00"/>
    <n v="1"/>
    <n v="1"/>
    <s v="-12,000,000.00"/>
    <n v="0"/>
    <n v="0"/>
    <s v="1-2OCEB3"/>
    <s v="RU"/>
    <s v="-"/>
    <n v="-45764.38"/>
    <n v="-45764.38"/>
    <n v="6.96"/>
    <n v="12000000"/>
    <n v="1"/>
    <s v="RUB"/>
    <s v="RUB"/>
    <n v="0"/>
    <n v="0"/>
    <n v="0"/>
    <n v="-12000000"/>
    <n v="-45764.38"/>
    <n v="-12045764.380000001"/>
  </r>
  <r>
    <n v="48237630"/>
    <s v="VTBCM"/>
    <s v="NCC"/>
    <x v="1"/>
    <s v="Yes"/>
    <s v="Yes"/>
    <x v="2"/>
    <s v="KSUB"/>
    <s v="RU000A0JW4Z1"/>
    <n v="150000000"/>
    <n v="1"/>
    <s v="150,000,000.00"/>
    <s v="150,000,000.00"/>
    <n v="0"/>
    <n v="150000000"/>
    <s v="150,000,000.00"/>
    <s v="152,577,945.21"/>
    <s v="RUB"/>
    <n v="0"/>
    <s v="Репо с КСУ"/>
    <m/>
    <d v="2021-08-11T00:00:00"/>
    <d v="2021-08-11T00:00:00"/>
    <d v="2021-11-09T00:00:00"/>
    <d v="2021-11-09T00:00:00"/>
    <n v="1"/>
    <n v="1"/>
    <s v="-150,000,000.00"/>
    <n v="0"/>
    <n v="0"/>
    <s v="1-2OCEB3"/>
    <s v="RU"/>
    <s v="-"/>
    <n v="-572876.71"/>
    <n v="-572876.71"/>
    <n v="6.97"/>
    <n v="150000000"/>
    <n v="1"/>
    <s v="RUB"/>
    <s v="RUB"/>
    <n v="0"/>
    <n v="0"/>
    <n v="0"/>
    <n v="-150000000"/>
    <n v="-572876.71"/>
    <n v="-150572876.71000001"/>
  </r>
  <r>
    <n v="48237633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42,191.78"/>
    <s v="RUB"/>
    <n v="0"/>
    <s v="Репо с КСУ"/>
    <m/>
    <d v="2021-08-11T00:00:00"/>
    <d v="2021-08-11T00:00:00"/>
    <d v="2021-11-09T00:00:00"/>
    <d v="2021-11-09T00:00:00"/>
    <n v="1"/>
    <n v="1"/>
    <s v="-200,000,000.00"/>
    <n v="0"/>
    <n v="0"/>
    <s v="1-2OCEB3"/>
    <s v="RU"/>
    <s v="-"/>
    <n v="-764931.51"/>
    <n v="-764931.51"/>
    <n v="6.98"/>
    <n v="200000000"/>
    <n v="1"/>
    <s v="RUB"/>
    <s v="RUB"/>
    <n v="0"/>
    <n v="0"/>
    <n v="0"/>
    <n v="-200000000"/>
    <n v="-764931.51"/>
    <n v="-200764931.50999999"/>
  </r>
  <r>
    <n v="4823763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42,191.78"/>
    <s v="RUB"/>
    <n v="0"/>
    <s v="Репо с КСУ"/>
    <m/>
    <d v="2021-08-11T00:00:00"/>
    <d v="2021-08-11T00:00:00"/>
    <d v="2021-11-09T00:00:00"/>
    <d v="2021-11-09T00:00:00"/>
    <n v="1"/>
    <n v="1"/>
    <s v="-200,000,000.00"/>
    <n v="0"/>
    <n v="0"/>
    <s v="1-2OCEB3"/>
    <s v="RU"/>
    <s v="-"/>
    <n v="-764931.51"/>
    <n v="-764931.51"/>
    <n v="6.98"/>
    <n v="200000000"/>
    <n v="1"/>
    <s v="RUB"/>
    <s v="RUB"/>
    <n v="0"/>
    <n v="0"/>
    <n v="0"/>
    <n v="-200000000"/>
    <n v="-764931.51"/>
    <n v="-200764931.50999999"/>
  </r>
  <r>
    <n v="48237635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42,191.78"/>
    <s v="RUB"/>
    <n v="0"/>
    <s v="Репо с КСУ"/>
    <m/>
    <d v="2021-08-11T00:00:00"/>
    <d v="2021-08-11T00:00:00"/>
    <d v="2021-11-09T00:00:00"/>
    <d v="2021-11-09T00:00:00"/>
    <n v="1"/>
    <n v="1"/>
    <s v="-200,000,000.00"/>
    <n v="0"/>
    <n v="0"/>
    <s v="1-2OCEB3"/>
    <s v="RU"/>
    <s v="-"/>
    <n v="-764931.51"/>
    <n v="-764931.51"/>
    <n v="6.98"/>
    <n v="200000000"/>
    <n v="1"/>
    <s v="RUB"/>
    <s v="RUB"/>
    <n v="0"/>
    <n v="0"/>
    <n v="0"/>
    <n v="-200000000"/>
    <n v="-764931.51"/>
    <n v="-200764931.50999999"/>
  </r>
  <r>
    <n v="48237636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47,123.29"/>
    <s v="RUB"/>
    <n v="0"/>
    <s v="Репо с КСУ"/>
    <m/>
    <d v="2021-08-11T00:00:00"/>
    <d v="2021-08-11T00:00:00"/>
    <d v="2021-11-09T00:00:00"/>
    <d v="2021-11-09T00:00:00"/>
    <n v="1"/>
    <n v="1"/>
    <s v="-200,000,000.00"/>
    <n v="0"/>
    <n v="0"/>
    <s v="1-2OCEB3"/>
    <s v="RU"/>
    <s v="-"/>
    <n v="-766027.4"/>
    <n v="-766027.4"/>
    <n v="6.99"/>
    <n v="200000000"/>
    <n v="1"/>
    <s v="RUB"/>
    <s v="RUB"/>
    <n v="0"/>
    <n v="0"/>
    <n v="0"/>
    <n v="-200000000"/>
    <n v="-766027.4"/>
    <n v="-200766027.40000001"/>
  </r>
  <r>
    <n v="4823763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47,123.29"/>
    <s v="RUB"/>
    <n v="0"/>
    <s v="Репо с КСУ"/>
    <m/>
    <d v="2021-08-11T00:00:00"/>
    <d v="2021-08-11T00:00:00"/>
    <d v="2021-11-09T00:00:00"/>
    <d v="2021-11-09T00:00:00"/>
    <n v="1"/>
    <n v="1"/>
    <s v="-200,000,000.00"/>
    <n v="0"/>
    <n v="0"/>
    <s v="1-2OCEB3"/>
    <s v="RU"/>
    <s v="-"/>
    <n v="-766027.4"/>
    <n v="-766027.4"/>
    <n v="6.99"/>
    <n v="200000000"/>
    <n v="1"/>
    <s v="RUB"/>
    <s v="RUB"/>
    <n v="0"/>
    <n v="0"/>
    <n v="0"/>
    <n v="-200000000"/>
    <n v="-766027.4"/>
    <n v="-200766027.40000001"/>
  </r>
  <r>
    <n v="48237640"/>
    <s v="VTBCM"/>
    <s v="NCC"/>
    <x v="1"/>
    <s v="Yes"/>
    <s v="Yes"/>
    <x v="2"/>
    <s v="KSUB"/>
    <s v="RU000A0JW4Z1"/>
    <n v="57000000"/>
    <n v="1"/>
    <s v="57,000,000.00"/>
    <s v="57,000,000.00"/>
    <n v="0"/>
    <n v="57000000"/>
    <s v="57,000,000.00"/>
    <s v="57,982,430.14"/>
    <s v="RUB"/>
    <n v="0"/>
    <s v="Репо с КСУ"/>
    <m/>
    <d v="2021-08-11T00:00:00"/>
    <d v="2021-08-11T00:00:00"/>
    <d v="2021-11-09T00:00:00"/>
    <d v="2021-11-09T00:00:00"/>
    <n v="1"/>
    <n v="1"/>
    <s v="-57,000,000.00"/>
    <n v="0"/>
    <n v="0"/>
    <s v="1-2OCEB3"/>
    <s v="RU"/>
    <s v="-"/>
    <n v="-218317.81"/>
    <n v="-218317.81"/>
    <n v="6.99"/>
    <n v="57000000"/>
    <n v="1"/>
    <s v="RUB"/>
    <s v="RUB"/>
    <n v="0"/>
    <n v="0"/>
    <n v="0"/>
    <n v="-57000000"/>
    <n v="-218317.81"/>
    <n v="-57218317.810000002"/>
  </r>
  <r>
    <n v="48264697"/>
    <s v="VTBCM"/>
    <s v="NCC"/>
    <x v="1"/>
    <s v="Yes"/>
    <s v="Yes"/>
    <x v="2"/>
    <s v="KSUB"/>
    <s v="RU000A0JW4Z1"/>
    <n v="31000000"/>
    <n v="1"/>
    <s v="31,000,000.00"/>
    <s v="31,000,000.00"/>
    <n v="0"/>
    <n v="31000000"/>
    <s v="31,000,000.00"/>
    <s v="31,535,068.49"/>
    <s v="RUB"/>
    <n v="0"/>
    <s v="Репо с КСУ"/>
    <m/>
    <d v="2021-08-12T00:00:00"/>
    <d v="2021-08-12T00:00:00"/>
    <d v="2021-11-10T00:00:00"/>
    <d v="2021-11-10T00:00:00"/>
    <n v="1"/>
    <n v="1"/>
    <s v="-31,000,000.00"/>
    <n v="0"/>
    <n v="0"/>
    <s v="1-2OCEB3"/>
    <s v="RU"/>
    <s v="-"/>
    <n v="-112958.9"/>
    <n v="-112958.9"/>
    <n v="7"/>
    <n v="31000000"/>
    <n v="1"/>
    <s v="RUB"/>
    <s v="RUB"/>
    <n v="0"/>
    <n v="0"/>
    <n v="0"/>
    <n v="-31000000"/>
    <n v="-112958.9"/>
    <n v="-31112958.899999999"/>
  </r>
  <r>
    <n v="48264702"/>
    <s v="VTBCM"/>
    <s v="NCC"/>
    <x v="1"/>
    <s v="Yes"/>
    <s v="Yes"/>
    <x v="2"/>
    <s v="KSUB"/>
    <s v="RU000A0JW4Z1"/>
    <n v="50000000"/>
    <n v="1"/>
    <s v="50,000,000.00"/>
    <s v="50,000,000.00"/>
    <n v="0"/>
    <n v="50000000"/>
    <s v="50,000,000.00"/>
    <s v="50,863,013.70"/>
    <s v="RUB"/>
    <n v="0"/>
    <s v="Репо с КСУ"/>
    <m/>
    <d v="2021-08-12T00:00:00"/>
    <d v="2021-08-12T00:00:00"/>
    <d v="2021-11-10T00:00:00"/>
    <d v="2021-11-10T00:00:00"/>
    <n v="1"/>
    <n v="1"/>
    <s v="-50,000,000.00"/>
    <n v="0"/>
    <n v="0"/>
    <s v="1-2OCEB3"/>
    <s v="RU"/>
    <s v="-"/>
    <n v="-182191.78"/>
    <n v="-182191.78"/>
    <n v="7"/>
    <n v="50000000"/>
    <n v="1"/>
    <s v="RUB"/>
    <s v="RUB"/>
    <n v="0"/>
    <n v="0"/>
    <n v="0"/>
    <n v="-50000000"/>
    <n v="-182191.78"/>
    <n v="-50182191.780000001"/>
  </r>
  <r>
    <n v="48264707"/>
    <s v="VTBCM"/>
    <s v="NCC"/>
    <x v="1"/>
    <s v="Yes"/>
    <s v="Yes"/>
    <x v="2"/>
    <s v="KSUB"/>
    <s v="RU000A0JW4Z1"/>
    <n v="12000000"/>
    <n v="1"/>
    <s v="12,000,000.00"/>
    <s v="12,000,000.00"/>
    <n v="0"/>
    <n v="12000000"/>
    <s v="12,000,000.00"/>
    <s v="12,207,123.29"/>
    <s v="RUB"/>
    <n v="0"/>
    <s v="Репо с КСУ"/>
    <m/>
    <d v="2021-08-12T00:00:00"/>
    <d v="2021-08-12T00:00:00"/>
    <d v="2021-11-10T00:00:00"/>
    <d v="2021-11-10T00:00:00"/>
    <n v="1"/>
    <n v="1"/>
    <s v="-12,000,000.00"/>
    <n v="0"/>
    <n v="0"/>
    <s v="1-2OCEB3"/>
    <s v="RU"/>
    <s v="-"/>
    <n v="-43726.03"/>
    <n v="-43726.03"/>
    <n v="7"/>
    <n v="12000000"/>
    <n v="1"/>
    <s v="RUB"/>
    <s v="RUB"/>
    <n v="0"/>
    <n v="0"/>
    <n v="0"/>
    <n v="-12000000"/>
    <n v="-43726.03"/>
    <n v="-12043726.029999999"/>
  </r>
  <r>
    <n v="48264711"/>
    <s v="VTBCM"/>
    <s v="NCC"/>
    <x v="1"/>
    <s v="Yes"/>
    <s v="Yes"/>
    <x v="2"/>
    <s v="KSUB"/>
    <s v="RU000A0JW4Z1"/>
    <n v="150000000"/>
    <n v="1"/>
    <s v="150,000,000.00"/>
    <s v="150,000,000.00"/>
    <n v="0"/>
    <n v="150000000"/>
    <s v="150,000,000.00"/>
    <s v="152,592,739.73"/>
    <s v="RUB"/>
    <n v="0"/>
    <s v="Репо с КСУ"/>
    <m/>
    <d v="2021-08-12T00:00:00"/>
    <d v="2021-08-12T00:00:00"/>
    <d v="2021-11-10T00:00:00"/>
    <d v="2021-11-10T00:00:00"/>
    <n v="1"/>
    <n v="1"/>
    <s v="-150,000,000.00"/>
    <n v="0"/>
    <n v="0"/>
    <s v="1-2OCEB3"/>
    <s v="RU"/>
    <s v="-"/>
    <n v="-547356.16000000003"/>
    <n v="-547356.16000000003"/>
    <n v="7.01"/>
    <n v="150000000"/>
    <n v="1"/>
    <s v="RUB"/>
    <s v="RUB"/>
    <n v="0"/>
    <n v="0"/>
    <n v="0"/>
    <n v="-150000000"/>
    <n v="-547356.16000000003"/>
    <n v="-150547356.16"/>
  </r>
  <r>
    <n v="48264714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56,986.30"/>
    <s v="RUB"/>
    <n v="0"/>
    <s v="Репо с КСУ"/>
    <m/>
    <d v="2021-08-12T00:00:00"/>
    <d v="2021-08-12T00:00:00"/>
    <d v="2021-11-10T00:00:00"/>
    <d v="2021-11-10T00:00:00"/>
    <n v="1"/>
    <n v="1"/>
    <s v="-200,000,000.00"/>
    <n v="0"/>
    <n v="0"/>
    <s v="1-2OCEB3"/>
    <s v="RU"/>
    <s v="-"/>
    <n v="-729808.22"/>
    <n v="-729808.22"/>
    <n v="7.01"/>
    <n v="200000000"/>
    <n v="1"/>
    <s v="RUB"/>
    <s v="RUB"/>
    <n v="0"/>
    <n v="0"/>
    <n v="0"/>
    <n v="-200000000"/>
    <n v="-729808.22"/>
    <n v="-200729808.22"/>
  </r>
  <r>
    <n v="4826471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61,917.81"/>
    <s v="RUB"/>
    <n v="0"/>
    <s v="Репо с КСУ"/>
    <m/>
    <d v="2021-08-12T00:00:00"/>
    <d v="2021-08-12T00:00:00"/>
    <d v="2021-11-10T00:00:00"/>
    <d v="2021-11-10T00:00:00"/>
    <n v="1"/>
    <n v="1"/>
    <s v="-200,000,000.00"/>
    <n v="0"/>
    <n v="0"/>
    <s v="1-2OCEB3"/>
    <s v="RU"/>
    <s v="-"/>
    <n v="-730849.31"/>
    <n v="-730849.31"/>
    <n v="7.02"/>
    <n v="200000000"/>
    <n v="1"/>
    <s v="RUB"/>
    <s v="RUB"/>
    <n v="0"/>
    <n v="0"/>
    <n v="0"/>
    <n v="-200000000"/>
    <n v="-730849.31"/>
    <n v="-200730849.31"/>
  </r>
  <r>
    <n v="48264719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3,461,917.81"/>
    <s v="RUB"/>
    <n v="0"/>
    <s v="Репо с КСУ"/>
    <m/>
    <d v="2021-08-12T00:00:00"/>
    <d v="2021-08-12T00:00:00"/>
    <d v="2021-11-10T00:00:00"/>
    <d v="2021-11-10T00:00:00"/>
    <n v="1"/>
    <n v="1"/>
    <s v="-200,000,000.00"/>
    <n v="0"/>
    <n v="0"/>
    <s v="1-2OCEB3"/>
    <s v="RU"/>
    <s v="-"/>
    <n v="-730849.31"/>
    <n v="-730849.31"/>
    <n v="7.02"/>
    <n v="200000000"/>
    <n v="1"/>
    <s v="RUB"/>
    <s v="RUB"/>
    <n v="0"/>
    <n v="0"/>
    <n v="0"/>
    <n v="-200000000"/>
    <n v="-730849.31"/>
    <n v="-200730849.31"/>
  </r>
  <r>
    <n v="48264720"/>
    <s v="VTBCM"/>
    <s v="NCC"/>
    <x v="1"/>
    <s v="Yes"/>
    <s v="Yes"/>
    <x v="2"/>
    <s v="KSUB"/>
    <s v="RU000A0JW4Z1"/>
    <n v="157000000"/>
    <n v="1"/>
    <s v="157,000,000.00"/>
    <s v="157,000,000.00"/>
    <n v="0"/>
    <n v="157000000"/>
    <s v="157,000,000.00"/>
    <s v="159,721,476.71"/>
    <s v="RUB"/>
    <n v="0"/>
    <s v="Репо с КСУ"/>
    <m/>
    <d v="2021-08-12T00:00:00"/>
    <d v="2021-08-12T00:00:00"/>
    <d v="2021-11-10T00:00:00"/>
    <d v="2021-11-10T00:00:00"/>
    <n v="1"/>
    <n v="1"/>
    <s v="-157,000,000.00"/>
    <n v="0"/>
    <n v="0"/>
    <s v="1-2OCEB3"/>
    <s v="RU"/>
    <s v="-"/>
    <n v="-574533.97"/>
    <n v="-574533.97"/>
    <n v="7.03"/>
    <n v="157000000"/>
    <n v="1"/>
    <s v="RUB"/>
    <s v="RUB"/>
    <n v="0"/>
    <n v="0"/>
    <n v="0"/>
    <n v="-157000000"/>
    <n v="-574533.97"/>
    <n v="-157574533.97"/>
  </r>
  <r>
    <n v="48313936"/>
    <s v="VTBCM"/>
    <s v="NCC"/>
    <x v="1"/>
    <s v="Yes"/>
    <s v="Yes"/>
    <x v="2"/>
    <s v="GEMCDRRPMO."/>
    <s v="US91085A2033"/>
    <n v="3600000"/>
    <n v="11.953714"/>
    <s v="43,033,371.43"/>
    <s v="43,033,371.43"/>
    <n v="30"/>
    <n v="30123360"/>
    <s v="2,213,226,518.26"/>
    <s v="30,132,603.33"/>
    <s v="USD"/>
    <s v="1,013."/>
    <s v="Репо с ЦК"/>
    <m/>
    <d v="2021-08-16T00:00:00"/>
    <d v="2021-08-16T00:00:00"/>
    <d v="2021-09-13T00:00:00"/>
    <d v="2021-09-13T00:00:00"/>
    <n v="73.472099999999998"/>
    <n v="73.191199999999995"/>
    <s v="1,430,491,862.02"/>
    <n v="0"/>
    <n v="0"/>
    <s v="1-2OCEB3"/>
    <s v="RU"/>
    <n v="1"/>
    <n v="-4951.78"/>
    <n v="-364324.24"/>
    <n v="0.4"/>
    <n v="2216308137.98"/>
    <n v="0"/>
    <s v="RUB"/>
    <s v="USD"/>
    <s v="1,013.000000"/>
    <s v="1,014.000000"/>
    <n v="0"/>
    <n v="-2216308137.98"/>
    <n v="-364324.24"/>
    <n v="-2216672462.2199998"/>
  </r>
  <r>
    <n v="48315151"/>
    <s v="VTBCM"/>
    <s v="NCC"/>
    <x v="1"/>
    <s v="Yes"/>
    <s v="Yes"/>
    <x v="1"/>
    <s v="KSUB"/>
    <s v="RU000A0JW4Z1"/>
    <n v="200000000"/>
    <n v="1"/>
    <s v="200,000,000.00"/>
    <s v="200,000,000.00"/>
    <n v="0"/>
    <n v="200000000"/>
    <s v="200,000,000.00"/>
    <s v="203,394,630.14"/>
    <s v="RUB"/>
    <n v="0"/>
    <s v="Репо с КСУ"/>
    <m/>
    <d v="2021-08-16T00:00:00"/>
    <d v="2021-08-16T00:00:00"/>
    <d v="2021-11-12T00:00:00"/>
    <d v="2021-11-12T00:00:00"/>
    <n v="1"/>
    <n v="1"/>
    <s v="200,000,000.00"/>
    <n v="0"/>
    <n v="0"/>
    <s v="1-2OCEB3"/>
    <s v="RU"/>
    <s v="-"/>
    <n v="578630.14"/>
    <n v="578630.14"/>
    <n v="7.04"/>
    <n v="200000000"/>
    <n v="1"/>
    <s v="RUB"/>
    <s v="RUB"/>
    <n v="0"/>
    <n v="0"/>
    <n v="0"/>
    <n v="200000000"/>
    <n v="578630.14"/>
    <n v="200578630.13999999"/>
  </r>
  <r>
    <n v="48359108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7,068.49"/>
    <s v="RUB"/>
    <n v="0"/>
    <s v="Репо с КСУ"/>
    <m/>
    <d v="2021-08-18T00:00:00"/>
    <d v="2021-08-18T00:00:00"/>
    <d v="2021-09-01T00:00:00"/>
    <d v="2021-09-01T00:00:00"/>
    <n v="1"/>
    <n v="1"/>
    <s v="-200,000,000.00"/>
    <n v="0"/>
    <n v="0"/>
    <s v="1-2OCEB3"/>
    <s v="RU"/>
    <s v="-"/>
    <n v="-470849.31"/>
    <n v="-470849.31"/>
    <n v="6.61"/>
    <n v="200000000"/>
    <n v="1"/>
    <s v="RUB"/>
    <s v="RUB"/>
    <n v="0"/>
    <n v="0"/>
    <n v="0"/>
    <n v="-200000000"/>
    <n v="-470849.31"/>
    <n v="-200470849.31"/>
  </r>
  <r>
    <n v="48361510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04,767.12"/>
    <s v="RUB"/>
    <n v="0"/>
    <s v="Репо с КСУ"/>
    <m/>
    <d v="2021-08-18T00:00:00"/>
    <d v="2021-08-18T00:00:00"/>
    <d v="2021-09-01T00:00:00"/>
    <d v="2021-09-01T00:00:00"/>
    <n v="1"/>
    <n v="1"/>
    <s v="-200,000,000.00"/>
    <n v="0"/>
    <n v="0"/>
    <s v="1-2OCEB3"/>
    <s v="RU"/>
    <s v="-"/>
    <n v="-468712.32"/>
    <n v="-468712.32"/>
    <n v="6.58"/>
    <n v="200000000"/>
    <n v="1"/>
    <s v="RUB"/>
    <s v="RUB"/>
    <n v="0"/>
    <n v="0"/>
    <n v="0"/>
    <n v="-200000000"/>
    <n v="-468712.32"/>
    <n v="-200468712.31999999"/>
  </r>
  <r>
    <n v="48386434"/>
    <s v="VTBCM"/>
    <s v="NCC"/>
    <x v="1"/>
    <s v="Yes"/>
    <s v="Yes"/>
    <x v="2"/>
    <s v="KSUB"/>
    <s v="RU000A0JW4Z1"/>
    <n v="3000000000"/>
    <n v="1"/>
    <s v="3,000,000,000.00"/>
    <s v="3,000,000,000.00"/>
    <n v="0"/>
    <n v="3000000000"/>
    <s v="3,000,000,000.00"/>
    <s v="3,006,996,164.38"/>
    <s v="RUB"/>
    <n v="0"/>
    <s v="Репо с КСУ"/>
    <m/>
    <d v="2021-08-19T00:00:00"/>
    <d v="2021-08-19T00:00:00"/>
    <d v="2021-09-02T00:00:00"/>
    <d v="2021-09-02T00:00:00"/>
    <n v="1"/>
    <n v="1"/>
    <s v="-3,000,000,000.00"/>
    <n v="0"/>
    <n v="0"/>
    <s v="1-2OCEB3"/>
    <s v="RU"/>
    <s v="-"/>
    <n v="-5996712.3300000001"/>
    <n v="-5996712.3300000001"/>
    <n v="6.08"/>
    <n v="3000000000"/>
    <n v="1"/>
    <s v="RUB"/>
    <s v="RUB"/>
    <n v="0"/>
    <n v="0"/>
    <n v="0"/>
    <n v="-3000000000"/>
    <n v="-5996712.3300000001"/>
    <n v="-3005996712.3299999"/>
  </r>
  <r>
    <n v="48434572"/>
    <s v="VTBCM"/>
    <s v="NCC"/>
    <x v="1"/>
    <s v="Yes"/>
    <s v="Yes"/>
    <x v="2"/>
    <s v="KSUB"/>
    <s v="RU000A0JW4Z1"/>
    <n v="200000000"/>
    <n v="1"/>
    <s v="200,000,000.00"/>
    <s v="200,000,000.00"/>
    <n v="0"/>
    <n v="200000000"/>
    <s v="200,000,000.00"/>
    <s v="200,514,739.73"/>
    <s v="RUB"/>
    <n v="0"/>
    <s v="Репо с КСУ"/>
    <m/>
    <d v="2021-08-23T00:00:00"/>
    <d v="2021-08-23T00:00:00"/>
    <d v="2021-09-06T00:00:00"/>
    <d v="2021-09-06T00:00:00"/>
    <n v="1"/>
    <n v="1"/>
    <s v="-200,000,000.00"/>
    <n v="0"/>
    <n v="0"/>
    <s v="1-2OCEB3"/>
    <s v="RU"/>
    <s v="-"/>
    <n v="-294136.99"/>
    <n v="-294136.99"/>
    <n v="6.71"/>
    <n v="200000000"/>
    <n v="1"/>
    <s v="RUB"/>
    <s v="RUB"/>
    <n v="0"/>
    <n v="0"/>
    <n v="0"/>
    <n v="-200000000"/>
    <n v="-294136.99"/>
    <n v="-200294136.990000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5">
  <r>
    <x v="0"/>
    <n v="93492879.689999998"/>
  </r>
  <r>
    <x v="1"/>
    <n v="773784645.09000003"/>
  </r>
  <r>
    <x v="2"/>
    <n v="2582793546.75"/>
  </r>
  <r>
    <x v="3"/>
    <n v="8164078250.4500008"/>
  </r>
  <r>
    <x v="4"/>
    <n v="57894389.640000001"/>
  </r>
  <r>
    <x v="5"/>
    <n v="52428747.57"/>
  </r>
  <r>
    <x v="6"/>
    <n v="96157496561.640045"/>
  </r>
  <r>
    <x v="7"/>
    <n v="2313021206.3400002"/>
  </r>
  <r>
    <x v="8"/>
    <n v="5092579427.5299997"/>
  </r>
  <r>
    <x v="9"/>
    <n v="55006560"/>
  </r>
  <r>
    <x v="10"/>
    <n v="35294468677.160004"/>
  </r>
  <r>
    <x v="11"/>
    <n v="6456265105.8000011"/>
  </r>
  <r>
    <x v="12"/>
    <n v="139169.66"/>
  </r>
  <r>
    <x v="13"/>
    <n v="153400000"/>
  </r>
  <r>
    <x v="14"/>
    <n v="735000"/>
  </r>
  <r>
    <x v="15"/>
    <n v="280375.18"/>
  </r>
  <r>
    <x v="16"/>
    <n v="273390.74"/>
  </r>
  <r>
    <x v="17"/>
    <n v="179289.77000000002"/>
  </r>
  <r>
    <x v="18"/>
    <n v="21292332.959999997"/>
  </r>
  <r>
    <x v="19"/>
    <n v="100000"/>
  </r>
  <r>
    <x v="20"/>
    <n v="256811.24999999997"/>
  </r>
  <r>
    <x v="21"/>
    <n v="768491"/>
  </r>
  <r>
    <x v="22"/>
    <n v="416130"/>
  </r>
  <r>
    <x v="23"/>
    <n v="12000"/>
  </r>
  <r>
    <x v="24"/>
    <n v="109881.17"/>
  </r>
  <r>
    <x v="25"/>
    <n v="479627.01"/>
  </r>
  <r>
    <x v="26"/>
    <n v="1458589.15"/>
  </r>
  <r>
    <x v="27"/>
    <n v="35000"/>
  </r>
  <r>
    <x v="28"/>
    <n v="4971031"/>
  </r>
  <r>
    <x v="29"/>
    <n v="99000"/>
  </r>
  <r>
    <x v="30"/>
    <n v="12000"/>
  </r>
  <r>
    <x v="31"/>
    <n v="678.54"/>
  </r>
  <r>
    <x v="32"/>
    <n v="137236.49"/>
  </r>
  <r>
    <x v="33"/>
    <n v="822168.32"/>
  </r>
  <r>
    <x v="34"/>
    <n v="7357440"/>
  </r>
  <r>
    <x v="35"/>
    <n v="245847.31000000003"/>
  </r>
  <r>
    <x v="36"/>
    <n v="264000"/>
  </r>
  <r>
    <x v="37"/>
    <n v="677065.28"/>
  </r>
  <r>
    <x v="38"/>
    <n v="5885952"/>
  </r>
  <r>
    <x v="39"/>
    <n v="800000"/>
  </r>
  <r>
    <x v="40"/>
    <n v="250000"/>
  </r>
  <r>
    <x v="41"/>
    <n v="104500"/>
  </r>
  <r>
    <x v="42"/>
    <n v="140000"/>
  </r>
  <r>
    <x v="43"/>
    <n v="5833333.3300000001"/>
  </r>
  <r>
    <x v="44"/>
    <n v="1832231.28"/>
  </r>
  <r>
    <x v="45"/>
    <n v="202200"/>
  </r>
  <r>
    <x v="46"/>
    <n v="14581838.640000001"/>
  </r>
  <r>
    <x v="47"/>
    <n v="97881.17"/>
  </r>
  <r>
    <x v="48"/>
    <n v="209547.96"/>
  </r>
  <r>
    <x v="49"/>
    <n v="475000"/>
  </r>
  <r>
    <x v="50"/>
    <n v="295.18"/>
  </r>
  <r>
    <x v="51"/>
    <n v="499203.35000000003"/>
  </r>
  <r>
    <x v="52"/>
    <n v="139169.66"/>
  </r>
  <r>
    <x v="53"/>
    <n v="859516.74"/>
  </r>
  <r>
    <x v="54"/>
    <n v="2131427.06"/>
  </r>
  <r>
    <x v="55"/>
    <n v="1170218987"/>
  </r>
  <r>
    <x v="56"/>
    <n v="900000"/>
  </r>
  <r>
    <x v="57"/>
    <n v="6500000"/>
  </r>
  <r>
    <x v="58"/>
    <n v="16500000"/>
  </r>
  <r>
    <x v="59"/>
    <n v="1200000"/>
  </r>
  <r>
    <x v="60"/>
    <n v="675000"/>
  </r>
  <r>
    <x v="61"/>
    <n v="500000"/>
  </r>
  <r>
    <x v="62"/>
    <n v="179289.04"/>
  </r>
  <r>
    <x v="63"/>
    <n v="179289.04"/>
  </r>
  <r>
    <x v="64"/>
    <n v="143432.56"/>
  </r>
  <r>
    <x v="65"/>
    <n v="27555"/>
  </r>
  <r>
    <x v="66"/>
    <n v="85509.51999999999"/>
  </r>
  <r>
    <x v="67"/>
    <n v="139169.65000000002"/>
  </r>
  <r>
    <x v="68"/>
    <n v="60000"/>
  </r>
  <r>
    <x v="69"/>
    <n v="306920.02"/>
  </r>
  <r>
    <x v="70"/>
    <n v="139169.65000000002"/>
  </r>
  <r>
    <x v="71"/>
    <n v="179289.05000000002"/>
  </r>
  <r>
    <x v="72"/>
    <n v="1000000"/>
  </r>
  <r>
    <x v="73"/>
    <n v="400000"/>
  </r>
  <r>
    <x v="74"/>
    <n v="10232005.550000001"/>
  </r>
  <r>
    <x v="75"/>
    <n v="1863563.8599999999"/>
  </r>
  <r>
    <x v="76"/>
    <n v="65966.740000000005"/>
  </r>
  <r>
    <x v="77"/>
    <n v="318103.79000000004"/>
  </r>
  <r>
    <x v="78"/>
    <n v="62894"/>
  </r>
  <r>
    <x v="79"/>
    <n v="55437179.18"/>
  </r>
  <r>
    <x v="80"/>
    <n v="417516.73"/>
  </r>
  <r>
    <x v="10"/>
    <n v="268835.24"/>
  </r>
  <r>
    <x v="81"/>
    <n v="108141.82999999999"/>
  </r>
  <r>
    <x v="82"/>
    <n v="431403.81000000006"/>
  </r>
  <r>
    <x v="83"/>
    <n v="10681.810000000001"/>
  </r>
  <r>
    <x v="11"/>
    <n v="5846611.1499999994"/>
  </r>
  <r>
    <x v="84"/>
    <n v="62894"/>
  </r>
  <r>
    <x v="85"/>
    <n v="62894"/>
  </r>
  <r>
    <x v="86"/>
    <n v="3472711.6800000002"/>
  </r>
  <r>
    <x v="87"/>
    <n v="182141404.94999999"/>
  </r>
  <r>
    <x v="88"/>
    <n v="12978914.1"/>
  </r>
  <r>
    <x v="89"/>
    <n v="36294.99"/>
  </r>
  <r>
    <x v="90"/>
    <n v="197.18"/>
  </r>
  <r>
    <x v="91"/>
    <n v="0.03"/>
  </r>
  <r>
    <x v="92"/>
    <n v="1296.71"/>
  </r>
  <r>
    <x v="93"/>
    <n v="22744.25"/>
  </r>
  <r>
    <x v="94"/>
    <n v="25900.42"/>
  </r>
  <r>
    <x v="95"/>
    <n v="15056.64"/>
  </r>
  <r>
    <x v="96"/>
    <n v="131731.26"/>
  </r>
  <r>
    <x v="97"/>
    <n v="0.01"/>
  </r>
  <r>
    <x v="98"/>
    <n v="9174.73"/>
  </r>
  <r>
    <x v="99"/>
    <n v="2710.26"/>
  </r>
  <r>
    <x v="100"/>
    <n v="46420.69"/>
  </r>
  <r>
    <x v="101"/>
    <n v="60100.62"/>
  </r>
  <r>
    <x v="102"/>
    <n v="0.03"/>
  </r>
  <r>
    <x v="103"/>
    <n v="278.27999999999997"/>
  </r>
  <r>
    <x v="104"/>
    <n v="7180.02"/>
  </r>
  <r>
    <x v="105"/>
    <n v="18408.150000000001"/>
  </r>
  <r>
    <x v="106"/>
    <n v="4735.41"/>
  </r>
  <r>
    <x v="107"/>
    <n v="0.02"/>
  </r>
  <r>
    <x v="108"/>
    <n v="47972.61"/>
  </r>
  <r>
    <x v="109"/>
    <n v="7013.79"/>
  </r>
  <r>
    <x v="110"/>
    <n v="116.41"/>
  </r>
  <r>
    <x v="111"/>
    <n v="7807.9"/>
  </r>
  <r>
    <x v="112"/>
    <n v="10999.46"/>
  </r>
  <r>
    <x v="113"/>
    <n v="5570.33"/>
  </r>
  <r>
    <x v="114"/>
    <n v="48975"/>
  </r>
  <r>
    <x v="115"/>
    <n v="6870.49"/>
  </r>
  <r>
    <x v="116"/>
    <n v="7261.1"/>
  </r>
  <r>
    <x v="117"/>
    <n v="161.43"/>
  </r>
  <r>
    <x v="118"/>
    <n v="20492.759999999998"/>
  </r>
  <r>
    <x v="119"/>
    <n v="292.85000000000002"/>
  </r>
  <r>
    <x v="120"/>
    <n v="1756.24"/>
  </r>
  <r>
    <x v="121"/>
    <n v="754.26"/>
  </r>
  <r>
    <x v="122"/>
    <n v="260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7" firstHeaderRow="1" firstDataRow="1" firstDataCol="1"/>
  <pivotFields count="2">
    <pivotField axis="axisRow" showAll="0">
      <items count="124">
        <item x="0"/>
        <item x="12"/>
        <item x="13"/>
        <item x="14"/>
        <item x="15"/>
        <item x="16"/>
        <item x="1"/>
        <item x="17"/>
        <item x="2"/>
        <item x="18"/>
        <item x="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38"/>
        <item x="39"/>
        <item x="40"/>
        <item x="41"/>
        <item x="42"/>
        <item x="43"/>
        <item x="44"/>
        <item x="45"/>
        <item x="46"/>
        <item x="5"/>
        <item x="6"/>
        <item x="47"/>
        <item x="48"/>
        <item x="49"/>
        <item x="50"/>
        <item x="51"/>
        <item x="52"/>
        <item x="53"/>
        <item x="54"/>
        <item x="7"/>
        <item x="55"/>
        <item x="56"/>
        <item x="57"/>
        <item x="58"/>
        <item x="59"/>
        <item x="60"/>
        <item x="61"/>
        <item x="62"/>
        <item x="63"/>
        <item x="64"/>
        <item x="8"/>
        <item x="65"/>
        <item x="66"/>
        <item x="67"/>
        <item x="68"/>
        <item x="69"/>
        <item x="70"/>
        <item x="9"/>
        <item x="71"/>
        <item x="72"/>
        <item x="73"/>
        <item x="74"/>
        <item x="75"/>
        <item x="76"/>
        <item x="77"/>
        <item x="78"/>
        <item x="79"/>
        <item x="80"/>
        <item x="10"/>
        <item x="81"/>
        <item x="82"/>
        <item x="83"/>
        <item x="11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dataField="1" numFmtId="43" showAll="0"/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Sum of сумм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7" firstHeaderRow="1" firstDataRow="1" firstDataCol="1"/>
  <pivotFields count="11">
    <pivotField axis="axisRow" showAll="0">
      <items count="114">
        <item x="19"/>
        <item x="85"/>
        <item x="10"/>
        <item x="44"/>
        <item x="43"/>
        <item x="25"/>
        <item x="41"/>
        <item x="96"/>
        <item x="39"/>
        <item x="3"/>
        <item x="5"/>
        <item x="104"/>
        <item x="18"/>
        <item x="82"/>
        <item x="105"/>
        <item x="97"/>
        <item x="109"/>
        <item x="106"/>
        <item x="103"/>
        <item x="88"/>
        <item x="20"/>
        <item x="15"/>
        <item x="112"/>
        <item x="22"/>
        <item x="102"/>
        <item x="42"/>
        <item x="87"/>
        <item x="11"/>
        <item x="8"/>
        <item x="7"/>
        <item x="13"/>
        <item x="110"/>
        <item x="99"/>
        <item x="4"/>
        <item x="101"/>
        <item x="17"/>
        <item x="24"/>
        <item x="1"/>
        <item x="89"/>
        <item x="90"/>
        <item x="21"/>
        <item x="86"/>
        <item x="83"/>
        <item x="81"/>
        <item x="94"/>
        <item x="98"/>
        <item x="79"/>
        <item x="100"/>
        <item x="12"/>
        <item x="84"/>
        <item x="14"/>
        <item x="16"/>
        <item x="23"/>
        <item x="2"/>
        <item x="28"/>
        <item x="35"/>
        <item x="91"/>
        <item x="95"/>
        <item x="29"/>
        <item x="36"/>
        <item x="108"/>
        <item x="6"/>
        <item x="27"/>
        <item x="31"/>
        <item x="33"/>
        <item x="40"/>
        <item x="37"/>
        <item x="9"/>
        <item x="93"/>
        <item x="26"/>
        <item x="32"/>
        <item x="34"/>
        <item x="107"/>
        <item x="0"/>
        <item x="30"/>
        <item x="38"/>
        <item x="80"/>
        <item x="92"/>
        <item x="111"/>
        <item x="58"/>
        <item x="69"/>
        <item x="71"/>
        <item x="56"/>
        <item x="51"/>
        <item x="68"/>
        <item x="53"/>
        <item x="61"/>
        <item x="73"/>
        <item x="45"/>
        <item x="55"/>
        <item x="54"/>
        <item x="59"/>
        <item x="57"/>
        <item x="78"/>
        <item x="46"/>
        <item x="47"/>
        <item x="63"/>
        <item x="75"/>
        <item x="65"/>
        <item x="50"/>
        <item x="76"/>
        <item x="67"/>
        <item x="49"/>
        <item x="64"/>
        <item x="60"/>
        <item x="72"/>
        <item x="77"/>
        <item x="70"/>
        <item x="48"/>
        <item x="62"/>
        <item x="74"/>
        <item x="52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</pivotFields>
  <rowFields count="1">
    <field x="0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Items count="1">
    <i/>
  </colItems>
  <dataFields count="1">
    <dataField name="Sum of Исходящий остаток, руб.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46">
    <pivotField showAll="0"/>
    <pivotField showAll="0"/>
    <pivotField showAll="0"/>
    <pivotField axis="axisRow" showAll="0">
      <items count="16">
        <item x="13"/>
        <item x="11"/>
        <item x="12"/>
        <item x="3"/>
        <item x="4"/>
        <item x="9"/>
        <item x="1"/>
        <item x="14"/>
        <item x="8"/>
        <item x="6"/>
        <item x="7"/>
        <item x="10"/>
        <item x="5"/>
        <item x="2"/>
        <item x="0"/>
        <item t="default"/>
      </items>
    </pivotField>
    <pivotField showAll="0"/>
    <pivotField showAll="0"/>
    <pivotField axis="axisRow" showAll="0">
      <items count="4">
        <item x="1"/>
        <item x="2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3"/>
    </i>
    <i>
      <x v="1"/>
    </i>
    <i r="1">
      <x v="6"/>
    </i>
    <i r="1">
      <x v="7"/>
    </i>
    <i r="1">
      <x v="10"/>
    </i>
    <i r="1">
      <x v="11"/>
    </i>
    <i r="1">
      <x v="13"/>
    </i>
    <i>
      <x v="2"/>
    </i>
    <i t="grand">
      <x/>
    </i>
  </rowItems>
  <colItems count="1">
    <i/>
  </colItems>
  <dataFields count="1">
    <dataField name="Sum of итого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4" firstHeaderRow="1" firstDataRow="1" firstDataCol="1"/>
  <pivotFields count="2">
    <pivotField axis="axisRow" showAll="0">
      <items count="131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  <item x="43"/>
        <item x="44"/>
        <item x="45"/>
        <item x="2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"/>
        <item x="65"/>
        <item x="66"/>
        <item x="67"/>
        <item x="68"/>
        <item x="69"/>
        <item x="70"/>
        <item x="71"/>
        <item x="72"/>
        <item x="4"/>
        <item x="73"/>
        <item x="74"/>
        <item x="1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numFmtId="43" showAll="0"/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Sum of сумм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2" firstHeaderRow="1" firstDataRow="1" firstDataCol="1"/>
  <pivotFields count="11">
    <pivotField axis="axisRow" showAll="0">
      <items count="129">
        <item x="55"/>
        <item x="59"/>
        <item x="26"/>
        <item x="20"/>
        <item x="127"/>
        <item x="126"/>
        <item x="61"/>
        <item x="66"/>
        <item x="110"/>
        <item x="22"/>
        <item x="42"/>
        <item x="124"/>
        <item x="63"/>
        <item x="38"/>
        <item x="25"/>
        <item x="2"/>
        <item x="14"/>
        <item x="36"/>
        <item x="5"/>
        <item x="4"/>
        <item x="45"/>
        <item x="53"/>
        <item x="54"/>
        <item x="114"/>
        <item x="67"/>
        <item x="123"/>
        <item x="60"/>
        <item x="65"/>
        <item x="32"/>
        <item x="35"/>
        <item x="52"/>
        <item x="58"/>
        <item x="47"/>
        <item x="1"/>
        <item x="49"/>
        <item x="34"/>
        <item x="62"/>
        <item x="17"/>
        <item x="7"/>
        <item x="122"/>
        <item x="68"/>
        <item x="125"/>
        <item x="29"/>
        <item x="121"/>
        <item x="33"/>
        <item x="120"/>
        <item x="3"/>
        <item x="31"/>
        <item x="50"/>
        <item x="37"/>
        <item x="40"/>
        <item x="51"/>
        <item x="9"/>
        <item x="27"/>
        <item x="15"/>
        <item x="44"/>
        <item x="64"/>
        <item x="13"/>
        <item x="18"/>
        <item x="108"/>
        <item x="39"/>
        <item x="43"/>
        <item x="113"/>
        <item x="28"/>
        <item x="23"/>
        <item x="109"/>
        <item x="115"/>
        <item x="111"/>
        <item x="119"/>
        <item x="57"/>
        <item x="112"/>
        <item x="117"/>
        <item x="0"/>
        <item x="118"/>
        <item x="116"/>
        <item x="107"/>
        <item x="16"/>
        <item x="41"/>
        <item x="84"/>
        <item x="79"/>
        <item x="76"/>
        <item x="99"/>
        <item x="88"/>
        <item x="94"/>
        <item x="77"/>
        <item x="83"/>
        <item x="106"/>
        <item x="104"/>
        <item x="91"/>
        <item x="70"/>
        <item x="100"/>
        <item x="30"/>
        <item x="12"/>
        <item x="89"/>
        <item x="80"/>
        <item x="19"/>
        <item x="98"/>
        <item x="73"/>
        <item x="103"/>
        <item x="86"/>
        <item x="81"/>
        <item x="69"/>
        <item x="85"/>
        <item x="6"/>
        <item x="92"/>
        <item x="10"/>
        <item x="46"/>
        <item x="82"/>
        <item x="75"/>
        <item x="105"/>
        <item x="48"/>
        <item x="90"/>
        <item x="24"/>
        <item x="56"/>
        <item x="102"/>
        <item x="101"/>
        <item x="8"/>
        <item x="96"/>
        <item x="71"/>
        <item x="72"/>
        <item x="11"/>
        <item x="95"/>
        <item x="87"/>
        <item x="74"/>
        <item x="97"/>
        <item x="78"/>
        <item x="93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Исходящий остаток, руб.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numFmtId="43" showAll="0"/>
    <pivotField dataField="1" numFmtId="43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Исходящий остаток на конец периода, руб.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26"/>
  <sheetViews>
    <sheetView workbookViewId="0">
      <selection activeCell="B126" sqref="B2:B126"/>
    </sheetView>
  </sheetViews>
  <sheetFormatPr defaultRowHeight="15" x14ac:dyDescent="0.25"/>
  <cols>
    <col min="1" max="1" width="14.5703125" customWidth="1"/>
    <col min="2" max="2" width="17.5703125" bestFit="1" customWidth="1"/>
  </cols>
  <sheetData>
    <row r="1" spans="1:3" x14ac:dyDescent="0.25">
      <c r="A1" s="67" t="s">
        <v>1626</v>
      </c>
      <c r="B1" s="68" t="s">
        <v>3870</v>
      </c>
    </row>
    <row r="2" spans="1:3" x14ac:dyDescent="0.25">
      <c r="A2" s="85" t="s">
        <v>1020</v>
      </c>
      <c r="B2" s="71">
        <v>93492879.689999998</v>
      </c>
      <c r="C2" s="82" t="s">
        <v>3872</v>
      </c>
    </row>
    <row r="3" spans="1:3" x14ac:dyDescent="0.25">
      <c r="A3" s="85" t="s">
        <v>775</v>
      </c>
      <c r="B3" s="71">
        <v>773784645.09000003</v>
      </c>
      <c r="C3" s="82" t="s">
        <v>3872</v>
      </c>
    </row>
    <row r="4" spans="1:3" x14ac:dyDescent="0.25">
      <c r="A4" s="85" t="s">
        <v>363</v>
      </c>
      <c r="B4" s="71">
        <v>2582793546.75</v>
      </c>
      <c r="C4" s="82" t="s">
        <v>3872</v>
      </c>
    </row>
    <row r="5" spans="1:3" x14ac:dyDescent="0.25">
      <c r="A5" s="85" t="s">
        <v>182</v>
      </c>
      <c r="B5" s="71">
        <v>8164078250.4500008</v>
      </c>
      <c r="C5" s="82" t="s">
        <v>3872</v>
      </c>
    </row>
    <row r="6" spans="1:3" x14ac:dyDescent="0.25">
      <c r="A6" s="85" t="s">
        <v>330</v>
      </c>
      <c r="B6" s="71">
        <v>57894389.640000001</v>
      </c>
      <c r="C6" s="82" t="s">
        <v>3872</v>
      </c>
    </row>
    <row r="7" spans="1:3" x14ac:dyDescent="0.25">
      <c r="A7" s="85" t="s">
        <v>537</v>
      </c>
      <c r="B7" s="71">
        <v>52428747.57</v>
      </c>
      <c r="C7" s="82" t="s">
        <v>3872</v>
      </c>
    </row>
    <row r="8" spans="1:3" x14ac:dyDescent="0.25">
      <c r="A8" s="85" t="s">
        <v>147</v>
      </c>
      <c r="B8" s="71">
        <v>96157496561.640045</v>
      </c>
      <c r="C8" s="82" t="s">
        <v>3872</v>
      </c>
    </row>
    <row r="9" spans="1:3" x14ac:dyDescent="0.25">
      <c r="A9" s="85" t="s">
        <v>511</v>
      </c>
      <c r="B9" s="71">
        <v>2313021206.3400002</v>
      </c>
      <c r="C9" s="82" t="s">
        <v>3872</v>
      </c>
    </row>
    <row r="10" spans="1:3" x14ac:dyDescent="0.25">
      <c r="A10" s="85" t="s">
        <v>353</v>
      </c>
      <c r="B10" s="71">
        <v>5092579427.5299997</v>
      </c>
      <c r="C10" s="82" t="s">
        <v>3872</v>
      </c>
    </row>
    <row r="11" spans="1:3" x14ac:dyDescent="0.25">
      <c r="A11" s="85" t="s">
        <v>378</v>
      </c>
      <c r="B11" s="71">
        <v>55006560</v>
      </c>
      <c r="C11" s="82" t="s">
        <v>3872</v>
      </c>
    </row>
    <row r="12" spans="1:3" x14ac:dyDescent="0.25">
      <c r="A12" s="85" t="s">
        <v>345</v>
      </c>
      <c r="B12" s="71">
        <v>35294468677.160004</v>
      </c>
      <c r="C12" s="82" t="s">
        <v>3872</v>
      </c>
    </row>
    <row r="13" spans="1:3" x14ac:dyDescent="0.25">
      <c r="A13" s="85" t="s">
        <v>159</v>
      </c>
      <c r="B13" s="71">
        <v>6456265105.8000011</v>
      </c>
      <c r="C13" s="82" t="s">
        <v>3872</v>
      </c>
    </row>
    <row r="14" spans="1:3" x14ac:dyDescent="0.25">
      <c r="A14" s="85" t="s">
        <v>1895</v>
      </c>
      <c r="B14" s="71">
        <v>139169.66</v>
      </c>
      <c r="C14" s="82" t="s">
        <v>3883</v>
      </c>
    </row>
    <row r="15" spans="1:3" x14ac:dyDescent="0.25">
      <c r="A15" s="85" t="s">
        <v>3494</v>
      </c>
      <c r="B15" s="71">
        <v>153400000</v>
      </c>
      <c r="C15" s="82" t="s">
        <v>3883</v>
      </c>
    </row>
    <row r="16" spans="1:3" x14ac:dyDescent="0.25">
      <c r="A16" s="85" t="s">
        <v>1802</v>
      </c>
      <c r="B16" s="71">
        <v>735000</v>
      </c>
      <c r="C16" s="82" t="s">
        <v>3883</v>
      </c>
    </row>
    <row r="17" spans="1:3" x14ac:dyDescent="0.25">
      <c r="A17" s="85" t="s">
        <v>2182</v>
      </c>
      <c r="B17" s="71">
        <v>280375.18</v>
      </c>
      <c r="C17" s="82" t="s">
        <v>3883</v>
      </c>
    </row>
    <row r="18" spans="1:3" x14ac:dyDescent="0.25">
      <c r="A18" s="85" t="s">
        <v>2171</v>
      </c>
      <c r="B18" s="71">
        <v>273390.74</v>
      </c>
      <c r="C18" s="82" t="s">
        <v>3883</v>
      </c>
    </row>
    <row r="19" spans="1:3" x14ac:dyDescent="0.25">
      <c r="A19" s="85" t="s">
        <v>1950</v>
      </c>
      <c r="B19" s="71">
        <v>179289.77000000002</v>
      </c>
      <c r="C19" s="82" t="s">
        <v>3883</v>
      </c>
    </row>
    <row r="20" spans="1:3" x14ac:dyDescent="0.25">
      <c r="A20" s="85" t="s">
        <v>2112</v>
      </c>
      <c r="B20" s="71">
        <v>21292332.959999997</v>
      </c>
      <c r="C20" s="82" t="s">
        <v>3883</v>
      </c>
    </row>
    <row r="21" spans="1:3" x14ac:dyDescent="0.25">
      <c r="A21" s="85" t="s">
        <v>3620</v>
      </c>
      <c r="B21" s="71">
        <v>100000</v>
      </c>
      <c r="C21" s="82" t="s">
        <v>3883</v>
      </c>
    </row>
    <row r="22" spans="1:3" x14ac:dyDescent="0.25">
      <c r="A22" s="85" t="s">
        <v>2085</v>
      </c>
      <c r="B22" s="71">
        <v>256811.24999999997</v>
      </c>
      <c r="C22" s="82" t="s">
        <v>3883</v>
      </c>
    </row>
    <row r="23" spans="1:3" x14ac:dyDescent="0.25">
      <c r="A23" s="85" t="s">
        <v>1751</v>
      </c>
      <c r="B23" s="71">
        <v>768491</v>
      </c>
      <c r="C23" s="82" t="s">
        <v>3883</v>
      </c>
    </row>
    <row r="24" spans="1:3" x14ac:dyDescent="0.25">
      <c r="A24" s="85" t="s">
        <v>1765</v>
      </c>
      <c r="B24" s="71">
        <v>416130</v>
      </c>
      <c r="C24" s="82" t="s">
        <v>3883</v>
      </c>
    </row>
    <row r="25" spans="1:3" x14ac:dyDescent="0.25">
      <c r="A25" s="85" t="s">
        <v>3749</v>
      </c>
      <c r="B25" s="71">
        <v>12000</v>
      </c>
      <c r="C25" s="82" t="s">
        <v>3883</v>
      </c>
    </row>
    <row r="26" spans="1:3" x14ac:dyDescent="0.25">
      <c r="A26" s="85" t="s">
        <v>1887</v>
      </c>
      <c r="B26" s="71">
        <v>109881.17</v>
      </c>
      <c r="C26" s="82" t="s">
        <v>3883</v>
      </c>
    </row>
    <row r="27" spans="1:3" x14ac:dyDescent="0.25">
      <c r="A27" s="85" t="s">
        <v>3452</v>
      </c>
      <c r="B27" s="71">
        <v>479627.01</v>
      </c>
      <c r="C27" s="82" t="s">
        <v>3883</v>
      </c>
    </row>
    <row r="28" spans="1:3" x14ac:dyDescent="0.25">
      <c r="A28" s="85" t="s">
        <v>3785</v>
      </c>
      <c r="B28" s="71">
        <v>1458589.15</v>
      </c>
      <c r="C28" s="82" t="s">
        <v>3883</v>
      </c>
    </row>
    <row r="29" spans="1:3" x14ac:dyDescent="0.25">
      <c r="A29" s="85" t="s">
        <v>3650</v>
      </c>
      <c r="B29" s="71">
        <v>35000</v>
      </c>
      <c r="C29" s="82" t="s">
        <v>3883</v>
      </c>
    </row>
    <row r="30" spans="1:3" x14ac:dyDescent="0.25">
      <c r="A30" s="85" t="s">
        <v>3823</v>
      </c>
      <c r="B30" s="71">
        <v>4971031</v>
      </c>
      <c r="C30" s="82" t="s">
        <v>3883</v>
      </c>
    </row>
    <row r="31" spans="1:3" x14ac:dyDescent="0.25">
      <c r="A31" s="85" t="s">
        <v>3795</v>
      </c>
      <c r="B31" s="71">
        <v>99000</v>
      </c>
      <c r="C31" s="82" t="s">
        <v>3883</v>
      </c>
    </row>
    <row r="32" spans="1:3" x14ac:dyDescent="0.25">
      <c r="A32" s="85" t="s">
        <v>3741</v>
      </c>
      <c r="B32" s="71">
        <v>12000</v>
      </c>
      <c r="C32" s="82" t="s">
        <v>3883</v>
      </c>
    </row>
    <row r="33" spans="1:3" x14ac:dyDescent="0.25">
      <c r="A33" s="85" t="s">
        <v>3529</v>
      </c>
      <c r="B33" s="71">
        <v>678.54</v>
      </c>
      <c r="C33" s="82" t="s">
        <v>3883</v>
      </c>
    </row>
    <row r="34" spans="1:3" x14ac:dyDescent="0.25">
      <c r="A34" s="85" t="s">
        <v>1903</v>
      </c>
      <c r="B34" s="71">
        <v>137236.49</v>
      </c>
      <c r="C34" s="82" t="s">
        <v>3883</v>
      </c>
    </row>
    <row r="35" spans="1:3" x14ac:dyDescent="0.25">
      <c r="A35" s="85" t="s">
        <v>1861</v>
      </c>
      <c r="B35" s="71">
        <v>822168.32</v>
      </c>
      <c r="C35" s="82" t="s">
        <v>3883</v>
      </c>
    </row>
    <row r="36" spans="1:3" x14ac:dyDescent="0.25">
      <c r="A36" s="85" t="s">
        <v>3857</v>
      </c>
      <c r="B36" s="71">
        <v>7357440</v>
      </c>
      <c r="C36" s="82" t="s">
        <v>3883</v>
      </c>
    </row>
    <row r="37" spans="1:3" x14ac:dyDescent="0.25">
      <c r="A37" s="85" t="s">
        <v>1923</v>
      </c>
      <c r="B37" s="71">
        <v>245847.31000000003</v>
      </c>
      <c r="C37" s="82" t="s">
        <v>3883</v>
      </c>
    </row>
    <row r="38" spans="1:3" x14ac:dyDescent="0.25">
      <c r="A38" s="85" t="s">
        <v>3728</v>
      </c>
      <c r="B38" s="71">
        <v>264000</v>
      </c>
      <c r="C38" s="82" t="s">
        <v>3883</v>
      </c>
    </row>
    <row r="39" spans="1:3" x14ac:dyDescent="0.25">
      <c r="A39" s="85" t="s">
        <v>2152</v>
      </c>
      <c r="B39" s="71">
        <v>677065.28</v>
      </c>
      <c r="C39" s="82" t="s">
        <v>3883</v>
      </c>
    </row>
    <row r="40" spans="1:3" x14ac:dyDescent="0.25">
      <c r="A40" s="85" t="s">
        <v>3518</v>
      </c>
      <c r="B40" s="71">
        <v>5885952</v>
      </c>
      <c r="C40" s="82" t="s">
        <v>3883</v>
      </c>
    </row>
    <row r="41" spans="1:3" x14ac:dyDescent="0.25">
      <c r="A41" s="85" t="s">
        <v>1811</v>
      </c>
      <c r="B41" s="71">
        <v>800000</v>
      </c>
      <c r="C41" s="82" t="s">
        <v>3883</v>
      </c>
    </row>
    <row r="42" spans="1:3" x14ac:dyDescent="0.25">
      <c r="A42" s="85" t="s">
        <v>1786</v>
      </c>
      <c r="B42" s="71">
        <v>250000</v>
      </c>
      <c r="C42" s="82" t="s">
        <v>3883</v>
      </c>
    </row>
    <row r="43" spans="1:3" x14ac:dyDescent="0.25">
      <c r="A43" s="85" t="s">
        <v>1779</v>
      </c>
      <c r="B43" s="71">
        <v>104500</v>
      </c>
      <c r="C43" s="82" t="s">
        <v>3883</v>
      </c>
    </row>
    <row r="44" spans="1:3" x14ac:dyDescent="0.25">
      <c r="A44" s="85" t="s">
        <v>1833</v>
      </c>
      <c r="B44" s="71">
        <v>140000</v>
      </c>
      <c r="C44" s="82" t="s">
        <v>3883</v>
      </c>
    </row>
    <row r="45" spans="1:3" x14ac:dyDescent="0.25">
      <c r="A45" s="85" t="s">
        <v>491</v>
      </c>
      <c r="B45" s="71">
        <v>5833333.3300000001</v>
      </c>
      <c r="C45" s="82" t="s">
        <v>3883</v>
      </c>
    </row>
    <row r="46" spans="1:3" x14ac:dyDescent="0.25">
      <c r="A46" s="85" t="s">
        <v>2713</v>
      </c>
      <c r="B46" s="71">
        <v>1832231.28</v>
      </c>
      <c r="C46" s="82" t="s">
        <v>3883</v>
      </c>
    </row>
    <row r="47" spans="1:3" x14ac:dyDescent="0.25">
      <c r="A47" s="85" t="s">
        <v>1758</v>
      </c>
      <c r="B47" s="71">
        <v>202200</v>
      </c>
      <c r="C47" s="82" t="s">
        <v>3883</v>
      </c>
    </row>
    <row r="48" spans="1:3" x14ac:dyDescent="0.25">
      <c r="A48" s="85" t="s">
        <v>3713</v>
      </c>
      <c r="B48" s="71">
        <v>14581838.640000001</v>
      </c>
      <c r="C48" s="82" t="s">
        <v>3883</v>
      </c>
    </row>
    <row r="49" spans="1:3" x14ac:dyDescent="0.25">
      <c r="A49" s="85" t="s">
        <v>1878</v>
      </c>
      <c r="B49" s="71">
        <v>97881.17</v>
      </c>
      <c r="C49" s="82" t="s">
        <v>3883</v>
      </c>
    </row>
    <row r="50" spans="1:3" x14ac:dyDescent="0.25">
      <c r="A50" s="85" t="s">
        <v>1940</v>
      </c>
      <c r="B50" s="71">
        <v>209547.96</v>
      </c>
      <c r="C50" s="82" t="s">
        <v>3883</v>
      </c>
    </row>
    <row r="51" spans="1:3" x14ac:dyDescent="0.25">
      <c r="A51" s="85" t="s">
        <v>1735</v>
      </c>
      <c r="B51" s="71">
        <v>475000</v>
      </c>
      <c r="C51" s="82" t="s">
        <v>3883</v>
      </c>
    </row>
    <row r="52" spans="1:3" x14ac:dyDescent="0.25">
      <c r="A52" s="85" t="s">
        <v>3366</v>
      </c>
      <c r="B52" s="71">
        <v>295.18</v>
      </c>
      <c r="C52" s="82" t="s">
        <v>3883</v>
      </c>
    </row>
    <row r="53" spans="1:3" x14ac:dyDescent="0.25">
      <c r="A53" s="85" t="s">
        <v>3549</v>
      </c>
      <c r="B53" s="71">
        <v>499203.35000000003</v>
      </c>
      <c r="C53" s="82" t="s">
        <v>3883</v>
      </c>
    </row>
    <row r="54" spans="1:3" x14ac:dyDescent="0.25">
      <c r="A54" s="85" t="s">
        <v>1914</v>
      </c>
      <c r="B54" s="71">
        <v>139169.66</v>
      </c>
      <c r="C54" s="82" t="s">
        <v>3883</v>
      </c>
    </row>
    <row r="55" spans="1:3" x14ac:dyDescent="0.25">
      <c r="A55" s="85" t="s">
        <v>3509</v>
      </c>
      <c r="B55" s="71">
        <v>859516.74</v>
      </c>
      <c r="C55" s="82" t="s">
        <v>3883</v>
      </c>
    </row>
    <row r="56" spans="1:3" x14ac:dyDescent="0.25">
      <c r="A56" s="85" t="s">
        <v>3463</v>
      </c>
      <c r="B56" s="71">
        <v>2131427.06</v>
      </c>
      <c r="C56" s="82" t="s">
        <v>3883</v>
      </c>
    </row>
    <row r="57" spans="1:3" x14ac:dyDescent="0.25">
      <c r="A57" s="85" t="s">
        <v>3436</v>
      </c>
      <c r="B57" s="71">
        <v>1170218987</v>
      </c>
      <c r="C57" s="82" t="s">
        <v>3883</v>
      </c>
    </row>
    <row r="58" spans="1:3" x14ac:dyDescent="0.25">
      <c r="A58" s="85" t="s">
        <v>3599</v>
      </c>
      <c r="B58" s="71">
        <v>900000</v>
      </c>
      <c r="C58" s="82" t="s">
        <v>3883</v>
      </c>
    </row>
    <row r="59" spans="1:3" x14ac:dyDescent="0.25">
      <c r="A59" s="85" t="s">
        <v>3660</v>
      </c>
      <c r="B59" s="71">
        <v>6500000</v>
      </c>
      <c r="C59" s="82" t="s">
        <v>3883</v>
      </c>
    </row>
    <row r="60" spans="1:3" x14ac:dyDescent="0.25">
      <c r="A60" s="85" t="s">
        <v>3416</v>
      </c>
      <c r="B60" s="71">
        <v>16500000</v>
      </c>
      <c r="C60" s="82" t="s">
        <v>3883</v>
      </c>
    </row>
    <row r="61" spans="1:3" x14ac:dyDescent="0.25">
      <c r="A61" s="85" t="s">
        <v>3347</v>
      </c>
      <c r="B61" s="71">
        <v>1200000</v>
      </c>
      <c r="C61" s="82" t="s">
        <v>3883</v>
      </c>
    </row>
    <row r="62" spans="1:3" x14ac:dyDescent="0.25">
      <c r="A62" s="85" t="s">
        <v>1826</v>
      </c>
      <c r="B62" s="71">
        <v>675000</v>
      </c>
      <c r="C62" s="82" t="s">
        <v>3883</v>
      </c>
    </row>
    <row r="63" spans="1:3" x14ac:dyDescent="0.25">
      <c r="A63" s="85" t="s">
        <v>3476</v>
      </c>
      <c r="B63" s="71">
        <v>500000</v>
      </c>
      <c r="C63" s="82" t="s">
        <v>3883</v>
      </c>
    </row>
    <row r="64" spans="1:3" x14ac:dyDescent="0.25">
      <c r="A64" s="85" t="s">
        <v>1843</v>
      </c>
      <c r="B64" s="71">
        <v>179289.04</v>
      </c>
      <c r="C64" s="82" t="s">
        <v>3883</v>
      </c>
    </row>
    <row r="65" spans="1:3" x14ac:dyDescent="0.25">
      <c r="A65" s="85" t="s">
        <v>1870</v>
      </c>
      <c r="B65" s="71">
        <v>179289.04</v>
      </c>
      <c r="C65" s="82" t="s">
        <v>3883</v>
      </c>
    </row>
    <row r="66" spans="1:3" x14ac:dyDescent="0.25">
      <c r="A66" s="85" t="s">
        <v>1931</v>
      </c>
      <c r="B66" s="71">
        <v>143432.56</v>
      </c>
      <c r="C66" s="82" t="s">
        <v>3883</v>
      </c>
    </row>
    <row r="67" spans="1:3" x14ac:dyDescent="0.25">
      <c r="A67" s="85" t="s">
        <v>1744</v>
      </c>
      <c r="B67" s="71">
        <v>27555</v>
      </c>
      <c r="C67" s="82" t="s">
        <v>3883</v>
      </c>
    </row>
    <row r="68" spans="1:3" x14ac:dyDescent="0.25">
      <c r="A68" s="85" t="s">
        <v>1978</v>
      </c>
      <c r="B68" s="71">
        <v>85509.51999999999</v>
      </c>
      <c r="C68" s="82" t="s">
        <v>3883</v>
      </c>
    </row>
    <row r="69" spans="1:3" x14ac:dyDescent="0.25">
      <c r="A69" s="85" t="s">
        <v>2051</v>
      </c>
      <c r="B69" s="71">
        <v>139169.65000000002</v>
      </c>
      <c r="C69" s="82" t="s">
        <v>3883</v>
      </c>
    </row>
    <row r="70" spans="1:3" x14ac:dyDescent="0.25">
      <c r="A70" s="85" t="s">
        <v>3558</v>
      </c>
      <c r="B70" s="71">
        <v>60000</v>
      </c>
      <c r="C70" s="82" t="s">
        <v>3883</v>
      </c>
    </row>
    <row r="71" spans="1:3" x14ac:dyDescent="0.25">
      <c r="A71" s="85" t="s">
        <v>3611</v>
      </c>
      <c r="B71" s="71">
        <v>306920.02</v>
      </c>
      <c r="C71" s="82" t="s">
        <v>3883</v>
      </c>
    </row>
    <row r="72" spans="1:3" x14ac:dyDescent="0.25">
      <c r="A72" s="85" t="s">
        <v>1987</v>
      </c>
      <c r="B72" s="71">
        <v>139169.65000000002</v>
      </c>
      <c r="C72" s="82" t="s">
        <v>3883</v>
      </c>
    </row>
    <row r="73" spans="1:3" x14ac:dyDescent="0.25">
      <c r="A73" s="85" t="s">
        <v>2060</v>
      </c>
      <c r="B73" s="71">
        <v>179289.05000000002</v>
      </c>
      <c r="C73" s="82" t="s">
        <v>3883</v>
      </c>
    </row>
    <row r="74" spans="1:3" x14ac:dyDescent="0.25">
      <c r="A74" s="85" t="s">
        <v>3814</v>
      </c>
      <c r="B74" s="71">
        <v>1000000</v>
      </c>
      <c r="C74" s="82" t="s">
        <v>3883</v>
      </c>
    </row>
    <row r="75" spans="1:3" x14ac:dyDescent="0.25">
      <c r="A75" s="85" t="s">
        <v>1772</v>
      </c>
      <c r="B75" s="71">
        <v>400000</v>
      </c>
      <c r="C75" s="82" t="s">
        <v>3883</v>
      </c>
    </row>
    <row r="76" spans="1:3" x14ac:dyDescent="0.25">
      <c r="A76" s="85" t="s">
        <v>1967</v>
      </c>
      <c r="B76" s="71">
        <v>10232005.550000001</v>
      </c>
      <c r="C76" s="82" t="s">
        <v>3883</v>
      </c>
    </row>
    <row r="77" spans="1:3" x14ac:dyDescent="0.25">
      <c r="A77" s="85" t="s">
        <v>2004</v>
      </c>
      <c r="B77" s="71">
        <v>1863563.8599999999</v>
      </c>
      <c r="C77" s="82" t="s">
        <v>3883</v>
      </c>
    </row>
    <row r="78" spans="1:3" x14ac:dyDescent="0.25">
      <c r="A78" s="85" t="s">
        <v>2029</v>
      </c>
      <c r="B78" s="71">
        <v>65966.740000000005</v>
      </c>
      <c r="C78" s="82" t="s">
        <v>3883</v>
      </c>
    </row>
    <row r="79" spans="1:3" x14ac:dyDescent="0.25">
      <c r="A79" s="85" t="s">
        <v>2101</v>
      </c>
      <c r="B79" s="71">
        <v>318103.79000000004</v>
      </c>
      <c r="C79" s="82" t="s">
        <v>3883</v>
      </c>
    </row>
    <row r="80" spans="1:3" x14ac:dyDescent="0.25">
      <c r="A80" s="85" t="s">
        <v>2068</v>
      </c>
      <c r="B80" s="71">
        <v>62894</v>
      </c>
      <c r="C80" s="82" t="s">
        <v>3883</v>
      </c>
    </row>
    <row r="81" spans="1:3" x14ac:dyDescent="0.25">
      <c r="A81" s="85" t="s">
        <v>713</v>
      </c>
      <c r="B81" s="71">
        <v>55437179.18</v>
      </c>
      <c r="C81" s="82" t="s">
        <v>3883</v>
      </c>
    </row>
    <row r="82" spans="1:3" x14ac:dyDescent="0.25">
      <c r="A82" s="85" t="s">
        <v>3590</v>
      </c>
      <c r="B82" s="71">
        <v>417516.73</v>
      </c>
      <c r="C82" s="82" t="s">
        <v>3883</v>
      </c>
    </row>
    <row r="83" spans="1:3" x14ac:dyDescent="0.25">
      <c r="A83" s="85" t="s">
        <v>345</v>
      </c>
      <c r="B83" s="71">
        <v>268835.24</v>
      </c>
      <c r="C83" s="82" t="s">
        <v>3883</v>
      </c>
    </row>
    <row r="84" spans="1:3" x14ac:dyDescent="0.25">
      <c r="A84" s="85" t="s">
        <v>2020</v>
      </c>
      <c r="B84" s="71">
        <v>108141.82999999999</v>
      </c>
      <c r="C84" s="82" t="s">
        <v>3883</v>
      </c>
    </row>
    <row r="85" spans="1:3" x14ac:dyDescent="0.25">
      <c r="A85" s="85" t="s">
        <v>2041</v>
      </c>
      <c r="B85" s="71">
        <v>431403.81000000006</v>
      </c>
      <c r="C85" s="82" t="s">
        <v>3883</v>
      </c>
    </row>
    <row r="86" spans="1:3" x14ac:dyDescent="0.25">
      <c r="A86" s="85" t="s">
        <v>3806</v>
      </c>
      <c r="B86" s="71">
        <v>10681.810000000001</v>
      </c>
      <c r="C86" s="82" t="s">
        <v>3883</v>
      </c>
    </row>
    <row r="87" spans="1:3" x14ac:dyDescent="0.25">
      <c r="A87" s="85" t="s">
        <v>159</v>
      </c>
      <c r="B87" s="71">
        <v>5846611.1499999994</v>
      </c>
      <c r="C87" s="82" t="s">
        <v>3883</v>
      </c>
    </row>
    <row r="88" spans="1:3" x14ac:dyDescent="0.25">
      <c r="A88" s="85" t="s">
        <v>1995</v>
      </c>
      <c r="B88" s="71">
        <v>62894</v>
      </c>
      <c r="C88" s="82" t="s">
        <v>3883</v>
      </c>
    </row>
    <row r="89" spans="1:3" x14ac:dyDescent="0.25">
      <c r="A89" s="85" t="s">
        <v>2077</v>
      </c>
      <c r="B89" s="71">
        <v>62894</v>
      </c>
      <c r="C89" s="82" t="s">
        <v>3883</v>
      </c>
    </row>
    <row r="90" spans="1:3" x14ac:dyDescent="0.25">
      <c r="A90" s="85" t="s">
        <v>3272</v>
      </c>
      <c r="B90" s="71">
        <v>3472711.6800000002</v>
      </c>
      <c r="C90" s="82" t="s">
        <v>3883</v>
      </c>
    </row>
    <row r="91" spans="1:3" x14ac:dyDescent="0.25">
      <c r="A91" s="85" t="s">
        <v>3576</v>
      </c>
      <c r="B91" s="71">
        <v>182141404.94999999</v>
      </c>
      <c r="C91" s="82" t="s">
        <v>3883</v>
      </c>
    </row>
    <row r="92" spans="1:3" x14ac:dyDescent="0.25">
      <c r="A92" s="85" t="s">
        <v>3846</v>
      </c>
      <c r="B92" s="71">
        <v>12978914.1</v>
      </c>
      <c r="C92" s="82" t="s">
        <v>3883</v>
      </c>
    </row>
    <row r="93" spans="1:3" x14ac:dyDescent="0.25">
      <c r="A93" s="85" t="s">
        <v>3166</v>
      </c>
      <c r="B93" s="71">
        <v>36294.99</v>
      </c>
      <c r="C93" s="82" t="s">
        <v>3883</v>
      </c>
    </row>
    <row r="94" spans="1:3" x14ac:dyDescent="0.25">
      <c r="A94" s="85" t="s">
        <v>3221</v>
      </c>
      <c r="B94" s="71">
        <v>197.18</v>
      </c>
      <c r="C94" s="82" t="s">
        <v>3883</v>
      </c>
    </row>
    <row r="95" spans="1:3" x14ac:dyDescent="0.25">
      <c r="A95" s="85" t="s">
        <v>3231</v>
      </c>
      <c r="B95" s="71">
        <v>0.03</v>
      </c>
      <c r="C95" s="82" t="s">
        <v>3883</v>
      </c>
    </row>
    <row r="96" spans="1:3" x14ac:dyDescent="0.25">
      <c r="A96" s="85" t="s">
        <v>3156</v>
      </c>
      <c r="B96" s="71">
        <v>1296.71</v>
      </c>
      <c r="C96" s="82" t="s">
        <v>3883</v>
      </c>
    </row>
    <row r="97" spans="1:3" x14ac:dyDescent="0.25">
      <c r="A97" s="85" t="s">
        <v>3131</v>
      </c>
      <c r="B97" s="71">
        <v>22744.25</v>
      </c>
      <c r="C97" s="82" t="s">
        <v>3883</v>
      </c>
    </row>
    <row r="98" spans="1:3" x14ac:dyDescent="0.25">
      <c r="A98" s="85" t="s">
        <v>3216</v>
      </c>
      <c r="B98" s="71">
        <v>25900.42</v>
      </c>
      <c r="C98" s="82" t="s">
        <v>3883</v>
      </c>
    </row>
    <row r="99" spans="1:3" x14ac:dyDescent="0.25">
      <c r="A99" s="85" t="s">
        <v>3141</v>
      </c>
      <c r="B99" s="71">
        <v>15056.64</v>
      </c>
      <c r="C99" s="82" t="s">
        <v>3883</v>
      </c>
    </row>
    <row r="100" spans="1:3" x14ac:dyDescent="0.25">
      <c r="A100" s="85" t="s">
        <v>3181</v>
      </c>
      <c r="B100" s="71">
        <v>131731.26</v>
      </c>
      <c r="C100" s="82" t="s">
        <v>3883</v>
      </c>
    </row>
    <row r="101" spans="1:3" x14ac:dyDescent="0.25">
      <c r="A101" s="85" t="s">
        <v>3241</v>
      </c>
      <c r="B101" s="71">
        <v>0.01</v>
      </c>
      <c r="C101" s="82" t="s">
        <v>3883</v>
      </c>
    </row>
    <row r="102" spans="1:3" x14ac:dyDescent="0.25">
      <c r="A102" s="85" t="s">
        <v>3105</v>
      </c>
      <c r="B102" s="71">
        <v>9174.73</v>
      </c>
      <c r="C102" s="82" t="s">
        <v>3883</v>
      </c>
    </row>
    <row r="103" spans="1:3" x14ac:dyDescent="0.25">
      <c r="A103" s="85" t="s">
        <v>3151</v>
      </c>
      <c r="B103" s="71">
        <v>2710.26</v>
      </c>
      <c r="C103" s="82" t="s">
        <v>3883</v>
      </c>
    </row>
    <row r="104" spans="1:3" x14ac:dyDescent="0.25">
      <c r="A104" s="85" t="s">
        <v>3146</v>
      </c>
      <c r="B104" s="71">
        <v>46420.69</v>
      </c>
      <c r="C104" s="82" t="s">
        <v>3883</v>
      </c>
    </row>
    <row r="105" spans="1:3" x14ac:dyDescent="0.25">
      <c r="A105" s="85" t="s">
        <v>3171</v>
      </c>
      <c r="B105" s="71">
        <v>60100.62</v>
      </c>
      <c r="C105" s="82" t="s">
        <v>3883</v>
      </c>
    </row>
    <row r="106" spans="1:3" x14ac:dyDescent="0.25">
      <c r="A106" s="85" t="s">
        <v>3161</v>
      </c>
      <c r="B106" s="71">
        <v>0.03</v>
      </c>
      <c r="C106" s="82" t="s">
        <v>3883</v>
      </c>
    </row>
    <row r="107" spans="1:3" x14ac:dyDescent="0.25">
      <c r="A107" s="85" t="s">
        <v>3266</v>
      </c>
      <c r="B107" s="71">
        <v>278.27999999999997</v>
      </c>
      <c r="C107" s="82" t="s">
        <v>3883</v>
      </c>
    </row>
    <row r="108" spans="1:3" x14ac:dyDescent="0.25">
      <c r="A108" s="85" t="s">
        <v>3110</v>
      </c>
      <c r="B108" s="71">
        <v>7180.02</v>
      </c>
      <c r="C108" s="82" t="s">
        <v>3883</v>
      </c>
    </row>
    <row r="109" spans="1:3" x14ac:dyDescent="0.25">
      <c r="A109" s="85" t="s">
        <v>3115</v>
      </c>
      <c r="B109" s="71">
        <v>18408.150000000001</v>
      </c>
      <c r="C109" s="82" t="s">
        <v>3883</v>
      </c>
    </row>
    <row r="110" spans="1:3" x14ac:dyDescent="0.25">
      <c r="A110" s="85" t="s">
        <v>3191</v>
      </c>
      <c r="B110" s="71">
        <v>4735.41</v>
      </c>
      <c r="C110" s="82" t="s">
        <v>3883</v>
      </c>
    </row>
    <row r="111" spans="1:3" x14ac:dyDescent="0.25">
      <c r="A111" s="85" t="s">
        <v>3251</v>
      </c>
      <c r="B111" s="71">
        <v>0.02</v>
      </c>
      <c r="C111" s="82" t="s">
        <v>3883</v>
      </c>
    </row>
    <row r="112" spans="1:3" x14ac:dyDescent="0.25">
      <c r="A112" s="85" t="s">
        <v>3201</v>
      </c>
      <c r="B112" s="71">
        <v>47972.61</v>
      </c>
      <c r="C112" s="82" t="s">
        <v>3883</v>
      </c>
    </row>
    <row r="113" spans="1:3" x14ac:dyDescent="0.25">
      <c r="A113" s="85" t="s">
        <v>3126</v>
      </c>
      <c r="B113" s="71">
        <v>7013.79</v>
      </c>
      <c r="C113" s="82" t="s">
        <v>3883</v>
      </c>
    </row>
    <row r="114" spans="1:3" x14ac:dyDescent="0.25">
      <c r="A114" s="85" t="s">
        <v>3256</v>
      </c>
      <c r="B114" s="71">
        <v>116.41</v>
      </c>
      <c r="C114" s="82" t="s">
        <v>3883</v>
      </c>
    </row>
    <row r="115" spans="1:3" x14ac:dyDescent="0.25">
      <c r="A115" s="85" t="s">
        <v>3211</v>
      </c>
      <c r="B115" s="71">
        <v>7807.9</v>
      </c>
      <c r="C115" s="82" t="s">
        <v>3883</v>
      </c>
    </row>
    <row r="116" spans="1:3" x14ac:dyDescent="0.25">
      <c r="A116" s="85" t="s">
        <v>3121</v>
      </c>
      <c r="B116" s="71">
        <v>10999.46</v>
      </c>
      <c r="C116" s="82" t="s">
        <v>3883</v>
      </c>
    </row>
    <row r="117" spans="1:3" x14ac:dyDescent="0.25">
      <c r="A117" s="85" t="s">
        <v>3196</v>
      </c>
      <c r="B117" s="71">
        <v>5570.33</v>
      </c>
      <c r="C117" s="82" t="s">
        <v>3883</v>
      </c>
    </row>
    <row r="118" spans="1:3" x14ac:dyDescent="0.25">
      <c r="A118" s="85" t="s">
        <v>3176</v>
      </c>
      <c r="B118" s="71">
        <v>48975</v>
      </c>
      <c r="C118" s="82" t="s">
        <v>3883</v>
      </c>
    </row>
    <row r="119" spans="1:3" x14ac:dyDescent="0.25">
      <c r="A119" s="85" t="s">
        <v>3236</v>
      </c>
      <c r="B119" s="71">
        <v>6870.49</v>
      </c>
      <c r="C119" s="82" t="s">
        <v>3883</v>
      </c>
    </row>
    <row r="120" spans="1:3" x14ac:dyDescent="0.25">
      <c r="A120" s="85" t="s">
        <v>3261</v>
      </c>
      <c r="B120" s="71">
        <v>7261.1</v>
      </c>
      <c r="C120" s="82" t="s">
        <v>3883</v>
      </c>
    </row>
    <row r="121" spans="1:3" x14ac:dyDescent="0.25">
      <c r="A121" s="85" t="s">
        <v>3226</v>
      </c>
      <c r="B121" s="71">
        <v>161.43</v>
      </c>
      <c r="C121" s="82" t="s">
        <v>3883</v>
      </c>
    </row>
    <row r="122" spans="1:3" x14ac:dyDescent="0.25">
      <c r="A122" s="85" t="s">
        <v>3021</v>
      </c>
      <c r="B122" s="71">
        <v>20492.759999999998</v>
      </c>
      <c r="C122" s="82" t="s">
        <v>3883</v>
      </c>
    </row>
    <row r="123" spans="1:3" x14ac:dyDescent="0.25">
      <c r="A123" s="85" t="s">
        <v>3186</v>
      </c>
      <c r="B123" s="71">
        <v>292.85000000000002</v>
      </c>
      <c r="C123" s="82" t="s">
        <v>3883</v>
      </c>
    </row>
    <row r="124" spans="1:3" x14ac:dyDescent="0.25">
      <c r="A124" s="85" t="s">
        <v>3246</v>
      </c>
      <c r="B124" s="71">
        <v>1756.24</v>
      </c>
      <c r="C124" s="82" t="s">
        <v>3883</v>
      </c>
    </row>
    <row r="125" spans="1:3" x14ac:dyDescent="0.25">
      <c r="A125" s="85" t="s">
        <v>3136</v>
      </c>
      <c r="B125" s="71">
        <v>754.26</v>
      </c>
      <c r="C125" s="82" t="s">
        <v>3883</v>
      </c>
    </row>
    <row r="126" spans="1:3" x14ac:dyDescent="0.25">
      <c r="A126" s="85" t="s">
        <v>3206</v>
      </c>
      <c r="B126" s="71">
        <v>2603.66</v>
      </c>
      <c r="C126" s="82" t="s">
        <v>3883</v>
      </c>
    </row>
  </sheetData>
  <autoFilter ref="A1:C12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31"/>
  <sheetViews>
    <sheetView tabSelected="1" topLeftCell="A294" workbookViewId="0">
      <selection activeCell="G330" sqref="G330"/>
    </sheetView>
  </sheetViews>
  <sheetFormatPr defaultRowHeight="15" x14ac:dyDescent="0.25"/>
  <cols>
    <col min="1" max="1" width="11.42578125" customWidth="1"/>
    <col min="2" max="2" width="18.5703125" bestFit="1" customWidth="1"/>
    <col min="4" max="4" width="18.85546875" customWidth="1"/>
    <col min="5" max="5" width="17.5703125" customWidth="1"/>
    <col min="6" max="6" width="11" customWidth="1"/>
    <col min="7" max="7" width="13.85546875" customWidth="1"/>
    <col min="9" max="9" width="10.5703125" customWidth="1"/>
    <col min="10" max="11" width="16.28515625" customWidth="1"/>
  </cols>
  <sheetData>
    <row r="1" spans="1:11" x14ac:dyDescent="0.25">
      <c r="B1" s="26"/>
      <c r="J1" s="77" t="s">
        <v>343</v>
      </c>
      <c r="K1" s="77" t="s">
        <v>274</v>
      </c>
    </row>
    <row r="2" spans="1:11" ht="68.25" customHeight="1" thickBot="1" x14ac:dyDescent="0.3">
      <c r="A2" s="78" t="s">
        <v>1626</v>
      </c>
      <c r="B2" s="79" t="s">
        <v>3875</v>
      </c>
      <c r="C2" s="78" t="s">
        <v>3876</v>
      </c>
      <c r="D2" s="79" t="s">
        <v>3877</v>
      </c>
      <c r="E2" s="78" t="s">
        <v>3878</v>
      </c>
      <c r="F2" s="78" t="s">
        <v>3879</v>
      </c>
      <c r="G2" s="78" t="s">
        <v>3880</v>
      </c>
      <c r="I2" s="110">
        <v>44439</v>
      </c>
      <c r="J2" s="111">
        <v>73.574399999999997</v>
      </c>
      <c r="K2" s="111">
        <v>86.810400000000001</v>
      </c>
    </row>
    <row r="3" spans="1:11" x14ac:dyDescent="0.25">
      <c r="A3" s="102" t="s">
        <v>147</v>
      </c>
      <c r="B3" s="112">
        <v>-551106000</v>
      </c>
      <c r="C3" s="102" t="s">
        <v>17</v>
      </c>
      <c r="D3" s="104">
        <f>B3</f>
        <v>-551106000</v>
      </c>
      <c r="E3" s="105" t="s">
        <v>3881</v>
      </c>
      <c r="F3" s="106">
        <v>44453</v>
      </c>
      <c r="G3" s="107" t="s">
        <v>2122</v>
      </c>
      <c r="H3" s="83">
        <f>F3-$I$2</f>
        <v>14</v>
      </c>
    </row>
    <row r="4" spans="1:11" x14ac:dyDescent="0.25">
      <c r="A4" s="102" t="s">
        <v>147</v>
      </c>
      <c r="B4" s="112">
        <v>-551106000</v>
      </c>
      <c r="C4" s="102" t="s">
        <v>17</v>
      </c>
      <c r="D4" s="104">
        <f t="shared" ref="D4:D54" si="0">B4</f>
        <v>-551106000</v>
      </c>
      <c r="E4" s="105" t="s">
        <v>3881</v>
      </c>
      <c r="F4" s="106">
        <v>44452</v>
      </c>
      <c r="G4" s="107" t="s">
        <v>2122</v>
      </c>
      <c r="H4" s="83">
        <f t="shared" ref="H4:H67" si="1">F4-$I$2</f>
        <v>13</v>
      </c>
    </row>
    <row r="5" spans="1:11" x14ac:dyDescent="0.25">
      <c r="A5" s="102" t="s">
        <v>147</v>
      </c>
      <c r="B5" s="112">
        <v>-29060174.989999998</v>
      </c>
      <c r="C5" s="102" t="s">
        <v>17</v>
      </c>
      <c r="D5" s="104">
        <f t="shared" si="0"/>
        <v>-29060174.989999998</v>
      </c>
      <c r="E5" s="105" t="s">
        <v>3881</v>
      </c>
      <c r="F5" s="106">
        <v>44461</v>
      </c>
      <c r="G5" s="107" t="s">
        <v>2122</v>
      </c>
      <c r="H5" s="83">
        <f t="shared" si="1"/>
        <v>22</v>
      </c>
    </row>
    <row r="6" spans="1:11" x14ac:dyDescent="0.25">
      <c r="A6" s="102" t="s">
        <v>147</v>
      </c>
      <c r="B6" s="112">
        <v>-230426000</v>
      </c>
      <c r="C6" s="102" t="s">
        <v>17</v>
      </c>
      <c r="D6" s="104">
        <f t="shared" si="0"/>
        <v>-230426000</v>
      </c>
      <c r="E6" s="105" t="s">
        <v>3881</v>
      </c>
      <c r="F6" s="106">
        <v>44469</v>
      </c>
      <c r="G6" s="107" t="s">
        <v>2122</v>
      </c>
      <c r="H6" s="83">
        <f t="shared" si="1"/>
        <v>30</v>
      </c>
    </row>
    <row r="7" spans="1:11" x14ac:dyDescent="0.25">
      <c r="A7" s="102" t="s">
        <v>147</v>
      </c>
      <c r="B7" s="112">
        <v>-230426000</v>
      </c>
      <c r="C7" s="102" t="s">
        <v>17</v>
      </c>
      <c r="D7" s="104">
        <f t="shared" si="0"/>
        <v>-230426000</v>
      </c>
      <c r="E7" s="105" t="s">
        <v>3881</v>
      </c>
      <c r="F7" s="106">
        <v>44475</v>
      </c>
      <c r="G7" s="107" t="s">
        <v>2768</v>
      </c>
      <c r="H7" s="83">
        <f t="shared" si="1"/>
        <v>36</v>
      </c>
    </row>
    <row r="8" spans="1:11" x14ac:dyDescent="0.25">
      <c r="A8" s="102" t="s">
        <v>147</v>
      </c>
      <c r="B8" s="112">
        <v>-551106000</v>
      </c>
      <c r="C8" s="102" t="s">
        <v>17</v>
      </c>
      <c r="D8" s="104">
        <f t="shared" si="0"/>
        <v>-551106000</v>
      </c>
      <c r="E8" s="105" t="s">
        <v>3881</v>
      </c>
      <c r="F8" s="106">
        <v>44452</v>
      </c>
      <c r="G8" s="107" t="s">
        <v>2122</v>
      </c>
      <c r="H8" s="83">
        <f t="shared" si="1"/>
        <v>13</v>
      </c>
    </row>
    <row r="9" spans="1:11" x14ac:dyDescent="0.25">
      <c r="A9" s="102" t="s">
        <v>147</v>
      </c>
      <c r="B9" s="112">
        <v>-320559990</v>
      </c>
      <c r="C9" s="102" t="s">
        <v>17</v>
      </c>
      <c r="D9" s="104">
        <f t="shared" si="0"/>
        <v>-320559990</v>
      </c>
      <c r="E9" s="105" t="s">
        <v>3881</v>
      </c>
      <c r="F9" s="106">
        <v>44501</v>
      </c>
      <c r="G9" s="107" t="s">
        <v>2768</v>
      </c>
      <c r="H9" s="83">
        <f t="shared" si="1"/>
        <v>62</v>
      </c>
    </row>
    <row r="10" spans="1:11" x14ac:dyDescent="0.25">
      <c r="A10" s="102" t="s">
        <v>147</v>
      </c>
      <c r="B10" s="112">
        <v>-330663600</v>
      </c>
      <c r="C10" s="102" t="s">
        <v>17</v>
      </c>
      <c r="D10" s="104">
        <f t="shared" si="0"/>
        <v>-330663600</v>
      </c>
      <c r="E10" s="105" t="s">
        <v>3881</v>
      </c>
      <c r="F10" s="106">
        <v>44502</v>
      </c>
      <c r="G10" s="107" t="s">
        <v>2768</v>
      </c>
      <c r="H10" s="83">
        <f t="shared" si="1"/>
        <v>63</v>
      </c>
    </row>
    <row r="11" spans="1:11" x14ac:dyDescent="0.25">
      <c r="A11" s="102" t="s">
        <v>147</v>
      </c>
      <c r="B11" s="112">
        <v>-15470801.640000001</v>
      </c>
      <c r="C11" s="102" t="s">
        <v>17</v>
      </c>
      <c r="D11" s="104">
        <f t="shared" si="0"/>
        <v>-15470801.640000001</v>
      </c>
      <c r="E11" s="105" t="s">
        <v>3881</v>
      </c>
      <c r="F11" s="106">
        <v>44476</v>
      </c>
      <c r="G11" s="107" t="s">
        <v>2768</v>
      </c>
      <c r="H11" s="83">
        <f t="shared" si="1"/>
        <v>37</v>
      </c>
    </row>
    <row r="12" spans="1:11" x14ac:dyDescent="0.25">
      <c r="A12" s="102" t="s">
        <v>147</v>
      </c>
      <c r="B12" s="112">
        <v>-334337640</v>
      </c>
      <c r="C12" s="102" t="s">
        <v>17</v>
      </c>
      <c r="D12" s="104">
        <f t="shared" si="0"/>
        <v>-334337640</v>
      </c>
      <c r="E12" s="105" t="s">
        <v>3881</v>
      </c>
      <c r="F12" s="106">
        <v>44523</v>
      </c>
      <c r="G12" s="107" t="s">
        <v>2768</v>
      </c>
      <c r="H12" s="83">
        <f t="shared" si="1"/>
        <v>84</v>
      </c>
    </row>
    <row r="13" spans="1:11" x14ac:dyDescent="0.25">
      <c r="A13" s="102" t="s">
        <v>147</v>
      </c>
      <c r="B13" s="112">
        <v>-308271046.25</v>
      </c>
      <c r="C13" s="102" t="s">
        <v>17</v>
      </c>
      <c r="D13" s="104">
        <f t="shared" si="0"/>
        <v>-308271046.25</v>
      </c>
      <c r="E13" s="105" t="s">
        <v>3881</v>
      </c>
      <c r="F13" s="106">
        <v>44440</v>
      </c>
      <c r="G13" s="107" t="s">
        <v>2122</v>
      </c>
      <c r="H13" s="83">
        <f t="shared" si="1"/>
        <v>1</v>
      </c>
    </row>
    <row r="14" spans="1:11" x14ac:dyDescent="0.25">
      <c r="A14" s="102" t="s">
        <v>147</v>
      </c>
      <c r="B14" s="112">
        <v>-120545534.89</v>
      </c>
      <c r="C14" s="102" t="s">
        <v>17</v>
      </c>
      <c r="D14" s="104">
        <f t="shared" si="0"/>
        <v>-120545534.89</v>
      </c>
      <c r="E14" s="105" t="s">
        <v>3881</v>
      </c>
      <c r="F14" s="106">
        <v>44440</v>
      </c>
      <c r="G14" s="107" t="s">
        <v>2122</v>
      </c>
      <c r="H14" s="83">
        <f t="shared" si="1"/>
        <v>1</v>
      </c>
    </row>
    <row r="15" spans="1:11" x14ac:dyDescent="0.25">
      <c r="A15" s="102" t="s">
        <v>147</v>
      </c>
      <c r="B15" s="112">
        <v>-56015192.920000002</v>
      </c>
      <c r="C15" s="102" t="s">
        <v>17</v>
      </c>
      <c r="D15" s="104">
        <f t="shared" si="0"/>
        <v>-56015192.920000002</v>
      </c>
      <c r="E15" s="105" t="s">
        <v>3881</v>
      </c>
      <c r="F15" s="106">
        <v>44440</v>
      </c>
      <c r="G15" s="107" t="s">
        <v>2122</v>
      </c>
      <c r="H15" s="83">
        <f t="shared" si="1"/>
        <v>1</v>
      </c>
    </row>
    <row r="16" spans="1:11" x14ac:dyDescent="0.25">
      <c r="A16" s="102" t="s">
        <v>147</v>
      </c>
      <c r="B16" s="112">
        <v>-192490059.52000001</v>
      </c>
      <c r="C16" s="102" t="s">
        <v>17</v>
      </c>
      <c r="D16" s="104">
        <f t="shared" si="0"/>
        <v>-192490059.52000001</v>
      </c>
      <c r="E16" s="105" t="s">
        <v>3881</v>
      </c>
      <c r="F16" s="106">
        <v>44440</v>
      </c>
      <c r="G16" s="107" t="s">
        <v>2122</v>
      </c>
      <c r="H16" s="83">
        <f t="shared" si="1"/>
        <v>1</v>
      </c>
    </row>
    <row r="17" spans="1:8" x14ac:dyDescent="0.25">
      <c r="A17" s="102" t="s">
        <v>147</v>
      </c>
      <c r="B17" s="112">
        <v>-512368759.25999999</v>
      </c>
      <c r="C17" s="102" t="s">
        <v>17</v>
      </c>
      <c r="D17" s="104">
        <f t="shared" si="0"/>
        <v>-512368759.25999999</v>
      </c>
      <c r="E17" s="105" t="s">
        <v>3881</v>
      </c>
      <c r="F17" s="106">
        <v>44440</v>
      </c>
      <c r="G17" s="107" t="s">
        <v>2122</v>
      </c>
      <c r="H17" s="83">
        <f t="shared" si="1"/>
        <v>1</v>
      </c>
    </row>
    <row r="18" spans="1:8" x14ac:dyDescent="0.25">
      <c r="A18" s="102" t="s">
        <v>147</v>
      </c>
      <c r="B18" s="112">
        <v>-101152000</v>
      </c>
      <c r="C18" s="102" t="s">
        <v>17</v>
      </c>
      <c r="D18" s="104">
        <f t="shared" si="0"/>
        <v>-101152000</v>
      </c>
      <c r="E18" s="105" t="s">
        <v>3881</v>
      </c>
      <c r="F18" s="106">
        <v>44440</v>
      </c>
      <c r="G18" s="107" t="s">
        <v>2122</v>
      </c>
      <c r="H18" s="83">
        <f t="shared" si="1"/>
        <v>1</v>
      </c>
    </row>
    <row r="19" spans="1:8" x14ac:dyDescent="0.25">
      <c r="A19" s="102" t="s">
        <v>147</v>
      </c>
      <c r="B19" s="112">
        <v>-115155422.72</v>
      </c>
      <c r="C19" s="102" t="s">
        <v>17</v>
      </c>
      <c r="D19" s="104">
        <f t="shared" si="0"/>
        <v>-115155422.72</v>
      </c>
      <c r="E19" s="105" t="s">
        <v>3881</v>
      </c>
      <c r="F19" s="106">
        <v>44440</v>
      </c>
      <c r="G19" s="107" t="s">
        <v>2122</v>
      </c>
      <c r="H19" s="83">
        <f t="shared" si="1"/>
        <v>1</v>
      </c>
    </row>
    <row r="20" spans="1:8" x14ac:dyDescent="0.25">
      <c r="A20" s="102" t="s">
        <v>147</v>
      </c>
      <c r="B20" s="112">
        <v>-390487770.42000002</v>
      </c>
      <c r="C20" s="102" t="s">
        <v>17</v>
      </c>
      <c r="D20" s="104">
        <f t="shared" si="0"/>
        <v>-390487770.42000002</v>
      </c>
      <c r="E20" s="105" t="s">
        <v>3881</v>
      </c>
      <c r="F20" s="106">
        <v>44440</v>
      </c>
      <c r="G20" s="107" t="s">
        <v>2122</v>
      </c>
      <c r="H20" s="83">
        <f t="shared" si="1"/>
        <v>1</v>
      </c>
    </row>
    <row r="21" spans="1:8" x14ac:dyDescent="0.25">
      <c r="A21" s="102" t="s">
        <v>147</v>
      </c>
      <c r="B21" s="112">
        <v>-17361388.079999998</v>
      </c>
      <c r="C21" s="102" t="s">
        <v>17</v>
      </c>
      <c r="D21" s="104">
        <f t="shared" si="0"/>
        <v>-17361388.079999998</v>
      </c>
      <c r="E21" s="105" t="s">
        <v>3881</v>
      </c>
      <c r="F21" s="106">
        <v>44440</v>
      </c>
      <c r="G21" s="107" t="s">
        <v>2122</v>
      </c>
      <c r="H21" s="83">
        <f t="shared" si="1"/>
        <v>1</v>
      </c>
    </row>
    <row r="22" spans="1:8" x14ac:dyDescent="0.25">
      <c r="A22" s="102" t="s">
        <v>147</v>
      </c>
      <c r="B22" s="112">
        <v>-478968650.98000002</v>
      </c>
      <c r="C22" s="102" t="s">
        <v>17</v>
      </c>
      <c r="D22" s="104">
        <f t="shared" si="0"/>
        <v>-478968650.98000002</v>
      </c>
      <c r="E22" s="105" t="s">
        <v>3881</v>
      </c>
      <c r="F22" s="106">
        <v>44440</v>
      </c>
      <c r="G22" s="107" t="s">
        <v>2122</v>
      </c>
      <c r="H22" s="83">
        <f t="shared" si="1"/>
        <v>1</v>
      </c>
    </row>
    <row r="23" spans="1:8" x14ac:dyDescent="0.25">
      <c r="A23" s="102" t="s">
        <v>147</v>
      </c>
      <c r="B23" s="112">
        <v>-204402977.97999999</v>
      </c>
      <c r="C23" s="102" t="s">
        <v>17</v>
      </c>
      <c r="D23" s="104">
        <f t="shared" si="0"/>
        <v>-204402977.97999999</v>
      </c>
      <c r="E23" s="105" t="s">
        <v>3881</v>
      </c>
      <c r="F23" s="106">
        <v>44440</v>
      </c>
      <c r="G23" s="107" t="s">
        <v>2122</v>
      </c>
      <c r="H23" s="83">
        <f t="shared" si="1"/>
        <v>1</v>
      </c>
    </row>
    <row r="24" spans="1:8" x14ac:dyDescent="0.25">
      <c r="A24" s="102" t="s">
        <v>147</v>
      </c>
      <c r="B24" s="112">
        <v>-140234430.25999999</v>
      </c>
      <c r="C24" s="102" t="s">
        <v>17</v>
      </c>
      <c r="D24" s="104">
        <f t="shared" si="0"/>
        <v>-140234430.25999999</v>
      </c>
      <c r="E24" s="105" t="s">
        <v>3881</v>
      </c>
      <c r="F24" s="106">
        <v>44440</v>
      </c>
      <c r="G24" s="107" t="s">
        <v>2122</v>
      </c>
      <c r="H24" s="83">
        <f t="shared" si="1"/>
        <v>1</v>
      </c>
    </row>
    <row r="25" spans="1:8" x14ac:dyDescent="0.25">
      <c r="A25" s="102" t="s">
        <v>147</v>
      </c>
      <c r="B25" s="112">
        <v>-3525969</v>
      </c>
      <c r="C25" s="102" t="s">
        <v>17</v>
      </c>
      <c r="D25" s="104">
        <f t="shared" si="0"/>
        <v>-3525969</v>
      </c>
      <c r="E25" s="105" t="s">
        <v>3881</v>
      </c>
      <c r="F25" s="106">
        <v>44440</v>
      </c>
      <c r="G25" s="107" t="s">
        <v>2122</v>
      </c>
      <c r="H25" s="83">
        <f t="shared" si="1"/>
        <v>1</v>
      </c>
    </row>
    <row r="26" spans="1:8" x14ac:dyDescent="0.25">
      <c r="A26" s="102" t="s">
        <v>147</v>
      </c>
      <c r="B26" s="112">
        <v>-750311437.76999998</v>
      </c>
      <c r="C26" s="102" t="s">
        <v>17</v>
      </c>
      <c r="D26" s="104">
        <f t="shared" si="0"/>
        <v>-750311437.76999998</v>
      </c>
      <c r="E26" s="105" t="s">
        <v>3881</v>
      </c>
      <c r="F26" s="106">
        <v>44440</v>
      </c>
      <c r="G26" s="107" t="s">
        <v>2122</v>
      </c>
      <c r="H26" s="83">
        <f t="shared" si="1"/>
        <v>1</v>
      </c>
    </row>
    <row r="27" spans="1:8" x14ac:dyDescent="0.25">
      <c r="A27" s="102" t="s">
        <v>147</v>
      </c>
      <c r="B27" s="112">
        <v>-157390423.08000001</v>
      </c>
      <c r="C27" s="102" t="s">
        <v>17</v>
      </c>
      <c r="D27" s="104">
        <f t="shared" si="0"/>
        <v>-157390423.08000001</v>
      </c>
      <c r="E27" s="105" t="s">
        <v>3881</v>
      </c>
      <c r="F27" s="106">
        <v>44440</v>
      </c>
      <c r="G27" s="107" t="s">
        <v>2122</v>
      </c>
      <c r="H27" s="83">
        <f t="shared" si="1"/>
        <v>1</v>
      </c>
    </row>
    <row r="28" spans="1:8" x14ac:dyDescent="0.25">
      <c r="A28" s="102" t="s">
        <v>147</v>
      </c>
      <c r="B28" s="112">
        <v>-19332469.640000001</v>
      </c>
      <c r="C28" s="102" t="s">
        <v>17</v>
      </c>
      <c r="D28" s="104">
        <f t="shared" si="0"/>
        <v>-19332469.640000001</v>
      </c>
      <c r="E28" s="105" t="s">
        <v>3881</v>
      </c>
      <c r="F28" s="106">
        <v>44440</v>
      </c>
      <c r="G28" s="107" t="s">
        <v>2122</v>
      </c>
      <c r="H28" s="83">
        <f t="shared" si="1"/>
        <v>1</v>
      </c>
    </row>
    <row r="29" spans="1:8" x14ac:dyDescent="0.25">
      <c r="A29" s="102" t="s">
        <v>147</v>
      </c>
      <c r="B29" s="112">
        <v>-9997266.5099999998</v>
      </c>
      <c r="C29" s="102" t="s">
        <v>17</v>
      </c>
      <c r="D29" s="104">
        <f t="shared" si="0"/>
        <v>-9997266.5099999998</v>
      </c>
      <c r="E29" s="105" t="s">
        <v>3882</v>
      </c>
      <c r="F29" s="106">
        <v>44440</v>
      </c>
      <c r="G29" s="107" t="s">
        <v>2122</v>
      </c>
      <c r="H29" s="83">
        <f t="shared" si="1"/>
        <v>1</v>
      </c>
    </row>
    <row r="30" spans="1:8" x14ac:dyDescent="0.25">
      <c r="A30" s="102" t="s">
        <v>147</v>
      </c>
      <c r="B30" s="112">
        <v>-152398680.93000001</v>
      </c>
      <c r="C30" s="102" t="s">
        <v>17</v>
      </c>
      <c r="D30" s="104">
        <f t="shared" si="0"/>
        <v>-152398680.93000001</v>
      </c>
      <c r="E30" s="105" t="s">
        <v>3882</v>
      </c>
      <c r="F30" s="106">
        <v>44440</v>
      </c>
      <c r="G30" s="107" t="s">
        <v>2122</v>
      </c>
      <c r="H30" s="83">
        <f t="shared" si="1"/>
        <v>1</v>
      </c>
    </row>
    <row r="31" spans="1:8" x14ac:dyDescent="0.25">
      <c r="A31" s="102" t="s">
        <v>147</v>
      </c>
      <c r="B31" s="112">
        <v>-872609.49</v>
      </c>
      <c r="C31" s="102" t="s">
        <v>17</v>
      </c>
      <c r="D31" s="104">
        <f t="shared" si="0"/>
        <v>-872609.49</v>
      </c>
      <c r="E31" s="105" t="s">
        <v>3882</v>
      </c>
      <c r="F31" s="106">
        <v>44440</v>
      </c>
      <c r="G31" s="107" t="s">
        <v>2122</v>
      </c>
      <c r="H31" s="83">
        <f t="shared" si="1"/>
        <v>1</v>
      </c>
    </row>
    <row r="32" spans="1:8" x14ac:dyDescent="0.25">
      <c r="A32" s="102" t="s">
        <v>147</v>
      </c>
      <c r="B32" s="112">
        <v>-32763617.91</v>
      </c>
      <c r="C32" s="102" t="s">
        <v>17</v>
      </c>
      <c r="D32" s="104">
        <f t="shared" si="0"/>
        <v>-32763617.91</v>
      </c>
      <c r="E32" s="105" t="s">
        <v>3882</v>
      </c>
      <c r="F32" s="106">
        <v>44440</v>
      </c>
      <c r="G32" s="107" t="s">
        <v>2122</v>
      </c>
      <c r="H32" s="83">
        <f t="shared" si="1"/>
        <v>1</v>
      </c>
    </row>
    <row r="33" spans="1:8" x14ac:dyDescent="0.25">
      <c r="A33" s="102" t="s">
        <v>147</v>
      </c>
      <c r="B33" s="112">
        <v>-226685225.16</v>
      </c>
      <c r="C33" s="102" t="s">
        <v>17</v>
      </c>
      <c r="D33" s="104">
        <f t="shared" si="0"/>
        <v>-226685225.16</v>
      </c>
      <c r="E33" s="105" t="s">
        <v>3882</v>
      </c>
      <c r="F33" s="106">
        <v>44440</v>
      </c>
      <c r="G33" s="107" t="s">
        <v>2122</v>
      </c>
      <c r="H33" s="83">
        <f t="shared" si="1"/>
        <v>1</v>
      </c>
    </row>
    <row r="34" spans="1:8" x14ac:dyDescent="0.25">
      <c r="A34" s="102" t="s">
        <v>147</v>
      </c>
      <c r="B34" s="112">
        <v>-10056678</v>
      </c>
      <c r="C34" s="102" t="s">
        <v>17</v>
      </c>
      <c r="D34" s="104">
        <f t="shared" si="0"/>
        <v>-10056678</v>
      </c>
      <c r="E34" s="105" t="s">
        <v>3882</v>
      </c>
      <c r="F34" s="106">
        <v>44440</v>
      </c>
      <c r="G34" s="107" t="s">
        <v>2122</v>
      </c>
      <c r="H34" s="83">
        <f t="shared" si="1"/>
        <v>1</v>
      </c>
    </row>
    <row r="35" spans="1:8" x14ac:dyDescent="0.25">
      <c r="A35" s="102" t="s">
        <v>147</v>
      </c>
      <c r="B35" s="112">
        <v>-170269962</v>
      </c>
      <c r="C35" s="102" t="s">
        <v>17</v>
      </c>
      <c r="D35" s="104">
        <f t="shared" si="0"/>
        <v>-170269962</v>
      </c>
      <c r="E35" s="105" t="s">
        <v>3882</v>
      </c>
      <c r="F35" s="106">
        <v>44440</v>
      </c>
      <c r="G35" s="107" t="s">
        <v>2122</v>
      </c>
      <c r="H35" s="83">
        <f t="shared" si="1"/>
        <v>1</v>
      </c>
    </row>
    <row r="36" spans="1:8" x14ac:dyDescent="0.25">
      <c r="A36" s="102" t="s">
        <v>147</v>
      </c>
      <c r="B36" s="112">
        <v>-362314298.58999997</v>
      </c>
      <c r="C36" s="102" t="s">
        <v>17</v>
      </c>
      <c r="D36" s="104">
        <f t="shared" si="0"/>
        <v>-362314298.58999997</v>
      </c>
      <c r="E36" s="105" t="s">
        <v>3882</v>
      </c>
      <c r="F36" s="106">
        <v>44440</v>
      </c>
      <c r="G36" s="107" t="s">
        <v>2122</v>
      </c>
      <c r="H36" s="83">
        <f t="shared" si="1"/>
        <v>1</v>
      </c>
    </row>
    <row r="37" spans="1:8" x14ac:dyDescent="0.25">
      <c r="A37" s="102" t="s">
        <v>147</v>
      </c>
      <c r="B37" s="112">
        <v>-45113.599999999999</v>
      </c>
      <c r="C37" s="102" t="s">
        <v>17</v>
      </c>
      <c r="D37" s="104">
        <f t="shared" si="0"/>
        <v>-45113.599999999999</v>
      </c>
      <c r="E37" s="105" t="s">
        <v>3882</v>
      </c>
      <c r="F37" s="106">
        <v>44440</v>
      </c>
      <c r="G37" s="107" t="s">
        <v>2122</v>
      </c>
      <c r="H37" s="83">
        <f t="shared" si="1"/>
        <v>1</v>
      </c>
    </row>
    <row r="38" spans="1:8" x14ac:dyDescent="0.25">
      <c r="A38" s="102" t="s">
        <v>147</v>
      </c>
      <c r="B38" s="112">
        <v>-247294709.75999999</v>
      </c>
      <c r="C38" s="102" t="s">
        <v>17</v>
      </c>
      <c r="D38" s="104">
        <f t="shared" si="0"/>
        <v>-247294709.75999999</v>
      </c>
      <c r="E38" s="105" t="s">
        <v>3882</v>
      </c>
      <c r="F38" s="106">
        <v>44440</v>
      </c>
      <c r="G38" s="107" t="s">
        <v>2122</v>
      </c>
      <c r="H38" s="83">
        <f t="shared" si="1"/>
        <v>1</v>
      </c>
    </row>
    <row r="39" spans="1:8" x14ac:dyDescent="0.25">
      <c r="A39" s="102" t="s">
        <v>147</v>
      </c>
      <c r="B39" s="112">
        <v>-111816313.28</v>
      </c>
      <c r="C39" s="102" t="s">
        <v>17</v>
      </c>
      <c r="D39" s="104">
        <f t="shared" si="0"/>
        <v>-111816313.28</v>
      </c>
      <c r="E39" s="105" t="s">
        <v>3882</v>
      </c>
      <c r="F39" s="106">
        <v>44440</v>
      </c>
      <c r="G39" s="107" t="s">
        <v>2122</v>
      </c>
      <c r="H39" s="83">
        <f t="shared" si="1"/>
        <v>1</v>
      </c>
    </row>
    <row r="40" spans="1:8" x14ac:dyDescent="0.25">
      <c r="A40" s="102" t="s">
        <v>147</v>
      </c>
      <c r="B40" s="112">
        <v>-135433282.88</v>
      </c>
      <c r="C40" s="102" t="s">
        <v>17</v>
      </c>
      <c r="D40" s="104">
        <f t="shared" si="0"/>
        <v>-135433282.88</v>
      </c>
      <c r="E40" s="105" t="s">
        <v>3882</v>
      </c>
      <c r="F40" s="106">
        <v>44440</v>
      </c>
      <c r="G40" s="107" t="s">
        <v>2122</v>
      </c>
      <c r="H40" s="83">
        <f t="shared" si="1"/>
        <v>1</v>
      </c>
    </row>
    <row r="41" spans="1:8" x14ac:dyDescent="0.25">
      <c r="A41" s="102" t="s">
        <v>147</v>
      </c>
      <c r="B41" s="112">
        <v>-2140380000</v>
      </c>
      <c r="C41" s="102" t="s">
        <v>17</v>
      </c>
      <c r="D41" s="104">
        <f t="shared" si="0"/>
        <v>-2140380000</v>
      </c>
      <c r="E41" s="105" t="s">
        <v>3882</v>
      </c>
      <c r="F41" s="106">
        <v>44440</v>
      </c>
      <c r="G41" s="107" t="s">
        <v>2122</v>
      </c>
      <c r="H41" s="83">
        <f t="shared" si="1"/>
        <v>1</v>
      </c>
    </row>
    <row r="42" spans="1:8" x14ac:dyDescent="0.25">
      <c r="A42" s="102" t="s">
        <v>147</v>
      </c>
      <c r="B42" s="112">
        <v>-713135375.70000005</v>
      </c>
      <c r="C42" s="102" t="s">
        <v>17</v>
      </c>
      <c r="D42" s="104">
        <f t="shared" si="0"/>
        <v>-713135375.70000005</v>
      </c>
      <c r="E42" s="105" t="s">
        <v>3882</v>
      </c>
      <c r="F42" s="106">
        <v>44440</v>
      </c>
      <c r="G42" s="107" t="s">
        <v>2122</v>
      </c>
      <c r="H42" s="83">
        <f t="shared" si="1"/>
        <v>1</v>
      </c>
    </row>
    <row r="43" spans="1:8" x14ac:dyDescent="0.25">
      <c r="A43" s="102" t="s">
        <v>147</v>
      </c>
      <c r="B43" s="112">
        <v>-44299444.859999999</v>
      </c>
      <c r="C43" s="102" t="s">
        <v>17</v>
      </c>
      <c r="D43" s="104">
        <f t="shared" si="0"/>
        <v>-44299444.859999999</v>
      </c>
      <c r="E43" s="105" t="s">
        <v>3882</v>
      </c>
      <c r="F43" s="106">
        <v>44440</v>
      </c>
      <c r="G43" s="107" t="s">
        <v>2122</v>
      </c>
      <c r="H43" s="83">
        <f t="shared" si="1"/>
        <v>1</v>
      </c>
    </row>
    <row r="44" spans="1:8" x14ac:dyDescent="0.25">
      <c r="A44" s="102" t="s">
        <v>147</v>
      </c>
      <c r="B44" s="112">
        <v>-227073900</v>
      </c>
      <c r="C44" s="102" t="s">
        <v>17</v>
      </c>
      <c r="D44" s="104">
        <f t="shared" si="0"/>
        <v>-227073900</v>
      </c>
      <c r="E44" s="105" t="s">
        <v>3882</v>
      </c>
      <c r="F44" s="106">
        <v>44440</v>
      </c>
      <c r="G44" s="107" t="s">
        <v>2122</v>
      </c>
      <c r="H44" s="83">
        <f t="shared" si="1"/>
        <v>1</v>
      </c>
    </row>
    <row r="45" spans="1:8" x14ac:dyDescent="0.25">
      <c r="A45" s="102" t="s">
        <v>147</v>
      </c>
      <c r="B45" s="112">
        <v>-227073900</v>
      </c>
      <c r="C45" s="102" t="s">
        <v>17</v>
      </c>
      <c r="D45" s="104">
        <f t="shared" si="0"/>
        <v>-227073900</v>
      </c>
      <c r="E45" s="105" t="s">
        <v>3882</v>
      </c>
      <c r="F45" s="106">
        <v>44440</v>
      </c>
      <c r="G45" s="107" t="s">
        <v>2122</v>
      </c>
      <c r="H45" s="83">
        <f t="shared" si="1"/>
        <v>1</v>
      </c>
    </row>
    <row r="46" spans="1:8" x14ac:dyDescent="0.25">
      <c r="A46" s="102" t="s">
        <v>147</v>
      </c>
      <c r="B46" s="112">
        <v>-151382600</v>
      </c>
      <c r="C46" s="102" t="s">
        <v>17</v>
      </c>
      <c r="D46" s="104">
        <f t="shared" si="0"/>
        <v>-151382600</v>
      </c>
      <c r="E46" s="105" t="s">
        <v>3882</v>
      </c>
      <c r="F46" s="106">
        <v>44440</v>
      </c>
      <c r="G46" s="107" t="s">
        <v>2122</v>
      </c>
      <c r="H46" s="83">
        <f t="shared" si="1"/>
        <v>1</v>
      </c>
    </row>
    <row r="47" spans="1:8" x14ac:dyDescent="0.25">
      <c r="A47" s="102" t="s">
        <v>147</v>
      </c>
      <c r="B47" s="112">
        <v>-278762.40000000002</v>
      </c>
      <c r="C47" s="102" t="s">
        <v>17</v>
      </c>
      <c r="D47" s="104">
        <f t="shared" si="0"/>
        <v>-278762.40000000002</v>
      </c>
      <c r="E47" s="105" t="s">
        <v>3882</v>
      </c>
      <c r="F47" s="106">
        <v>44440</v>
      </c>
      <c r="G47" s="107" t="s">
        <v>2122</v>
      </c>
      <c r="H47" s="83">
        <f t="shared" si="1"/>
        <v>1</v>
      </c>
    </row>
    <row r="48" spans="1:8" x14ac:dyDescent="0.25">
      <c r="A48" s="102" t="s">
        <v>147</v>
      </c>
      <c r="B48" s="112">
        <v>-183762961.69999999</v>
      </c>
      <c r="C48" s="102" t="s">
        <v>17</v>
      </c>
      <c r="D48" s="104">
        <f t="shared" si="0"/>
        <v>-183762961.69999999</v>
      </c>
      <c r="E48" s="105" t="s">
        <v>3882</v>
      </c>
      <c r="F48" s="106">
        <v>44440</v>
      </c>
      <c r="G48" s="107" t="s">
        <v>2122</v>
      </c>
      <c r="H48" s="83">
        <f t="shared" si="1"/>
        <v>1</v>
      </c>
    </row>
    <row r="49" spans="1:8" x14ac:dyDescent="0.25">
      <c r="A49" s="102" t="s">
        <v>147</v>
      </c>
      <c r="B49" s="112">
        <v>-73998681.409999996</v>
      </c>
      <c r="C49" s="102" t="s">
        <v>17</v>
      </c>
      <c r="D49" s="104">
        <f t="shared" si="0"/>
        <v>-73998681.409999996</v>
      </c>
      <c r="E49" s="105" t="s">
        <v>3882</v>
      </c>
      <c r="F49" s="106">
        <v>44440</v>
      </c>
      <c r="G49" s="107" t="s">
        <v>2122</v>
      </c>
      <c r="H49" s="83">
        <f t="shared" si="1"/>
        <v>1</v>
      </c>
    </row>
    <row r="50" spans="1:8" x14ac:dyDescent="0.25">
      <c r="A50" s="102" t="s">
        <v>147</v>
      </c>
      <c r="B50" s="112">
        <v>-58261341.600000001</v>
      </c>
      <c r="C50" s="102" t="s">
        <v>17</v>
      </c>
      <c r="D50" s="104">
        <f t="shared" si="0"/>
        <v>-58261341.600000001</v>
      </c>
      <c r="E50" s="105" t="s">
        <v>3882</v>
      </c>
      <c r="F50" s="106">
        <v>44440</v>
      </c>
      <c r="G50" s="107" t="s">
        <v>2122</v>
      </c>
      <c r="H50" s="83">
        <f t="shared" si="1"/>
        <v>1</v>
      </c>
    </row>
    <row r="51" spans="1:8" x14ac:dyDescent="0.25">
      <c r="A51" s="102" t="s">
        <v>147</v>
      </c>
      <c r="B51" s="112">
        <v>-193723142.25999999</v>
      </c>
      <c r="C51" s="102" t="s">
        <v>17</v>
      </c>
      <c r="D51" s="104">
        <f t="shared" si="0"/>
        <v>-193723142.25999999</v>
      </c>
      <c r="E51" s="105" t="s">
        <v>3882</v>
      </c>
      <c r="F51" s="106">
        <v>44440</v>
      </c>
      <c r="G51" s="107" t="s">
        <v>2122</v>
      </c>
      <c r="H51" s="83">
        <f t="shared" si="1"/>
        <v>1</v>
      </c>
    </row>
    <row r="52" spans="1:8" x14ac:dyDescent="0.25">
      <c r="A52" s="102" t="s">
        <v>147</v>
      </c>
      <c r="B52" s="112">
        <v>-8379597.7400000002</v>
      </c>
      <c r="C52" s="102" t="s">
        <v>17</v>
      </c>
      <c r="D52" s="104">
        <f t="shared" si="0"/>
        <v>-8379597.7400000002</v>
      </c>
      <c r="E52" s="105" t="s">
        <v>3882</v>
      </c>
      <c r="F52" s="106">
        <v>44440</v>
      </c>
      <c r="G52" s="107" t="s">
        <v>2122</v>
      </c>
      <c r="H52" s="83">
        <f t="shared" si="1"/>
        <v>1</v>
      </c>
    </row>
    <row r="53" spans="1:8" x14ac:dyDescent="0.25">
      <c r="A53" s="102" t="s">
        <v>147</v>
      </c>
      <c r="B53" s="112">
        <v>-85242754.299999997</v>
      </c>
      <c r="C53" s="102" t="s">
        <v>17</v>
      </c>
      <c r="D53" s="104">
        <f t="shared" si="0"/>
        <v>-85242754.299999997</v>
      </c>
      <c r="E53" s="105" t="s">
        <v>3882</v>
      </c>
      <c r="F53" s="106">
        <v>44440</v>
      </c>
      <c r="G53" s="107" t="s">
        <v>2122</v>
      </c>
      <c r="H53" s="83">
        <f t="shared" si="1"/>
        <v>1</v>
      </c>
    </row>
    <row r="54" spans="1:8" x14ac:dyDescent="0.25">
      <c r="A54" s="102" t="s">
        <v>147</v>
      </c>
      <c r="B54" s="112">
        <v>-655738200</v>
      </c>
      <c r="C54" s="102" t="s">
        <v>17</v>
      </c>
      <c r="D54" s="104">
        <f t="shared" si="0"/>
        <v>-655738200</v>
      </c>
      <c r="E54" s="105" t="s">
        <v>3882</v>
      </c>
      <c r="F54" s="106">
        <v>44440</v>
      </c>
      <c r="G54" s="107" t="s">
        <v>2122</v>
      </c>
      <c r="H54" s="83">
        <f t="shared" si="1"/>
        <v>1</v>
      </c>
    </row>
    <row r="55" spans="1:8" x14ac:dyDescent="0.25">
      <c r="A55" s="102" t="s">
        <v>147</v>
      </c>
      <c r="B55" s="112">
        <v>-3681497482.1499996</v>
      </c>
      <c r="C55" s="102" t="s">
        <v>343</v>
      </c>
      <c r="D55" s="104">
        <f>B55/$J$2</f>
        <v>-50037750.659876257</v>
      </c>
      <c r="E55" s="105" t="s">
        <v>3882</v>
      </c>
      <c r="F55" s="106">
        <v>44476</v>
      </c>
      <c r="G55" s="107" t="s">
        <v>2768</v>
      </c>
      <c r="H55" s="83">
        <f t="shared" si="1"/>
        <v>37</v>
      </c>
    </row>
    <row r="56" spans="1:8" x14ac:dyDescent="0.25">
      <c r="A56" s="102" t="s">
        <v>147</v>
      </c>
      <c r="B56" s="112">
        <v>-1004822739.73</v>
      </c>
      <c r="C56" s="102" t="s">
        <v>17</v>
      </c>
      <c r="D56" s="104">
        <f t="shared" ref="D56:D70" si="2">B56</f>
        <v>-1004822739.73</v>
      </c>
      <c r="E56" s="105" t="s">
        <v>3882</v>
      </c>
      <c r="F56" s="106">
        <v>44445</v>
      </c>
      <c r="G56" s="107" t="s">
        <v>2122</v>
      </c>
      <c r="H56" s="83">
        <f t="shared" si="1"/>
        <v>6</v>
      </c>
    </row>
    <row r="57" spans="1:8" x14ac:dyDescent="0.25">
      <c r="A57" s="102" t="s">
        <v>147</v>
      </c>
      <c r="B57" s="112">
        <v>-1004806849.3099999</v>
      </c>
      <c r="C57" s="102" t="s">
        <v>17</v>
      </c>
      <c r="D57" s="104">
        <f t="shared" si="2"/>
        <v>-1004806849.3099999</v>
      </c>
      <c r="E57" s="105" t="s">
        <v>3882</v>
      </c>
      <c r="F57" s="106">
        <v>44445</v>
      </c>
      <c r="G57" s="107" t="s">
        <v>2122</v>
      </c>
      <c r="H57" s="83">
        <f t="shared" si="1"/>
        <v>6</v>
      </c>
    </row>
    <row r="58" spans="1:8" x14ac:dyDescent="0.25">
      <c r="A58" s="102" t="s">
        <v>147</v>
      </c>
      <c r="B58" s="112">
        <v>-2008713972.5999999</v>
      </c>
      <c r="C58" s="102" t="s">
        <v>17</v>
      </c>
      <c r="D58" s="104">
        <f t="shared" si="2"/>
        <v>-2008713972.5999999</v>
      </c>
      <c r="E58" s="105" t="s">
        <v>3882</v>
      </c>
      <c r="F58" s="106">
        <v>44447</v>
      </c>
      <c r="G58" s="107" t="s">
        <v>2122</v>
      </c>
      <c r="H58" s="83">
        <f t="shared" si="1"/>
        <v>8</v>
      </c>
    </row>
    <row r="59" spans="1:8" x14ac:dyDescent="0.25">
      <c r="A59" s="102" t="s">
        <v>147</v>
      </c>
      <c r="B59" s="112">
        <v>-1506524383.5599999</v>
      </c>
      <c r="C59" s="102" t="s">
        <v>17</v>
      </c>
      <c r="D59" s="104">
        <f t="shared" si="2"/>
        <v>-1506524383.5599999</v>
      </c>
      <c r="E59" s="105" t="s">
        <v>3882</v>
      </c>
      <c r="F59" s="106">
        <v>44447</v>
      </c>
      <c r="G59" s="107" t="s">
        <v>2122</v>
      </c>
      <c r="H59" s="83">
        <f t="shared" si="1"/>
        <v>8</v>
      </c>
    </row>
    <row r="60" spans="1:8" x14ac:dyDescent="0.25">
      <c r="A60" s="102" t="s">
        <v>147</v>
      </c>
      <c r="B60" s="112">
        <v>-1506513287.6700001</v>
      </c>
      <c r="C60" s="102" t="s">
        <v>17</v>
      </c>
      <c r="D60" s="104">
        <f t="shared" si="2"/>
        <v>-1506513287.6700001</v>
      </c>
      <c r="E60" s="105" t="s">
        <v>3882</v>
      </c>
      <c r="F60" s="106">
        <v>44447</v>
      </c>
      <c r="G60" s="107" t="s">
        <v>2122</v>
      </c>
      <c r="H60" s="83">
        <f t="shared" si="1"/>
        <v>8</v>
      </c>
    </row>
    <row r="61" spans="1:8" x14ac:dyDescent="0.25">
      <c r="A61" s="102" t="s">
        <v>147</v>
      </c>
      <c r="B61" s="112">
        <v>-2006684931.51</v>
      </c>
      <c r="C61" s="102" t="s">
        <v>17</v>
      </c>
      <c r="D61" s="104">
        <f t="shared" si="2"/>
        <v>-2006684931.51</v>
      </c>
      <c r="E61" s="105" t="s">
        <v>3882</v>
      </c>
      <c r="F61" s="106">
        <v>44454</v>
      </c>
      <c r="G61" s="107" t="s">
        <v>2122</v>
      </c>
      <c r="H61" s="83">
        <f t="shared" si="1"/>
        <v>15</v>
      </c>
    </row>
    <row r="62" spans="1:8" x14ac:dyDescent="0.25">
      <c r="A62" s="102" t="s">
        <v>147</v>
      </c>
      <c r="B62" s="112">
        <v>-3009715068.4899998</v>
      </c>
      <c r="C62" s="102" t="s">
        <v>17</v>
      </c>
      <c r="D62" s="104">
        <f t="shared" si="2"/>
        <v>-3009715068.4899998</v>
      </c>
      <c r="E62" s="105" t="s">
        <v>3882</v>
      </c>
      <c r="F62" s="106">
        <v>44454</v>
      </c>
      <c r="G62" s="107" t="s">
        <v>2122</v>
      </c>
      <c r="H62" s="83">
        <f t="shared" si="1"/>
        <v>15</v>
      </c>
    </row>
    <row r="63" spans="1:8" x14ac:dyDescent="0.25">
      <c r="A63" s="102" t="s">
        <v>147</v>
      </c>
      <c r="B63" s="112">
        <v>-3009385479.4499998</v>
      </c>
      <c r="C63" s="102" t="s">
        <v>17</v>
      </c>
      <c r="D63" s="104">
        <f t="shared" si="2"/>
        <v>-3009385479.4499998</v>
      </c>
      <c r="E63" s="105" t="s">
        <v>3882</v>
      </c>
      <c r="F63" s="106">
        <v>44455</v>
      </c>
      <c r="G63" s="107" t="s">
        <v>2122</v>
      </c>
      <c r="H63" s="83">
        <f t="shared" si="1"/>
        <v>16</v>
      </c>
    </row>
    <row r="64" spans="1:8" x14ac:dyDescent="0.25">
      <c r="A64" s="102" t="s">
        <v>147</v>
      </c>
      <c r="B64" s="112">
        <v>-2004043835.6199999</v>
      </c>
      <c r="C64" s="102" t="s">
        <v>17</v>
      </c>
      <c r="D64" s="104">
        <f t="shared" si="2"/>
        <v>-2004043835.6199999</v>
      </c>
      <c r="E64" s="105" t="s">
        <v>3882</v>
      </c>
      <c r="F64" s="106">
        <v>44462</v>
      </c>
      <c r="G64" s="107" t="s">
        <v>2122</v>
      </c>
      <c r="H64" s="83">
        <f t="shared" si="1"/>
        <v>23</v>
      </c>
    </row>
    <row r="65" spans="1:8" x14ac:dyDescent="0.25">
      <c r="A65" s="102" t="s">
        <v>147</v>
      </c>
      <c r="B65" s="112">
        <v>-2004030684.9300001</v>
      </c>
      <c r="C65" s="102" t="s">
        <v>17</v>
      </c>
      <c r="D65" s="104">
        <f t="shared" si="2"/>
        <v>-2004030684.9300001</v>
      </c>
      <c r="E65" s="105" t="s">
        <v>3882</v>
      </c>
      <c r="F65" s="106">
        <v>44462</v>
      </c>
      <c r="G65" s="107" t="s">
        <v>2122</v>
      </c>
      <c r="H65" s="83">
        <f t="shared" si="1"/>
        <v>23</v>
      </c>
    </row>
    <row r="66" spans="1:8" x14ac:dyDescent="0.25">
      <c r="A66" s="102" t="s">
        <v>147</v>
      </c>
      <c r="B66" s="112">
        <v>-1002005479.45</v>
      </c>
      <c r="C66" s="102" t="s">
        <v>17</v>
      </c>
      <c r="D66" s="104">
        <f t="shared" si="2"/>
        <v>-1002005479.45</v>
      </c>
      <c r="E66" s="105" t="s">
        <v>3882</v>
      </c>
      <c r="F66" s="106">
        <v>44462</v>
      </c>
      <c r="G66" s="107" t="s">
        <v>2122</v>
      </c>
      <c r="H66" s="83">
        <f t="shared" si="1"/>
        <v>23</v>
      </c>
    </row>
    <row r="67" spans="1:8" x14ac:dyDescent="0.25">
      <c r="A67" s="102" t="s">
        <v>147</v>
      </c>
      <c r="B67" s="112">
        <v>-1301766575.3399999</v>
      </c>
      <c r="C67" s="102" t="s">
        <v>17</v>
      </c>
      <c r="D67" s="104">
        <f t="shared" si="2"/>
        <v>-1301766575.3399999</v>
      </c>
      <c r="E67" s="105" t="s">
        <v>3882</v>
      </c>
      <c r="F67" s="106">
        <v>44466</v>
      </c>
      <c r="G67" s="107" t="s">
        <v>2122</v>
      </c>
      <c r="H67" s="83">
        <f t="shared" si="1"/>
        <v>27</v>
      </c>
    </row>
    <row r="68" spans="1:8" x14ac:dyDescent="0.25">
      <c r="A68" s="102" t="s">
        <v>147</v>
      </c>
      <c r="B68" s="112">
        <v>-1001358904.11</v>
      </c>
      <c r="C68" s="102" t="s">
        <v>17</v>
      </c>
      <c r="D68" s="104">
        <f t="shared" si="2"/>
        <v>-1001358904.11</v>
      </c>
      <c r="E68" s="105" t="s">
        <v>3882</v>
      </c>
      <c r="F68" s="106">
        <v>44466</v>
      </c>
      <c r="G68" s="107" t="s">
        <v>2122</v>
      </c>
      <c r="H68" s="83">
        <f t="shared" ref="H68:H131" si="3">F68-$I$2</f>
        <v>27</v>
      </c>
    </row>
    <row r="69" spans="1:8" x14ac:dyDescent="0.25">
      <c r="A69" s="102" t="s">
        <v>147</v>
      </c>
      <c r="B69" s="112">
        <v>-1001358904.11</v>
      </c>
      <c r="C69" s="102" t="s">
        <v>17</v>
      </c>
      <c r="D69" s="104">
        <f t="shared" si="2"/>
        <v>-1001358904.11</v>
      </c>
      <c r="E69" s="105" t="s">
        <v>3882</v>
      </c>
      <c r="F69" s="106">
        <v>44466</v>
      </c>
      <c r="G69" s="107" t="s">
        <v>2122</v>
      </c>
      <c r="H69" s="83">
        <f t="shared" si="3"/>
        <v>27</v>
      </c>
    </row>
    <row r="70" spans="1:8" x14ac:dyDescent="0.25">
      <c r="A70" s="102" t="s">
        <v>147</v>
      </c>
      <c r="B70" s="112">
        <v>-1001177534.24</v>
      </c>
      <c r="C70" s="102" t="s">
        <v>17</v>
      </c>
      <c r="D70" s="104">
        <f t="shared" si="2"/>
        <v>-1001177534.24</v>
      </c>
      <c r="E70" s="105" t="s">
        <v>3882</v>
      </c>
      <c r="F70" s="106">
        <v>44446</v>
      </c>
      <c r="G70" s="107" t="s">
        <v>2122</v>
      </c>
      <c r="H70" s="83">
        <f t="shared" si="3"/>
        <v>7</v>
      </c>
    </row>
    <row r="71" spans="1:8" x14ac:dyDescent="0.25">
      <c r="A71" s="102" t="s">
        <v>147</v>
      </c>
      <c r="B71" s="112">
        <v>-2992406216.8000002</v>
      </c>
      <c r="C71" s="102" t="s">
        <v>343</v>
      </c>
      <c r="D71" s="104">
        <f t="shared" ref="D71:D75" si="4">B71/$J$2</f>
        <v>-40671839.889961727</v>
      </c>
      <c r="E71" s="105" t="s">
        <v>3882</v>
      </c>
      <c r="F71" s="106">
        <v>44440</v>
      </c>
      <c r="G71" s="107" t="s">
        <v>2122</v>
      </c>
      <c r="H71" s="83">
        <f t="shared" si="3"/>
        <v>1</v>
      </c>
    </row>
    <row r="72" spans="1:8" x14ac:dyDescent="0.25">
      <c r="A72" s="102" t="s">
        <v>147</v>
      </c>
      <c r="B72" s="112">
        <v>-2992406216.8000002</v>
      </c>
      <c r="C72" s="102" t="s">
        <v>343</v>
      </c>
      <c r="D72" s="104">
        <f>B72/$J$2</f>
        <v>-40671839.889961727</v>
      </c>
      <c r="E72" s="105" t="s">
        <v>3882</v>
      </c>
      <c r="F72" s="106">
        <v>44440</v>
      </c>
      <c r="G72" s="107" t="s">
        <v>2122</v>
      </c>
      <c r="H72" s="83">
        <f t="shared" si="3"/>
        <v>1</v>
      </c>
    </row>
    <row r="73" spans="1:8" x14ac:dyDescent="0.25">
      <c r="A73" s="102" t="s">
        <v>147</v>
      </c>
      <c r="B73" s="112">
        <v>-1496203108.77</v>
      </c>
      <c r="C73" s="102" t="s">
        <v>343</v>
      </c>
      <c r="D73" s="104">
        <f>B73/$J$2</f>
        <v>-20335919.950009786</v>
      </c>
      <c r="E73" s="105" t="s">
        <v>3882</v>
      </c>
      <c r="F73" s="106">
        <v>44440</v>
      </c>
      <c r="G73" s="107" t="s">
        <v>2122</v>
      </c>
      <c r="H73" s="83">
        <f t="shared" si="3"/>
        <v>1</v>
      </c>
    </row>
    <row r="74" spans="1:8" x14ac:dyDescent="0.25">
      <c r="A74" s="102" t="s">
        <v>147</v>
      </c>
      <c r="B74" s="112">
        <v>-1496190811.5400002</v>
      </c>
      <c r="C74" s="102" t="s">
        <v>343</v>
      </c>
      <c r="D74" s="104">
        <f t="shared" si="4"/>
        <v>-20335752.809944768</v>
      </c>
      <c r="E74" s="105" t="s">
        <v>3882</v>
      </c>
      <c r="F74" s="106">
        <v>44440</v>
      </c>
      <c r="G74" s="107" t="s">
        <v>2122</v>
      </c>
      <c r="H74" s="83">
        <f t="shared" si="3"/>
        <v>1</v>
      </c>
    </row>
    <row r="75" spans="1:8" x14ac:dyDescent="0.25">
      <c r="A75" s="102" t="s">
        <v>147</v>
      </c>
      <c r="B75" s="112">
        <v>-1496203108.77</v>
      </c>
      <c r="C75" s="102" t="s">
        <v>343</v>
      </c>
      <c r="D75" s="104">
        <f t="shared" si="4"/>
        <v>-20335919.950009786</v>
      </c>
      <c r="E75" s="105" t="s">
        <v>3882</v>
      </c>
      <c r="F75" s="106">
        <v>44440</v>
      </c>
      <c r="G75" s="107" t="s">
        <v>2122</v>
      </c>
      <c r="H75" s="83">
        <f t="shared" si="3"/>
        <v>1</v>
      </c>
    </row>
    <row r="76" spans="1:8" x14ac:dyDescent="0.25">
      <c r="A76" s="102" t="s">
        <v>147</v>
      </c>
      <c r="B76" s="112">
        <v>-3003027945.21</v>
      </c>
      <c r="C76" s="102" t="s">
        <v>17</v>
      </c>
      <c r="D76" s="104">
        <f t="shared" ref="D76:D79" si="5">B76</f>
        <v>-3003027945.21</v>
      </c>
      <c r="E76" s="105" t="s">
        <v>3882</v>
      </c>
      <c r="F76" s="106">
        <v>44440</v>
      </c>
      <c r="G76" s="107" t="s">
        <v>2122</v>
      </c>
      <c r="H76" s="83">
        <f t="shared" si="3"/>
        <v>1</v>
      </c>
    </row>
    <row r="77" spans="1:8" x14ac:dyDescent="0.25">
      <c r="A77" s="102" t="s">
        <v>147</v>
      </c>
      <c r="B77" s="112">
        <v>-3503521095.8899999</v>
      </c>
      <c r="C77" s="102" t="s">
        <v>17</v>
      </c>
      <c r="D77" s="104">
        <f t="shared" si="5"/>
        <v>-3503521095.8899999</v>
      </c>
      <c r="E77" s="105" t="s">
        <v>3882</v>
      </c>
      <c r="F77" s="106">
        <v>44440</v>
      </c>
      <c r="G77" s="107" t="s">
        <v>2122</v>
      </c>
      <c r="H77" s="83">
        <f t="shared" si="3"/>
        <v>1</v>
      </c>
    </row>
    <row r="78" spans="1:8" x14ac:dyDescent="0.25">
      <c r="A78" s="102" t="s">
        <v>147</v>
      </c>
      <c r="B78" s="112">
        <v>-5005054794.5200005</v>
      </c>
      <c r="C78" s="102" t="s">
        <v>17</v>
      </c>
      <c r="D78" s="104">
        <f t="shared" si="5"/>
        <v>-5005054794.5200005</v>
      </c>
      <c r="E78" s="105" t="s">
        <v>3882</v>
      </c>
      <c r="F78" s="106">
        <v>44447</v>
      </c>
      <c r="G78" s="107" t="s">
        <v>2122</v>
      </c>
      <c r="H78" s="83">
        <f t="shared" si="3"/>
        <v>8</v>
      </c>
    </row>
    <row r="79" spans="1:8" x14ac:dyDescent="0.25">
      <c r="A79" s="102" t="s">
        <v>147</v>
      </c>
      <c r="B79" s="112">
        <v>-5005054794.5200005</v>
      </c>
      <c r="C79" s="102" t="s">
        <v>17</v>
      </c>
      <c r="D79" s="104">
        <f t="shared" si="5"/>
        <v>-5005054794.5200005</v>
      </c>
      <c r="E79" s="105" t="s">
        <v>3882</v>
      </c>
      <c r="F79" s="106">
        <v>44447</v>
      </c>
      <c r="G79" s="107" t="s">
        <v>2122</v>
      </c>
      <c r="H79" s="83">
        <f t="shared" si="3"/>
        <v>8</v>
      </c>
    </row>
    <row r="80" spans="1:8" x14ac:dyDescent="0.25">
      <c r="A80" s="102" t="s">
        <v>147</v>
      </c>
      <c r="B80" s="112">
        <v>-397588632.48000002</v>
      </c>
      <c r="C80" s="102" t="s">
        <v>343</v>
      </c>
      <c r="D80" s="104">
        <f t="shared" ref="D80:D87" si="6">B80/$J$2</f>
        <v>-5403899.0801148228</v>
      </c>
      <c r="E80" s="105" t="s">
        <v>3882</v>
      </c>
      <c r="F80" s="106">
        <v>44441</v>
      </c>
      <c r="G80" s="107" t="s">
        <v>2122</v>
      </c>
      <c r="H80" s="83">
        <f t="shared" si="3"/>
        <v>2</v>
      </c>
    </row>
    <row r="81" spans="1:8" x14ac:dyDescent="0.25">
      <c r="A81" s="102" t="s">
        <v>147</v>
      </c>
      <c r="B81" s="112">
        <v>-235372470.03</v>
      </c>
      <c r="C81" s="102" t="s">
        <v>343</v>
      </c>
      <c r="D81" s="104">
        <f t="shared" si="6"/>
        <v>-3199108.2500163103</v>
      </c>
      <c r="E81" s="105" t="s">
        <v>3882</v>
      </c>
      <c r="F81" s="106">
        <v>44441</v>
      </c>
      <c r="G81" s="107" t="s">
        <v>2122</v>
      </c>
      <c r="H81" s="83">
        <f t="shared" si="3"/>
        <v>2</v>
      </c>
    </row>
    <row r="82" spans="1:8" x14ac:dyDescent="0.25">
      <c r="A82" s="102" t="s">
        <v>147</v>
      </c>
      <c r="B82" s="112">
        <v>-51487727.840000004</v>
      </c>
      <c r="C82" s="102" t="s">
        <v>343</v>
      </c>
      <c r="D82" s="104">
        <f t="shared" si="6"/>
        <v>-699804.92997564375</v>
      </c>
      <c r="E82" s="105" t="s">
        <v>3882</v>
      </c>
      <c r="F82" s="106">
        <v>44441</v>
      </c>
      <c r="G82" s="107" t="s">
        <v>2122</v>
      </c>
      <c r="H82" s="83">
        <f t="shared" si="3"/>
        <v>2</v>
      </c>
    </row>
    <row r="83" spans="1:8" x14ac:dyDescent="0.25">
      <c r="A83" s="102" t="s">
        <v>147</v>
      </c>
      <c r="B83" s="112">
        <v>-890300344.9000001</v>
      </c>
      <c r="C83" s="102" t="s">
        <v>343</v>
      </c>
      <c r="D83" s="104">
        <f t="shared" si="6"/>
        <v>-12100681.009970861</v>
      </c>
      <c r="E83" s="105" t="s">
        <v>3882</v>
      </c>
      <c r="F83" s="106">
        <v>44441</v>
      </c>
      <c r="G83" s="107" t="s">
        <v>2122</v>
      </c>
      <c r="H83" s="83">
        <f t="shared" si="3"/>
        <v>2</v>
      </c>
    </row>
    <row r="84" spans="1:8" x14ac:dyDescent="0.25">
      <c r="A84" s="102" t="s">
        <v>147</v>
      </c>
      <c r="B84" s="112">
        <v>-337950337.00999999</v>
      </c>
      <c r="C84" s="102" t="s">
        <v>343</v>
      </c>
      <c r="D84" s="104">
        <f t="shared" si="6"/>
        <v>-4593314.209969772</v>
      </c>
      <c r="E84" s="105" t="s">
        <v>3882</v>
      </c>
      <c r="F84" s="106">
        <v>44441</v>
      </c>
      <c r="G84" s="107" t="s">
        <v>2122</v>
      </c>
      <c r="H84" s="83">
        <f t="shared" si="3"/>
        <v>2</v>
      </c>
    </row>
    <row r="85" spans="1:8" x14ac:dyDescent="0.25">
      <c r="A85" s="102" t="s">
        <v>147</v>
      </c>
      <c r="B85" s="112">
        <v>-99397158.109999999</v>
      </c>
      <c r="C85" s="102" t="s">
        <v>343</v>
      </c>
      <c r="D85" s="104">
        <f t="shared" si="6"/>
        <v>-1350974.7698927887</v>
      </c>
      <c r="E85" s="105" t="s">
        <v>3882</v>
      </c>
      <c r="F85" s="106">
        <v>44441</v>
      </c>
      <c r="G85" s="107" t="s">
        <v>2122</v>
      </c>
      <c r="H85" s="83">
        <f t="shared" si="3"/>
        <v>2</v>
      </c>
    </row>
    <row r="86" spans="1:8" x14ac:dyDescent="0.25">
      <c r="A86" s="102" t="s">
        <v>147</v>
      </c>
      <c r="B86" s="112">
        <v>-79517726.049999997</v>
      </c>
      <c r="C86" s="102" t="s">
        <v>343</v>
      </c>
      <c r="D86" s="104">
        <f t="shared" si="6"/>
        <v>-1080779.8099610733</v>
      </c>
      <c r="E86" s="105" t="s">
        <v>3882</v>
      </c>
      <c r="F86" s="106">
        <v>44441</v>
      </c>
      <c r="G86" s="107" t="s">
        <v>2122</v>
      </c>
      <c r="H86" s="83">
        <f t="shared" si="3"/>
        <v>2</v>
      </c>
    </row>
    <row r="87" spans="1:8" x14ac:dyDescent="0.25">
      <c r="A87" s="102" t="s">
        <v>147</v>
      </c>
      <c r="B87" s="112">
        <v>-1851408922.6499999</v>
      </c>
      <c r="C87" s="102" t="s">
        <v>343</v>
      </c>
      <c r="D87" s="104">
        <f t="shared" si="6"/>
        <v>-25163765.149970639</v>
      </c>
      <c r="E87" s="105" t="s">
        <v>3882</v>
      </c>
      <c r="F87" s="106">
        <v>44442</v>
      </c>
      <c r="G87" s="107" t="s">
        <v>2122</v>
      </c>
      <c r="H87" s="83">
        <f t="shared" si="3"/>
        <v>3</v>
      </c>
    </row>
    <row r="88" spans="1:8" x14ac:dyDescent="0.25">
      <c r="A88" s="102" t="s">
        <v>147</v>
      </c>
      <c r="B88" s="112">
        <v>-1699092706.45</v>
      </c>
      <c r="C88" s="102" t="s">
        <v>17</v>
      </c>
      <c r="D88" s="104">
        <f>B88</f>
        <v>-1699092706.45</v>
      </c>
      <c r="E88" s="105" t="s">
        <v>3882</v>
      </c>
      <c r="F88" s="106">
        <v>44445</v>
      </c>
      <c r="G88" s="107" t="s">
        <v>2122</v>
      </c>
      <c r="H88" s="83">
        <f t="shared" si="3"/>
        <v>6</v>
      </c>
    </row>
    <row r="89" spans="1:8" x14ac:dyDescent="0.25">
      <c r="A89" s="102" t="s">
        <v>147</v>
      </c>
      <c r="B89" s="112">
        <v>-3004307619.8400002</v>
      </c>
      <c r="C89" s="102" t="s">
        <v>343</v>
      </c>
      <c r="D89" s="104">
        <f t="shared" ref="D89:D95" si="7">B89/$J$2</f>
        <v>-40833600</v>
      </c>
      <c r="E89" s="105" t="s">
        <v>3882</v>
      </c>
      <c r="F89" s="106">
        <v>44446</v>
      </c>
      <c r="G89" s="107" t="s">
        <v>2122</v>
      </c>
      <c r="H89" s="83">
        <f t="shared" si="3"/>
        <v>7</v>
      </c>
    </row>
    <row r="90" spans="1:8" x14ac:dyDescent="0.25">
      <c r="A90" s="102" t="s">
        <v>147</v>
      </c>
      <c r="B90" s="112">
        <v>-3004307619.8400002</v>
      </c>
      <c r="C90" s="102" t="s">
        <v>343</v>
      </c>
      <c r="D90" s="104">
        <f t="shared" si="7"/>
        <v>-40833600</v>
      </c>
      <c r="E90" s="105" t="s">
        <v>3882</v>
      </c>
      <c r="F90" s="106">
        <v>44446</v>
      </c>
      <c r="G90" s="107" t="s">
        <v>2122</v>
      </c>
      <c r="H90" s="83">
        <f t="shared" si="3"/>
        <v>7</v>
      </c>
    </row>
    <row r="91" spans="1:8" x14ac:dyDescent="0.25">
      <c r="A91" s="102" t="s">
        <v>147</v>
      </c>
      <c r="B91" s="112">
        <v>-6008615239.6800003</v>
      </c>
      <c r="C91" s="102" t="s">
        <v>343</v>
      </c>
      <c r="D91" s="104">
        <f t="shared" si="7"/>
        <v>-81667200</v>
      </c>
      <c r="E91" s="105" t="s">
        <v>3882</v>
      </c>
      <c r="F91" s="106">
        <v>44446</v>
      </c>
      <c r="G91" s="107" t="s">
        <v>2122</v>
      </c>
      <c r="H91" s="83">
        <f t="shared" si="3"/>
        <v>7</v>
      </c>
    </row>
    <row r="92" spans="1:8" x14ac:dyDescent="0.25">
      <c r="A92" s="102" t="s">
        <v>147</v>
      </c>
      <c r="B92" s="112">
        <v>-4005743493.1199999</v>
      </c>
      <c r="C92" s="102" t="s">
        <v>343</v>
      </c>
      <c r="D92" s="104">
        <f t="shared" si="7"/>
        <v>-54444800</v>
      </c>
      <c r="E92" s="105" t="s">
        <v>3882</v>
      </c>
      <c r="F92" s="106">
        <v>44446</v>
      </c>
      <c r="G92" s="107" t="s">
        <v>2122</v>
      </c>
      <c r="H92" s="83">
        <f t="shared" si="3"/>
        <v>7</v>
      </c>
    </row>
    <row r="93" spans="1:8" x14ac:dyDescent="0.25">
      <c r="A93" s="102" t="s">
        <v>147</v>
      </c>
      <c r="B93" s="112">
        <v>-257469163.02000001</v>
      </c>
      <c r="C93" s="102" t="s">
        <v>343</v>
      </c>
      <c r="D93" s="104">
        <f t="shared" si="7"/>
        <v>-3499439.5199960857</v>
      </c>
      <c r="E93" s="105" t="s">
        <v>3882</v>
      </c>
      <c r="F93" s="106">
        <v>44446</v>
      </c>
      <c r="G93" s="107" t="s">
        <v>2122</v>
      </c>
      <c r="H93" s="83">
        <f t="shared" si="3"/>
        <v>7</v>
      </c>
    </row>
    <row r="94" spans="1:8" x14ac:dyDescent="0.25">
      <c r="A94" s="102" t="s">
        <v>147</v>
      </c>
      <c r="B94" s="112">
        <v>-73505393.099999994</v>
      </c>
      <c r="C94" s="102" t="s">
        <v>343</v>
      </c>
      <c r="D94" s="104">
        <f t="shared" si="7"/>
        <v>-999062.08001696237</v>
      </c>
      <c r="E94" s="105" t="s">
        <v>3882</v>
      </c>
      <c r="F94" s="106">
        <v>44446</v>
      </c>
      <c r="G94" s="107" t="s">
        <v>2122</v>
      </c>
      <c r="H94" s="83">
        <f t="shared" si="3"/>
        <v>7</v>
      </c>
    </row>
    <row r="95" spans="1:8" x14ac:dyDescent="0.25">
      <c r="A95" s="102" t="s">
        <v>147</v>
      </c>
      <c r="B95" s="112">
        <v>-1312798319.6199999</v>
      </c>
      <c r="C95" s="102" t="s">
        <v>343</v>
      </c>
      <c r="D95" s="104">
        <f t="shared" si="7"/>
        <v>-17843140.000054367</v>
      </c>
      <c r="E95" s="105" t="s">
        <v>3882</v>
      </c>
      <c r="F95" s="106">
        <v>44440</v>
      </c>
      <c r="G95" s="107" t="s">
        <v>2122</v>
      </c>
      <c r="H95" s="83">
        <f t="shared" si="3"/>
        <v>1</v>
      </c>
    </row>
    <row r="96" spans="1:8" x14ac:dyDescent="0.25">
      <c r="A96" s="102" t="s">
        <v>147</v>
      </c>
      <c r="B96" s="112">
        <v>-238274913.66</v>
      </c>
      <c r="C96" s="102" t="s">
        <v>17</v>
      </c>
      <c r="D96" s="104">
        <f t="shared" ref="D96:D97" si="8">B96</f>
        <v>-238274913.66</v>
      </c>
      <c r="E96" s="105" t="s">
        <v>3882</v>
      </c>
      <c r="F96" s="106">
        <v>44440</v>
      </c>
      <c r="G96" s="107" t="s">
        <v>2122</v>
      </c>
      <c r="H96" s="83">
        <f t="shared" si="3"/>
        <v>1</v>
      </c>
    </row>
    <row r="97" spans="1:8" x14ac:dyDescent="0.25">
      <c r="A97" s="102" t="s">
        <v>147</v>
      </c>
      <c r="B97" s="112">
        <v>-748756892.27999997</v>
      </c>
      <c r="C97" s="102" t="s">
        <v>17</v>
      </c>
      <c r="D97" s="104">
        <f t="shared" si="8"/>
        <v>-748756892.27999997</v>
      </c>
      <c r="E97" s="105" t="s">
        <v>3882</v>
      </c>
      <c r="F97" s="106">
        <v>44440</v>
      </c>
      <c r="G97" s="107" t="s">
        <v>2122</v>
      </c>
      <c r="H97" s="83">
        <f t="shared" si="3"/>
        <v>1</v>
      </c>
    </row>
    <row r="98" spans="1:8" x14ac:dyDescent="0.25">
      <c r="A98" s="102" t="s">
        <v>147</v>
      </c>
      <c r="B98" s="112">
        <v>-139992123.94</v>
      </c>
      <c r="C98" s="102" t="s">
        <v>343</v>
      </c>
      <c r="D98" s="104">
        <f>B98/$J$2</f>
        <v>-1902728.7200439284</v>
      </c>
      <c r="E98" s="105" t="s">
        <v>3882</v>
      </c>
      <c r="F98" s="106">
        <v>44440</v>
      </c>
      <c r="G98" s="107" t="s">
        <v>2122</v>
      </c>
      <c r="H98" s="83">
        <f t="shared" si="3"/>
        <v>1</v>
      </c>
    </row>
    <row r="99" spans="1:8" x14ac:dyDescent="0.25">
      <c r="A99" s="102" t="s">
        <v>147</v>
      </c>
      <c r="B99" s="112">
        <v>-150870296.97999999</v>
      </c>
      <c r="C99" s="102" t="s">
        <v>17</v>
      </c>
      <c r="D99" s="104">
        <f t="shared" ref="D99:D121" si="9">B99</f>
        <v>-150870296.97999999</v>
      </c>
      <c r="E99" s="105" t="s">
        <v>3882</v>
      </c>
      <c r="F99" s="106">
        <v>44446</v>
      </c>
      <c r="G99" s="107" t="s">
        <v>2122</v>
      </c>
      <c r="H99" s="83">
        <f t="shared" si="3"/>
        <v>7</v>
      </c>
    </row>
    <row r="100" spans="1:8" x14ac:dyDescent="0.25">
      <c r="A100" s="102" t="s">
        <v>147</v>
      </c>
      <c r="B100" s="112">
        <v>-50627616.439999998</v>
      </c>
      <c r="C100" s="102" t="s">
        <v>17</v>
      </c>
      <c r="D100" s="104">
        <f t="shared" si="9"/>
        <v>-50627616.439999998</v>
      </c>
      <c r="E100" s="105" t="s">
        <v>3882</v>
      </c>
      <c r="F100" s="106">
        <v>44446</v>
      </c>
      <c r="G100" s="107" t="s">
        <v>2122</v>
      </c>
      <c r="H100" s="83">
        <f t="shared" si="3"/>
        <v>7</v>
      </c>
    </row>
    <row r="101" spans="1:8" x14ac:dyDescent="0.25">
      <c r="A101" s="102" t="s">
        <v>147</v>
      </c>
      <c r="B101" s="112">
        <v>-12150627.939999999</v>
      </c>
      <c r="C101" s="102" t="s">
        <v>17</v>
      </c>
      <c r="D101" s="104">
        <f t="shared" si="9"/>
        <v>-12150627.939999999</v>
      </c>
      <c r="E101" s="105" t="s">
        <v>3882</v>
      </c>
      <c r="F101" s="106">
        <v>44446</v>
      </c>
      <c r="G101" s="107" t="s">
        <v>2122</v>
      </c>
      <c r="H101" s="83">
        <f t="shared" si="3"/>
        <v>7</v>
      </c>
    </row>
    <row r="102" spans="1:8" x14ac:dyDescent="0.25">
      <c r="A102" s="102" t="s">
        <v>147</v>
      </c>
      <c r="B102" s="112">
        <v>-101255232.87</v>
      </c>
      <c r="C102" s="102" t="s">
        <v>17</v>
      </c>
      <c r="D102" s="104">
        <f t="shared" si="9"/>
        <v>-101255232.87</v>
      </c>
      <c r="E102" s="105" t="s">
        <v>3882</v>
      </c>
      <c r="F102" s="106">
        <v>44446</v>
      </c>
      <c r="G102" s="107" t="s">
        <v>2122</v>
      </c>
      <c r="H102" s="83">
        <f t="shared" si="3"/>
        <v>7</v>
      </c>
    </row>
    <row r="103" spans="1:8" x14ac:dyDescent="0.25">
      <c r="A103" s="102" t="s">
        <v>147</v>
      </c>
      <c r="B103" s="112">
        <v>-202498794.52000001</v>
      </c>
      <c r="C103" s="102" t="s">
        <v>17</v>
      </c>
      <c r="D103" s="104">
        <f t="shared" si="9"/>
        <v>-202498794.52000001</v>
      </c>
      <c r="E103" s="105" t="s">
        <v>3882</v>
      </c>
      <c r="F103" s="106">
        <v>44448</v>
      </c>
      <c r="G103" s="107" t="s">
        <v>2122</v>
      </c>
      <c r="H103" s="83">
        <f t="shared" si="3"/>
        <v>9</v>
      </c>
    </row>
    <row r="104" spans="1:8" x14ac:dyDescent="0.25">
      <c r="A104" s="102" t="s">
        <v>147</v>
      </c>
      <c r="B104" s="112">
        <v>-6192811.2300000004</v>
      </c>
      <c r="C104" s="102" t="s">
        <v>17</v>
      </c>
      <c r="D104" s="104">
        <f t="shared" si="9"/>
        <v>-6192811.2300000004</v>
      </c>
      <c r="E104" s="105" t="s">
        <v>3882</v>
      </c>
      <c r="F104" s="106">
        <v>44454</v>
      </c>
      <c r="G104" s="107" t="s">
        <v>2122</v>
      </c>
      <c r="H104" s="83">
        <f t="shared" si="3"/>
        <v>15</v>
      </c>
    </row>
    <row r="105" spans="1:8" x14ac:dyDescent="0.25">
      <c r="A105" s="102" t="s">
        <v>147</v>
      </c>
      <c r="B105" s="112">
        <v>-12142767.119999999</v>
      </c>
      <c r="C105" s="102" t="s">
        <v>17</v>
      </c>
      <c r="D105" s="104">
        <f t="shared" si="9"/>
        <v>-12142767.119999999</v>
      </c>
      <c r="E105" s="105" t="s">
        <v>3882</v>
      </c>
      <c r="F105" s="106">
        <v>44454</v>
      </c>
      <c r="G105" s="107" t="s">
        <v>2122</v>
      </c>
      <c r="H105" s="83">
        <f t="shared" si="3"/>
        <v>15</v>
      </c>
    </row>
    <row r="106" spans="1:8" x14ac:dyDescent="0.25">
      <c r="A106" s="102" t="s">
        <v>147</v>
      </c>
      <c r="B106" s="112">
        <v>-50594863.009999998</v>
      </c>
      <c r="C106" s="102" t="s">
        <v>17</v>
      </c>
      <c r="D106" s="104">
        <f t="shared" si="9"/>
        <v>-50594863.009999998</v>
      </c>
      <c r="E106" s="105" t="s">
        <v>3882</v>
      </c>
      <c r="F106" s="106">
        <v>44454</v>
      </c>
      <c r="G106" s="107" t="s">
        <v>2122</v>
      </c>
      <c r="H106" s="83">
        <f t="shared" si="3"/>
        <v>15</v>
      </c>
    </row>
    <row r="107" spans="1:8" x14ac:dyDescent="0.25">
      <c r="A107" s="102" t="s">
        <v>147</v>
      </c>
      <c r="B107" s="112">
        <v>-202383561.63999999</v>
      </c>
      <c r="C107" s="102" t="s">
        <v>17</v>
      </c>
      <c r="D107" s="104">
        <f t="shared" si="9"/>
        <v>-202383561.63999999</v>
      </c>
      <c r="E107" s="105" t="s">
        <v>3882</v>
      </c>
      <c r="F107" s="106">
        <v>44454</v>
      </c>
      <c r="G107" s="107" t="s">
        <v>2122</v>
      </c>
      <c r="H107" s="83">
        <f t="shared" si="3"/>
        <v>15</v>
      </c>
    </row>
    <row r="108" spans="1:8" x14ac:dyDescent="0.25">
      <c r="A108" s="102" t="s">
        <v>147</v>
      </c>
      <c r="B108" s="112">
        <v>-133451720.55</v>
      </c>
      <c r="C108" s="102" t="s">
        <v>17</v>
      </c>
      <c r="D108" s="104">
        <f t="shared" si="9"/>
        <v>-133451720.55</v>
      </c>
      <c r="E108" s="105" t="s">
        <v>3882</v>
      </c>
      <c r="F108" s="106">
        <v>44454</v>
      </c>
      <c r="G108" s="107" t="s">
        <v>2122</v>
      </c>
      <c r="H108" s="83">
        <f t="shared" si="3"/>
        <v>15</v>
      </c>
    </row>
    <row r="109" spans="1:8" x14ac:dyDescent="0.25">
      <c r="A109" s="102" t="s">
        <v>147</v>
      </c>
      <c r="B109" s="112">
        <v>-50561917.799999997</v>
      </c>
      <c r="C109" s="102" t="s">
        <v>17</v>
      </c>
      <c r="D109" s="104">
        <f t="shared" si="9"/>
        <v>-50561917.799999997</v>
      </c>
      <c r="E109" s="105" t="s">
        <v>3882</v>
      </c>
      <c r="F109" s="106">
        <v>44459</v>
      </c>
      <c r="G109" s="107" t="s">
        <v>2122</v>
      </c>
      <c r="H109" s="83">
        <f t="shared" si="3"/>
        <v>20</v>
      </c>
    </row>
    <row r="110" spans="1:8" x14ac:dyDescent="0.25">
      <c r="A110" s="102" t="s">
        <v>147</v>
      </c>
      <c r="B110" s="112">
        <v>-12134860.27</v>
      </c>
      <c r="C110" s="102" t="s">
        <v>17</v>
      </c>
      <c r="D110" s="104">
        <f t="shared" si="9"/>
        <v>-12134860.27</v>
      </c>
      <c r="E110" s="105" t="s">
        <v>3882</v>
      </c>
      <c r="F110" s="106">
        <v>44459</v>
      </c>
      <c r="G110" s="107" t="s">
        <v>2122</v>
      </c>
      <c r="H110" s="83">
        <f t="shared" si="3"/>
        <v>20</v>
      </c>
    </row>
    <row r="111" spans="1:8" x14ac:dyDescent="0.25">
      <c r="A111" s="102" t="s">
        <v>147</v>
      </c>
      <c r="B111" s="112">
        <v>-202255342.47</v>
      </c>
      <c r="C111" s="102" t="s">
        <v>17</v>
      </c>
      <c r="D111" s="104">
        <f t="shared" si="9"/>
        <v>-202255342.47</v>
      </c>
      <c r="E111" s="105" t="s">
        <v>3882</v>
      </c>
      <c r="F111" s="106">
        <v>44459</v>
      </c>
      <c r="G111" s="107" t="s">
        <v>2122</v>
      </c>
      <c r="H111" s="83">
        <f t="shared" si="3"/>
        <v>20</v>
      </c>
    </row>
    <row r="112" spans="1:8" x14ac:dyDescent="0.25">
      <c r="A112" s="102" t="s">
        <v>147</v>
      </c>
      <c r="B112" s="112">
        <v>-151691506.84999999</v>
      </c>
      <c r="C112" s="102" t="s">
        <v>17</v>
      </c>
      <c r="D112" s="104">
        <f t="shared" si="9"/>
        <v>-151691506.84999999</v>
      </c>
      <c r="E112" s="105" t="s">
        <v>3882</v>
      </c>
      <c r="F112" s="106">
        <v>44459</v>
      </c>
      <c r="G112" s="107" t="s">
        <v>2122</v>
      </c>
      <c r="H112" s="83">
        <f t="shared" si="3"/>
        <v>20</v>
      </c>
    </row>
    <row r="113" spans="1:8" x14ac:dyDescent="0.25">
      <c r="A113" s="102" t="s">
        <v>147</v>
      </c>
      <c r="B113" s="112">
        <v>-202263013.69999999</v>
      </c>
      <c r="C113" s="102" t="s">
        <v>17</v>
      </c>
      <c r="D113" s="104">
        <f t="shared" si="9"/>
        <v>-202263013.69999999</v>
      </c>
      <c r="E113" s="105" t="s">
        <v>3882</v>
      </c>
      <c r="F113" s="106">
        <v>44459</v>
      </c>
      <c r="G113" s="107" t="s">
        <v>2122</v>
      </c>
      <c r="H113" s="83">
        <f t="shared" si="3"/>
        <v>20</v>
      </c>
    </row>
    <row r="114" spans="1:8" x14ac:dyDescent="0.25">
      <c r="A114" s="102" t="s">
        <v>147</v>
      </c>
      <c r="B114" s="112">
        <v>-12135780.82</v>
      </c>
      <c r="C114" s="102" t="s">
        <v>17</v>
      </c>
      <c r="D114" s="104">
        <f t="shared" si="9"/>
        <v>-12135780.82</v>
      </c>
      <c r="E114" s="105" t="s">
        <v>3882</v>
      </c>
      <c r="F114" s="106">
        <v>44459</v>
      </c>
      <c r="G114" s="107" t="s">
        <v>2122</v>
      </c>
      <c r="H114" s="83">
        <f t="shared" si="3"/>
        <v>20</v>
      </c>
    </row>
    <row r="115" spans="1:8" x14ac:dyDescent="0.25">
      <c r="A115" s="102" t="s">
        <v>147</v>
      </c>
      <c r="B115" s="112">
        <v>-202266849.31</v>
      </c>
      <c r="C115" s="102" t="s">
        <v>17</v>
      </c>
      <c r="D115" s="104">
        <f t="shared" si="9"/>
        <v>-202266849.31</v>
      </c>
      <c r="E115" s="105" t="s">
        <v>3882</v>
      </c>
      <c r="F115" s="106">
        <v>44459</v>
      </c>
      <c r="G115" s="107" t="s">
        <v>2122</v>
      </c>
      <c r="H115" s="83">
        <f t="shared" si="3"/>
        <v>20</v>
      </c>
    </row>
    <row r="116" spans="1:8" x14ac:dyDescent="0.25">
      <c r="A116" s="102" t="s">
        <v>147</v>
      </c>
      <c r="B116" s="112">
        <v>-202282191.78</v>
      </c>
      <c r="C116" s="102" t="s">
        <v>17</v>
      </c>
      <c r="D116" s="104">
        <f t="shared" si="9"/>
        <v>-202282191.78</v>
      </c>
      <c r="E116" s="105" t="s">
        <v>3882</v>
      </c>
      <c r="F116" s="106">
        <v>44459</v>
      </c>
      <c r="G116" s="107" t="s">
        <v>2122</v>
      </c>
      <c r="H116" s="83">
        <f t="shared" si="3"/>
        <v>20</v>
      </c>
    </row>
    <row r="117" spans="1:8" x14ac:dyDescent="0.25">
      <c r="A117" s="102" t="s">
        <v>147</v>
      </c>
      <c r="B117" s="112">
        <v>-202286027.38999999</v>
      </c>
      <c r="C117" s="102" t="s">
        <v>17</v>
      </c>
      <c r="D117" s="104">
        <f t="shared" si="9"/>
        <v>-202286027.38999999</v>
      </c>
      <c r="E117" s="105" t="s">
        <v>3882</v>
      </c>
      <c r="F117" s="106">
        <v>44459</v>
      </c>
      <c r="G117" s="107" t="s">
        <v>2122</v>
      </c>
      <c r="H117" s="83">
        <f t="shared" si="3"/>
        <v>20</v>
      </c>
    </row>
    <row r="118" spans="1:8" x14ac:dyDescent="0.25">
      <c r="A118" s="102" t="s">
        <v>147</v>
      </c>
      <c r="B118" s="112">
        <v>-2508592705.77</v>
      </c>
      <c r="C118" s="102" t="s">
        <v>17</v>
      </c>
      <c r="D118" s="104">
        <f t="shared" si="9"/>
        <v>-2508592705.77</v>
      </c>
      <c r="E118" s="105" t="s">
        <v>3882</v>
      </c>
      <c r="F118" s="106">
        <v>44511</v>
      </c>
      <c r="G118" s="107" t="s">
        <v>2768</v>
      </c>
      <c r="H118" s="83">
        <f t="shared" si="3"/>
        <v>72</v>
      </c>
    </row>
    <row r="119" spans="1:8" x14ac:dyDescent="0.25">
      <c r="A119" s="102" t="s">
        <v>147</v>
      </c>
      <c r="B119" s="112">
        <v>-200287123.28999999</v>
      </c>
      <c r="C119" s="102" t="s">
        <v>17</v>
      </c>
      <c r="D119" s="104">
        <f t="shared" si="9"/>
        <v>-200287123.28999999</v>
      </c>
      <c r="E119" s="105" t="s">
        <v>3882</v>
      </c>
      <c r="F119" s="106">
        <v>44445</v>
      </c>
      <c r="G119" s="107" t="s">
        <v>2122</v>
      </c>
      <c r="H119" s="83">
        <f t="shared" si="3"/>
        <v>6</v>
      </c>
    </row>
    <row r="120" spans="1:8" x14ac:dyDescent="0.25">
      <c r="A120" s="102" t="s">
        <v>147</v>
      </c>
      <c r="B120" s="112">
        <v>-200286684.93000001</v>
      </c>
      <c r="C120" s="102" t="s">
        <v>17</v>
      </c>
      <c r="D120" s="104">
        <f t="shared" si="9"/>
        <v>-200286684.93000001</v>
      </c>
      <c r="E120" s="105" t="s">
        <v>3882</v>
      </c>
      <c r="F120" s="106">
        <v>44445</v>
      </c>
      <c r="G120" s="107" t="s">
        <v>2122</v>
      </c>
      <c r="H120" s="83">
        <f t="shared" si="3"/>
        <v>6</v>
      </c>
    </row>
    <row r="121" spans="1:8" x14ac:dyDescent="0.25">
      <c r="A121" s="102" t="s">
        <v>147</v>
      </c>
      <c r="B121" s="112">
        <v>-200288876.71000001</v>
      </c>
      <c r="C121" s="102" t="s">
        <v>17</v>
      </c>
      <c r="D121" s="104">
        <f t="shared" si="9"/>
        <v>-200288876.71000001</v>
      </c>
      <c r="E121" s="105" t="s">
        <v>3882</v>
      </c>
      <c r="F121" s="106">
        <v>44461</v>
      </c>
      <c r="G121" s="107" t="s">
        <v>2122</v>
      </c>
      <c r="H121" s="83">
        <f t="shared" si="3"/>
        <v>22</v>
      </c>
    </row>
    <row r="122" spans="1:8" x14ac:dyDescent="0.25">
      <c r="A122" s="102" t="s">
        <v>147</v>
      </c>
      <c r="B122" s="112">
        <v>-183978764.38999999</v>
      </c>
      <c r="C122" s="102" t="s">
        <v>343</v>
      </c>
      <c r="D122" s="104">
        <f>B122/$J$2</f>
        <v>-2500581.2400780707</v>
      </c>
      <c r="E122" s="105" t="s">
        <v>3882</v>
      </c>
      <c r="F122" s="106">
        <v>44522</v>
      </c>
      <c r="G122" s="107" t="s">
        <v>2768</v>
      </c>
      <c r="H122" s="83">
        <f t="shared" si="3"/>
        <v>83</v>
      </c>
    </row>
    <row r="123" spans="1:8" x14ac:dyDescent="0.25">
      <c r="A123" s="102" t="s">
        <v>147</v>
      </c>
      <c r="B123" s="112">
        <v>-200252000</v>
      </c>
      <c r="C123" s="102" t="s">
        <v>17</v>
      </c>
      <c r="D123" s="104">
        <f t="shared" ref="D123:D124" si="10">B123</f>
        <v>-200252000</v>
      </c>
      <c r="E123" s="105" t="s">
        <v>3882</v>
      </c>
      <c r="F123" s="106">
        <v>44446</v>
      </c>
      <c r="G123" s="107" t="s">
        <v>2122</v>
      </c>
      <c r="H123" s="83">
        <f t="shared" si="3"/>
        <v>7</v>
      </c>
    </row>
    <row r="124" spans="1:8" x14ac:dyDescent="0.25">
      <c r="A124" s="102" t="s">
        <v>147</v>
      </c>
      <c r="B124" s="112">
        <v>-100134246.58</v>
      </c>
      <c r="C124" s="102" t="s">
        <v>17</v>
      </c>
      <c r="D124" s="104">
        <f t="shared" si="10"/>
        <v>-100134246.58</v>
      </c>
      <c r="E124" s="105" t="s">
        <v>3882</v>
      </c>
      <c r="F124" s="106">
        <v>44522</v>
      </c>
      <c r="G124" s="107" t="s">
        <v>2768</v>
      </c>
      <c r="H124" s="83">
        <f t="shared" si="3"/>
        <v>83</v>
      </c>
    </row>
    <row r="125" spans="1:8" x14ac:dyDescent="0.25">
      <c r="A125" s="102" t="s">
        <v>147</v>
      </c>
      <c r="B125" s="112">
        <v>-14885013.439999999</v>
      </c>
      <c r="C125" s="102" t="s">
        <v>343</v>
      </c>
      <c r="D125" s="104">
        <f t="shared" ref="D125:D127" si="11">B125/$J$2</f>
        <v>-202312.39996520529</v>
      </c>
      <c r="E125" s="105" t="s">
        <v>3882</v>
      </c>
      <c r="F125" s="106">
        <v>44522</v>
      </c>
      <c r="G125" s="107" t="s">
        <v>2768</v>
      </c>
      <c r="H125" s="83">
        <f t="shared" si="3"/>
        <v>83</v>
      </c>
    </row>
    <row r="126" spans="1:8" x14ac:dyDescent="0.25">
      <c r="A126" s="102" t="s">
        <v>147</v>
      </c>
      <c r="B126" s="112">
        <v>-2992406216.8000002</v>
      </c>
      <c r="C126" s="102" t="s">
        <v>343</v>
      </c>
      <c r="D126" s="104">
        <f t="shared" si="11"/>
        <v>-40671839.889961727</v>
      </c>
      <c r="E126" s="105" t="s">
        <v>3882</v>
      </c>
      <c r="F126" s="106">
        <v>44440</v>
      </c>
      <c r="G126" s="107" t="s">
        <v>2122</v>
      </c>
      <c r="H126" s="83">
        <f t="shared" si="3"/>
        <v>1</v>
      </c>
    </row>
    <row r="127" spans="1:8" x14ac:dyDescent="0.25">
      <c r="A127" s="102" t="s">
        <v>147</v>
      </c>
      <c r="B127" s="112">
        <v>-2992406216.8000002</v>
      </c>
      <c r="C127" s="102" t="s">
        <v>343</v>
      </c>
      <c r="D127" s="104">
        <f t="shared" si="11"/>
        <v>-40671839.889961727</v>
      </c>
      <c r="E127" s="105" t="s">
        <v>3882</v>
      </c>
      <c r="F127" s="106">
        <v>44440</v>
      </c>
      <c r="G127" s="107" t="s">
        <v>2122</v>
      </c>
      <c r="H127" s="83">
        <f t="shared" si="3"/>
        <v>1</v>
      </c>
    </row>
    <row r="128" spans="1:8" x14ac:dyDescent="0.25">
      <c r="A128" s="102" t="s">
        <v>147</v>
      </c>
      <c r="B128" s="112">
        <v>-4750194708.6300001</v>
      </c>
      <c r="C128" s="102" t="s">
        <v>17</v>
      </c>
      <c r="D128" s="104">
        <f t="shared" ref="D128:D132" si="12">B128</f>
        <v>-4750194708.6300001</v>
      </c>
      <c r="E128" s="105" t="s">
        <v>3882</v>
      </c>
      <c r="F128" s="106">
        <v>44440</v>
      </c>
      <c r="G128" s="107" t="s">
        <v>2122</v>
      </c>
      <c r="H128" s="83">
        <f t="shared" si="3"/>
        <v>1</v>
      </c>
    </row>
    <row r="129" spans="1:8" x14ac:dyDescent="0.25">
      <c r="A129" s="102" t="s">
        <v>147</v>
      </c>
      <c r="B129" s="112">
        <v>-1816314586.28</v>
      </c>
      <c r="C129" s="102" t="s">
        <v>17</v>
      </c>
      <c r="D129" s="104">
        <f t="shared" si="12"/>
        <v>-1816314586.28</v>
      </c>
      <c r="E129" s="105" t="s">
        <v>3882</v>
      </c>
      <c r="F129" s="106">
        <v>44440</v>
      </c>
      <c r="G129" s="107" t="s">
        <v>2122</v>
      </c>
      <c r="H129" s="83">
        <f t="shared" si="3"/>
        <v>1</v>
      </c>
    </row>
    <row r="130" spans="1:8" x14ac:dyDescent="0.25">
      <c r="A130" s="102" t="s">
        <v>147</v>
      </c>
      <c r="B130" s="112">
        <v>-2375097354.3200002</v>
      </c>
      <c r="C130" s="102" t="s">
        <v>17</v>
      </c>
      <c r="D130" s="104">
        <f t="shared" si="12"/>
        <v>-2375097354.3200002</v>
      </c>
      <c r="E130" s="105" t="s">
        <v>3882</v>
      </c>
      <c r="F130" s="106">
        <v>44440</v>
      </c>
      <c r="G130" s="107" t="s">
        <v>2122</v>
      </c>
      <c r="H130" s="83">
        <f t="shared" si="3"/>
        <v>1</v>
      </c>
    </row>
    <row r="131" spans="1:8" x14ac:dyDescent="0.25">
      <c r="A131" s="102" t="s">
        <v>147</v>
      </c>
      <c r="B131" s="112">
        <v>-1045527263.33</v>
      </c>
      <c r="C131" s="102" t="s">
        <v>17</v>
      </c>
      <c r="D131" s="104">
        <f t="shared" si="12"/>
        <v>-1045527263.33</v>
      </c>
      <c r="E131" s="105" t="s">
        <v>3882</v>
      </c>
      <c r="F131" s="106">
        <v>44440</v>
      </c>
      <c r="G131" s="107" t="s">
        <v>2122</v>
      </c>
      <c r="H131" s="83">
        <f t="shared" si="3"/>
        <v>1</v>
      </c>
    </row>
    <row r="132" spans="1:8" x14ac:dyDescent="0.25">
      <c r="A132" s="102" t="s">
        <v>147</v>
      </c>
      <c r="B132" s="112">
        <v>-573622515.30999994</v>
      </c>
      <c r="C132" s="102" t="s">
        <v>17</v>
      </c>
      <c r="D132" s="104">
        <f t="shared" si="12"/>
        <v>-573622515.30999994</v>
      </c>
      <c r="E132" s="105" t="s">
        <v>3882</v>
      </c>
      <c r="F132" s="106">
        <v>44440</v>
      </c>
      <c r="G132" s="107" t="s">
        <v>2122</v>
      </c>
      <c r="H132" s="83">
        <f t="shared" ref="H132:H195" si="13">F132-$I$2</f>
        <v>1</v>
      </c>
    </row>
    <row r="133" spans="1:8" x14ac:dyDescent="0.25">
      <c r="A133" s="102" t="s">
        <v>147</v>
      </c>
      <c r="B133" s="112">
        <v>-1994986665.54</v>
      </c>
      <c r="C133" s="102" t="s">
        <v>343</v>
      </c>
      <c r="D133" s="104">
        <f t="shared" ref="D133:D135" si="14">B133/$J$2</f>
        <v>-27115228.469956942</v>
      </c>
      <c r="E133" s="105" t="s">
        <v>3882</v>
      </c>
      <c r="F133" s="106">
        <v>44523</v>
      </c>
      <c r="G133" s="107" t="s">
        <v>2768</v>
      </c>
      <c r="H133" s="83">
        <f t="shared" si="13"/>
        <v>84</v>
      </c>
    </row>
    <row r="134" spans="1:8" x14ac:dyDescent="0.25">
      <c r="A134" s="102" t="s">
        <v>147</v>
      </c>
      <c r="B134" s="112">
        <v>-2036164663.5999999</v>
      </c>
      <c r="C134" s="102" t="s">
        <v>343</v>
      </c>
      <c r="D134" s="104">
        <f t="shared" si="14"/>
        <v>-27674906.809977382</v>
      </c>
      <c r="E134" s="105" t="s">
        <v>3882</v>
      </c>
      <c r="F134" s="106">
        <v>44441</v>
      </c>
      <c r="G134" s="107" t="s">
        <v>2122</v>
      </c>
      <c r="H134" s="83">
        <f t="shared" si="13"/>
        <v>2</v>
      </c>
    </row>
    <row r="135" spans="1:8" x14ac:dyDescent="0.25">
      <c r="A135" s="102" t="s">
        <v>147</v>
      </c>
      <c r="B135" s="112">
        <v>-1476634067.23</v>
      </c>
      <c r="C135" s="102" t="s">
        <v>343</v>
      </c>
      <c r="D135" s="104">
        <f t="shared" si="14"/>
        <v>-20069943.719962381</v>
      </c>
      <c r="E135" s="105" t="s">
        <v>3882</v>
      </c>
      <c r="F135" s="106">
        <v>44441</v>
      </c>
      <c r="G135" s="107" t="s">
        <v>2122</v>
      </c>
      <c r="H135" s="83">
        <f t="shared" si="13"/>
        <v>2</v>
      </c>
    </row>
    <row r="136" spans="1:8" x14ac:dyDescent="0.25">
      <c r="A136" s="102" t="s">
        <v>147</v>
      </c>
      <c r="B136" s="112">
        <v>-2001671232.8800001</v>
      </c>
      <c r="C136" s="102" t="s">
        <v>17</v>
      </c>
      <c r="D136" s="104">
        <f t="shared" ref="D136:D141" si="15">B136</f>
        <v>-2001671232.8800001</v>
      </c>
      <c r="E136" s="105" t="s">
        <v>3882</v>
      </c>
      <c r="F136" s="106">
        <v>44441</v>
      </c>
      <c r="G136" s="107" t="s">
        <v>2122</v>
      </c>
      <c r="H136" s="83">
        <f t="shared" si="13"/>
        <v>2</v>
      </c>
    </row>
    <row r="137" spans="1:8" x14ac:dyDescent="0.25">
      <c r="A137" s="102" t="s">
        <v>147</v>
      </c>
      <c r="B137" s="112">
        <v>-2001665753.4200001</v>
      </c>
      <c r="C137" s="102" t="s">
        <v>17</v>
      </c>
      <c r="D137" s="104">
        <f t="shared" si="15"/>
        <v>-2001665753.4200001</v>
      </c>
      <c r="E137" s="105" t="s">
        <v>3882</v>
      </c>
      <c r="F137" s="106">
        <v>44441</v>
      </c>
      <c r="G137" s="107" t="s">
        <v>2122</v>
      </c>
      <c r="H137" s="83">
        <f t="shared" si="13"/>
        <v>2</v>
      </c>
    </row>
    <row r="138" spans="1:8" x14ac:dyDescent="0.25">
      <c r="A138" s="102" t="s">
        <v>147</v>
      </c>
      <c r="B138" s="112">
        <v>-1501245205.48</v>
      </c>
      <c r="C138" s="102" t="s">
        <v>17</v>
      </c>
      <c r="D138" s="104">
        <f t="shared" si="15"/>
        <v>-1501245205.48</v>
      </c>
      <c r="E138" s="105" t="s">
        <v>3882</v>
      </c>
      <c r="F138" s="106">
        <v>44441</v>
      </c>
      <c r="G138" s="107" t="s">
        <v>2122</v>
      </c>
      <c r="H138" s="83">
        <f t="shared" si="13"/>
        <v>2</v>
      </c>
    </row>
    <row r="139" spans="1:8" x14ac:dyDescent="0.25">
      <c r="A139" s="102" t="s">
        <v>147</v>
      </c>
      <c r="B139" s="112">
        <v>-2001671232.8800001</v>
      </c>
      <c r="C139" s="102" t="s">
        <v>17</v>
      </c>
      <c r="D139" s="104">
        <f t="shared" si="15"/>
        <v>-2001671232.8800001</v>
      </c>
      <c r="E139" s="105" t="s">
        <v>3882</v>
      </c>
      <c r="F139" s="106">
        <v>44448</v>
      </c>
      <c r="G139" s="107" t="s">
        <v>2122</v>
      </c>
      <c r="H139" s="83">
        <f t="shared" si="13"/>
        <v>9</v>
      </c>
    </row>
    <row r="140" spans="1:8" x14ac:dyDescent="0.25">
      <c r="A140" s="102" t="s">
        <v>147</v>
      </c>
      <c r="B140" s="112">
        <v>-2001665753.4300001</v>
      </c>
      <c r="C140" s="102" t="s">
        <v>17</v>
      </c>
      <c r="D140" s="104">
        <f t="shared" si="15"/>
        <v>-2001665753.4300001</v>
      </c>
      <c r="E140" s="105" t="s">
        <v>3882</v>
      </c>
      <c r="F140" s="106">
        <v>44448</v>
      </c>
      <c r="G140" s="107" t="s">
        <v>2122</v>
      </c>
      <c r="H140" s="83">
        <f t="shared" si="13"/>
        <v>9</v>
      </c>
    </row>
    <row r="141" spans="1:8" x14ac:dyDescent="0.25">
      <c r="A141" s="102" t="s">
        <v>147</v>
      </c>
      <c r="B141" s="112">
        <v>-5004239726.0299997</v>
      </c>
      <c r="C141" s="102" t="s">
        <v>17</v>
      </c>
      <c r="D141" s="104">
        <f t="shared" si="15"/>
        <v>-5004239726.0299997</v>
      </c>
      <c r="E141" s="105" t="s">
        <v>3882</v>
      </c>
      <c r="F141" s="106">
        <v>44469</v>
      </c>
      <c r="G141" s="107" t="s">
        <v>2122</v>
      </c>
      <c r="H141" s="83">
        <f t="shared" si="13"/>
        <v>30</v>
      </c>
    </row>
    <row r="142" spans="1:8" x14ac:dyDescent="0.25">
      <c r="A142" s="102" t="s">
        <v>147</v>
      </c>
      <c r="B142" s="112">
        <v>-772495001.4000001</v>
      </c>
      <c r="C142" s="102" t="s">
        <v>343</v>
      </c>
      <c r="D142" s="104">
        <f t="shared" ref="D142:D147" si="16">B142/$J$2</f>
        <v>-10499508.000065241</v>
      </c>
      <c r="E142" s="105" t="s">
        <v>3882</v>
      </c>
      <c r="F142" s="106">
        <v>44442</v>
      </c>
      <c r="G142" s="107" t="s">
        <v>2122</v>
      </c>
      <c r="H142" s="83">
        <f t="shared" si="13"/>
        <v>3</v>
      </c>
    </row>
    <row r="143" spans="1:8" x14ac:dyDescent="0.25">
      <c r="A143" s="102" t="s">
        <v>147</v>
      </c>
      <c r="B143" s="112">
        <v>-897597962.28999996</v>
      </c>
      <c r="C143" s="102" t="s">
        <v>343</v>
      </c>
      <c r="D143" s="104">
        <f t="shared" si="16"/>
        <v>-12199867.919955853</v>
      </c>
      <c r="E143" s="105" t="s">
        <v>3882</v>
      </c>
      <c r="F143" s="106">
        <v>44442</v>
      </c>
      <c r="G143" s="107" t="s">
        <v>2122</v>
      </c>
      <c r="H143" s="83">
        <f t="shared" si="13"/>
        <v>3</v>
      </c>
    </row>
    <row r="144" spans="1:8" x14ac:dyDescent="0.25">
      <c r="A144" s="102" t="s">
        <v>147</v>
      </c>
      <c r="B144" s="112">
        <v>-4144089854.1100001</v>
      </c>
      <c r="C144" s="102" t="s">
        <v>343</v>
      </c>
      <c r="D144" s="104">
        <f t="shared" si="16"/>
        <v>-56325160.02998326</v>
      </c>
      <c r="E144" s="105" t="s">
        <v>3882</v>
      </c>
      <c r="F144" s="106">
        <v>44442</v>
      </c>
      <c r="G144" s="107" t="s">
        <v>2122</v>
      </c>
      <c r="H144" s="83">
        <f t="shared" si="13"/>
        <v>3</v>
      </c>
    </row>
    <row r="145" spans="1:8" x14ac:dyDescent="0.25">
      <c r="A145" s="102" t="s">
        <v>147</v>
      </c>
      <c r="B145" s="112">
        <v>-993840647.43999994</v>
      </c>
      <c r="C145" s="102" t="s">
        <v>343</v>
      </c>
      <c r="D145" s="104">
        <f t="shared" si="16"/>
        <v>-13507968.089987822</v>
      </c>
      <c r="E145" s="105" t="s">
        <v>3882</v>
      </c>
      <c r="F145" s="106">
        <v>44442</v>
      </c>
      <c r="G145" s="107" t="s">
        <v>2122</v>
      </c>
      <c r="H145" s="83">
        <f t="shared" si="13"/>
        <v>3</v>
      </c>
    </row>
    <row r="146" spans="1:8" x14ac:dyDescent="0.25">
      <c r="A146" s="102" t="s">
        <v>147</v>
      </c>
      <c r="B146" s="112">
        <v>-1041844634.8000001</v>
      </c>
      <c r="C146" s="102" t="s">
        <v>343</v>
      </c>
      <c r="D146" s="104">
        <f t="shared" si="16"/>
        <v>-14160423.119998261</v>
      </c>
      <c r="E146" s="105" t="s">
        <v>3882</v>
      </c>
      <c r="F146" s="106">
        <v>44442</v>
      </c>
      <c r="G146" s="107" t="s">
        <v>2122</v>
      </c>
      <c r="H146" s="83">
        <f t="shared" si="13"/>
        <v>3</v>
      </c>
    </row>
    <row r="147" spans="1:8" x14ac:dyDescent="0.25">
      <c r="A147" s="102" t="s">
        <v>147</v>
      </c>
      <c r="B147" s="112">
        <v>-863113789.6400001</v>
      </c>
      <c r="C147" s="102" t="s">
        <v>343</v>
      </c>
      <c r="D147" s="104">
        <f t="shared" si="16"/>
        <v>-11731169.940087859</v>
      </c>
      <c r="E147" s="105" t="s">
        <v>3882</v>
      </c>
      <c r="F147" s="106">
        <v>44442</v>
      </c>
      <c r="G147" s="107" t="s">
        <v>2122</v>
      </c>
      <c r="H147" s="83">
        <f t="shared" si="13"/>
        <v>3</v>
      </c>
    </row>
    <row r="148" spans="1:8" x14ac:dyDescent="0.25">
      <c r="A148" s="102" t="s">
        <v>147</v>
      </c>
      <c r="B148" s="112">
        <v>-90064898.629999995</v>
      </c>
      <c r="C148" s="102" t="s">
        <v>17</v>
      </c>
      <c r="D148" s="104">
        <f t="shared" ref="D148:D150" si="17">B148</f>
        <v>-90064898.629999995</v>
      </c>
      <c r="E148" s="105" t="s">
        <v>3882</v>
      </c>
      <c r="F148" s="106">
        <v>44449</v>
      </c>
      <c r="G148" s="107" t="s">
        <v>2122</v>
      </c>
      <c r="H148" s="83">
        <f t="shared" si="13"/>
        <v>10</v>
      </c>
    </row>
    <row r="149" spans="1:8" x14ac:dyDescent="0.25">
      <c r="A149" s="102" t="s">
        <v>147</v>
      </c>
      <c r="B149" s="112">
        <v>-200143780.81999999</v>
      </c>
      <c r="C149" s="102" t="s">
        <v>17</v>
      </c>
      <c r="D149" s="104">
        <f t="shared" si="17"/>
        <v>-200143780.81999999</v>
      </c>
      <c r="E149" s="105" t="s">
        <v>3882</v>
      </c>
      <c r="F149" s="106">
        <v>44449</v>
      </c>
      <c r="G149" s="107" t="s">
        <v>2122</v>
      </c>
      <c r="H149" s="83">
        <f t="shared" si="13"/>
        <v>10</v>
      </c>
    </row>
    <row r="150" spans="1:8" x14ac:dyDescent="0.25">
      <c r="A150" s="102" t="s">
        <v>147</v>
      </c>
      <c r="B150" s="112">
        <v>-10507536.99</v>
      </c>
      <c r="C150" s="102" t="s">
        <v>17</v>
      </c>
      <c r="D150" s="104">
        <f t="shared" si="17"/>
        <v>-10507536.99</v>
      </c>
      <c r="E150" s="105" t="s">
        <v>3882</v>
      </c>
      <c r="F150" s="106">
        <v>44449</v>
      </c>
      <c r="G150" s="107" t="s">
        <v>2122</v>
      </c>
      <c r="H150" s="83">
        <f t="shared" si="13"/>
        <v>10</v>
      </c>
    </row>
    <row r="151" spans="1:8" x14ac:dyDescent="0.25">
      <c r="A151" s="102" t="s">
        <v>147</v>
      </c>
      <c r="B151" s="112">
        <v>-1324351021.9300001</v>
      </c>
      <c r="C151" s="102" t="s">
        <v>343</v>
      </c>
      <c r="D151" s="104">
        <f>B151/$J$2</f>
        <v>-18000160.67993759</v>
      </c>
      <c r="E151" s="105" t="s">
        <v>3882</v>
      </c>
      <c r="F151" s="106">
        <v>44446</v>
      </c>
      <c r="G151" s="107" t="s">
        <v>2122</v>
      </c>
      <c r="H151" s="83">
        <f t="shared" si="13"/>
        <v>7</v>
      </c>
    </row>
    <row r="152" spans="1:8" x14ac:dyDescent="0.25">
      <c r="A152" s="102" t="s">
        <v>147</v>
      </c>
      <c r="B152" s="112">
        <v>-200036164.38</v>
      </c>
      <c r="C152" s="102" t="s">
        <v>17</v>
      </c>
      <c r="D152" s="104">
        <f>B152</f>
        <v>-200036164.38</v>
      </c>
      <c r="E152" s="105" t="s">
        <v>3882</v>
      </c>
      <c r="F152" s="106">
        <v>44452</v>
      </c>
      <c r="G152" s="107" t="s">
        <v>2122</v>
      </c>
      <c r="H152" s="83">
        <f t="shared" si="13"/>
        <v>13</v>
      </c>
    </row>
    <row r="153" spans="1:8" x14ac:dyDescent="0.25">
      <c r="A153" s="102" t="s">
        <v>147</v>
      </c>
      <c r="B153" s="112">
        <v>-1999341893.3199999</v>
      </c>
      <c r="C153" s="102" t="s">
        <v>343</v>
      </c>
      <c r="D153" s="104">
        <f t="shared" ref="D153:D156" si="18">B153/$J$2</f>
        <v>-27174423.349969555</v>
      </c>
      <c r="E153" s="105" t="s">
        <v>3882</v>
      </c>
      <c r="F153" s="106">
        <v>44446</v>
      </c>
      <c r="G153" s="107" t="s">
        <v>2122</v>
      </c>
      <c r="H153" s="83">
        <f t="shared" si="13"/>
        <v>7</v>
      </c>
    </row>
    <row r="154" spans="1:8" x14ac:dyDescent="0.25">
      <c r="A154" s="102" t="s">
        <v>147</v>
      </c>
      <c r="B154" s="112">
        <v>-1862171205.6299999</v>
      </c>
      <c r="C154" s="102" t="s">
        <v>343</v>
      </c>
      <c r="D154" s="104">
        <f t="shared" si="18"/>
        <v>-25310042.700042404</v>
      </c>
      <c r="E154" s="105" t="s">
        <v>3882</v>
      </c>
      <c r="F154" s="106">
        <v>44446</v>
      </c>
      <c r="G154" s="107" t="s">
        <v>2122</v>
      </c>
      <c r="H154" s="83">
        <f t="shared" si="13"/>
        <v>7</v>
      </c>
    </row>
    <row r="155" spans="1:8" x14ac:dyDescent="0.25">
      <c r="A155" s="102" t="s">
        <v>147</v>
      </c>
      <c r="B155" s="112">
        <v>-906952967.85000002</v>
      </c>
      <c r="C155" s="102" t="s">
        <v>343</v>
      </c>
      <c r="D155" s="104">
        <f t="shared" si="18"/>
        <v>-12327018.199944546</v>
      </c>
      <c r="E155" s="105" t="s">
        <v>3882</v>
      </c>
      <c r="F155" s="106">
        <v>44446</v>
      </c>
      <c r="G155" s="107" t="s">
        <v>2122</v>
      </c>
      <c r="H155" s="83">
        <f t="shared" si="13"/>
        <v>7</v>
      </c>
    </row>
    <row r="156" spans="1:8" x14ac:dyDescent="0.25">
      <c r="A156" s="102" t="s">
        <v>147</v>
      </c>
      <c r="B156" s="112">
        <v>-931085602.80999994</v>
      </c>
      <c r="C156" s="102" t="s">
        <v>343</v>
      </c>
      <c r="D156" s="104">
        <f t="shared" si="18"/>
        <v>-12655021.349953244</v>
      </c>
      <c r="E156" s="105" t="s">
        <v>3882</v>
      </c>
      <c r="F156" s="106">
        <v>44446</v>
      </c>
      <c r="G156" s="107" t="s">
        <v>2122</v>
      </c>
      <c r="H156" s="83">
        <f t="shared" si="13"/>
        <v>7</v>
      </c>
    </row>
    <row r="157" spans="1:8" x14ac:dyDescent="0.25">
      <c r="A157" s="102" t="s">
        <v>147</v>
      </c>
      <c r="B157" s="112">
        <v>-1033452160.59</v>
      </c>
      <c r="C157" s="102" t="s">
        <v>17</v>
      </c>
      <c r="D157" s="104">
        <f t="shared" ref="D157:D167" si="19">B157</f>
        <v>-1033452160.59</v>
      </c>
      <c r="E157" s="105" t="s">
        <v>3882</v>
      </c>
      <c r="F157" s="106">
        <v>44445</v>
      </c>
      <c r="G157" s="107" t="s">
        <v>2122</v>
      </c>
      <c r="H157" s="83">
        <f t="shared" si="13"/>
        <v>6</v>
      </c>
    </row>
    <row r="158" spans="1:8" x14ac:dyDescent="0.25">
      <c r="A158" s="102" t="s">
        <v>147</v>
      </c>
      <c r="B158" s="112">
        <v>-3624322607.1599998</v>
      </c>
      <c r="C158" s="102" t="s">
        <v>17</v>
      </c>
      <c r="D158" s="104">
        <f t="shared" si="19"/>
        <v>-3624322607.1599998</v>
      </c>
      <c r="E158" s="105" t="s">
        <v>3882</v>
      </c>
      <c r="F158" s="106">
        <v>44445</v>
      </c>
      <c r="G158" s="107" t="s">
        <v>2122</v>
      </c>
      <c r="H158" s="83">
        <f t="shared" si="13"/>
        <v>6</v>
      </c>
    </row>
    <row r="159" spans="1:8" x14ac:dyDescent="0.25">
      <c r="A159" s="102" t="s">
        <v>147</v>
      </c>
      <c r="B159" s="112">
        <v>-324232359.36000001</v>
      </c>
      <c r="C159" s="102" t="s">
        <v>17</v>
      </c>
      <c r="D159" s="104">
        <f t="shared" si="19"/>
        <v>-324232359.36000001</v>
      </c>
      <c r="E159" s="105" t="s">
        <v>3882</v>
      </c>
      <c r="F159" s="106">
        <v>44445</v>
      </c>
      <c r="G159" s="107" t="s">
        <v>2122</v>
      </c>
      <c r="H159" s="83">
        <f t="shared" si="13"/>
        <v>6</v>
      </c>
    </row>
    <row r="160" spans="1:8" x14ac:dyDescent="0.25">
      <c r="A160" s="102" t="s">
        <v>147</v>
      </c>
      <c r="B160" s="112">
        <v>-4097576743.9900002</v>
      </c>
      <c r="C160" s="102" t="s">
        <v>17</v>
      </c>
      <c r="D160" s="104">
        <f t="shared" si="19"/>
        <v>-4097576743.9900002</v>
      </c>
      <c r="E160" s="105" t="s">
        <v>3882</v>
      </c>
      <c r="F160" s="106">
        <v>44445</v>
      </c>
      <c r="G160" s="107" t="s">
        <v>2122</v>
      </c>
      <c r="H160" s="83">
        <f t="shared" si="13"/>
        <v>6</v>
      </c>
    </row>
    <row r="161" spans="1:8" x14ac:dyDescent="0.25">
      <c r="A161" s="102" t="s">
        <v>147</v>
      </c>
      <c r="B161" s="112">
        <v>-235965664.40000001</v>
      </c>
      <c r="C161" s="102" t="s">
        <v>17</v>
      </c>
      <c r="D161" s="104">
        <f t="shared" si="19"/>
        <v>-235965664.40000001</v>
      </c>
      <c r="E161" s="105" t="s">
        <v>3882</v>
      </c>
      <c r="F161" s="106">
        <v>44445</v>
      </c>
      <c r="G161" s="107" t="s">
        <v>2122</v>
      </c>
      <c r="H161" s="83">
        <f t="shared" si="13"/>
        <v>6</v>
      </c>
    </row>
    <row r="162" spans="1:8" x14ac:dyDescent="0.25">
      <c r="A162" s="102" t="s">
        <v>147</v>
      </c>
      <c r="B162" s="112">
        <v>-4657774767.75</v>
      </c>
      <c r="C162" s="102" t="s">
        <v>17</v>
      </c>
      <c r="D162" s="104">
        <f t="shared" si="19"/>
        <v>-4657774767.75</v>
      </c>
      <c r="E162" s="105" t="s">
        <v>3882</v>
      </c>
      <c r="F162" s="106">
        <v>44445</v>
      </c>
      <c r="G162" s="107" t="s">
        <v>2122</v>
      </c>
      <c r="H162" s="83">
        <f t="shared" si="13"/>
        <v>6</v>
      </c>
    </row>
    <row r="163" spans="1:8" x14ac:dyDescent="0.25">
      <c r="A163" s="102" t="s">
        <v>147</v>
      </c>
      <c r="B163" s="112">
        <v>-107146519.2</v>
      </c>
      <c r="C163" s="102" t="s">
        <v>17</v>
      </c>
      <c r="D163" s="104">
        <f t="shared" si="19"/>
        <v>-107146519.2</v>
      </c>
      <c r="E163" s="105" t="s">
        <v>3882</v>
      </c>
      <c r="F163" s="106">
        <v>44445</v>
      </c>
      <c r="G163" s="107" t="s">
        <v>2122</v>
      </c>
      <c r="H163" s="83">
        <f t="shared" si="13"/>
        <v>6</v>
      </c>
    </row>
    <row r="164" spans="1:8" x14ac:dyDescent="0.25">
      <c r="A164" s="102" t="s">
        <v>147</v>
      </c>
      <c r="B164" s="112">
        <v>-4550628248.5500002</v>
      </c>
      <c r="C164" s="102" t="s">
        <v>17</v>
      </c>
      <c r="D164" s="104">
        <f t="shared" si="19"/>
        <v>-4550628248.5500002</v>
      </c>
      <c r="E164" s="105" t="s">
        <v>3882</v>
      </c>
      <c r="F164" s="106">
        <v>44445</v>
      </c>
      <c r="G164" s="107" t="s">
        <v>2122</v>
      </c>
      <c r="H164" s="83">
        <f t="shared" si="13"/>
        <v>6</v>
      </c>
    </row>
    <row r="165" spans="1:8" x14ac:dyDescent="0.25">
      <c r="A165" s="102" t="s">
        <v>147</v>
      </c>
      <c r="B165" s="112">
        <v>-450258702.79999995</v>
      </c>
      <c r="C165" s="102" t="s">
        <v>17</v>
      </c>
      <c r="D165" s="104">
        <f t="shared" si="19"/>
        <v>-450258702.79999995</v>
      </c>
      <c r="E165" s="105" t="s">
        <v>3882</v>
      </c>
      <c r="F165" s="106">
        <v>44445</v>
      </c>
      <c r="G165" s="107" t="s">
        <v>2122</v>
      </c>
      <c r="H165" s="83">
        <f t="shared" si="13"/>
        <v>6</v>
      </c>
    </row>
    <row r="166" spans="1:8" x14ac:dyDescent="0.25">
      <c r="A166" s="102" t="s">
        <v>147</v>
      </c>
      <c r="B166" s="112">
        <v>-2251250662.5</v>
      </c>
      <c r="C166" s="102" t="s">
        <v>17</v>
      </c>
      <c r="D166" s="104">
        <f t="shared" si="19"/>
        <v>-2251250662.5</v>
      </c>
      <c r="E166" s="105" t="s">
        <v>3882</v>
      </c>
      <c r="F166" s="106">
        <v>44445</v>
      </c>
      <c r="G166" s="107" t="s">
        <v>2122</v>
      </c>
      <c r="H166" s="83">
        <f t="shared" si="13"/>
        <v>6</v>
      </c>
    </row>
    <row r="167" spans="1:8" x14ac:dyDescent="0.25">
      <c r="A167" s="102" t="s">
        <v>147</v>
      </c>
      <c r="B167" s="112">
        <v>-200000000</v>
      </c>
      <c r="C167" s="102" t="s">
        <v>17</v>
      </c>
      <c r="D167" s="104">
        <f t="shared" si="19"/>
        <v>-200000000</v>
      </c>
      <c r="E167" s="105" t="s">
        <v>3882</v>
      </c>
      <c r="F167" s="106">
        <v>44469</v>
      </c>
      <c r="G167" s="107" t="s">
        <v>2122</v>
      </c>
      <c r="H167" s="83">
        <f t="shared" si="13"/>
        <v>30</v>
      </c>
    </row>
    <row r="168" spans="1:8" x14ac:dyDescent="0.25">
      <c r="A168" s="102" t="s">
        <v>147</v>
      </c>
      <c r="B168" s="112">
        <v>-3271206113.2800002</v>
      </c>
      <c r="C168" s="102" t="s">
        <v>343</v>
      </c>
      <c r="D168" s="104">
        <f t="shared" ref="D168:D170" si="20">B168/$J$2</f>
        <v>-44461200.000000007</v>
      </c>
      <c r="E168" s="105" t="s">
        <v>3882</v>
      </c>
      <c r="F168" s="106">
        <v>44446</v>
      </c>
      <c r="G168" s="107" t="s">
        <v>2122</v>
      </c>
      <c r="H168" s="83">
        <f t="shared" si="13"/>
        <v>7</v>
      </c>
    </row>
    <row r="169" spans="1:8" x14ac:dyDescent="0.25">
      <c r="A169" s="102" t="s">
        <v>147</v>
      </c>
      <c r="B169" s="112">
        <v>-2727145497.5999999</v>
      </c>
      <c r="C169" s="102" t="s">
        <v>343</v>
      </c>
      <c r="D169" s="104">
        <f t="shared" si="20"/>
        <v>-37066500</v>
      </c>
      <c r="E169" s="105" t="s">
        <v>3882</v>
      </c>
      <c r="F169" s="106">
        <v>44446</v>
      </c>
      <c r="G169" s="107" t="s">
        <v>2122</v>
      </c>
      <c r="H169" s="83">
        <f t="shared" si="13"/>
        <v>7</v>
      </c>
    </row>
    <row r="170" spans="1:8" x14ac:dyDescent="0.25">
      <c r="A170" s="102" t="s">
        <v>147</v>
      </c>
      <c r="B170" s="112">
        <v>-1900529756.1600001</v>
      </c>
      <c r="C170" s="102" t="s">
        <v>343</v>
      </c>
      <c r="D170" s="104">
        <f t="shared" si="20"/>
        <v>-25831400.000000004</v>
      </c>
      <c r="E170" s="105" t="s">
        <v>3882</v>
      </c>
      <c r="F170" s="106">
        <v>44440</v>
      </c>
      <c r="G170" s="107" t="s">
        <v>2122</v>
      </c>
      <c r="H170" s="83">
        <f t="shared" si="13"/>
        <v>1</v>
      </c>
    </row>
    <row r="171" spans="1:8" x14ac:dyDescent="0.25">
      <c r="A171" s="102" t="s">
        <v>147</v>
      </c>
      <c r="B171" s="112">
        <v>-39953600</v>
      </c>
      <c r="C171" s="102" t="s">
        <v>17</v>
      </c>
      <c r="D171" s="104">
        <f t="shared" ref="D171:D197" si="21">B171</f>
        <v>-39953600</v>
      </c>
      <c r="E171" s="105" t="s">
        <v>3882</v>
      </c>
      <c r="F171" s="106">
        <v>44440</v>
      </c>
      <c r="G171" s="107" t="s">
        <v>2122</v>
      </c>
      <c r="H171" s="83">
        <f t="shared" si="13"/>
        <v>1</v>
      </c>
    </row>
    <row r="172" spans="1:8" x14ac:dyDescent="0.25">
      <c r="A172" s="102" t="s">
        <v>147</v>
      </c>
      <c r="B172" s="112">
        <v>-249086038.5</v>
      </c>
      <c r="C172" s="102" t="s">
        <v>17</v>
      </c>
      <c r="D172" s="104">
        <f t="shared" si="21"/>
        <v>-249086038.5</v>
      </c>
      <c r="E172" s="105" t="s">
        <v>3882</v>
      </c>
      <c r="F172" s="106">
        <v>44440</v>
      </c>
      <c r="G172" s="107" t="s">
        <v>2122</v>
      </c>
      <c r="H172" s="83">
        <f t="shared" si="13"/>
        <v>1</v>
      </c>
    </row>
    <row r="173" spans="1:8" x14ac:dyDescent="0.25">
      <c r="A173" s="102" t="s">
        <v>147</v>
      </c>
      <c r="B173" s="112">
        <v>-10000000</v>
      </c>
      <c r="C173" s="102" t="s">
        <v>17</v>
      </c>
      <c r="D173" s="104">
        <f t="shared" si="21"/>
        <v>-10000000</v>
      </c>
      <c r="E173" s="105" t="s">
        <v>3882</v>
      </c>
      <c r="F173" s="106">
        <v>44469</v>
      </c>
      <c r="G173" s="107" t="s">
        <v>2122</v>
      </c>
      <c r="H173" s="83">
        <f t="shared" si="13"/>
        <v>30</v>
      </c>
    </row>
    <row r="174" spans="1:8" x14ac:dyDescent="0.25">
      <c r="A174" s="102" t="s">
        <v>147</v>
      </c>
      <c r="B174" s="112">
        <v>-134340758</v>
      </c>
      <c r="C174" s="102" t="s">
        <v>17</v>
      </c>
      <c r="D174" s="104">
        <f t="shared" si="21"/>
        <v>-134340758</v>
      </c>
      <c r="E174" s="105" t="s">
        <v>3882</v>
      </c>
      <c r="F174" s="106">
        <v>44440</v>
      </c>
      <c r="G174" s="107" t="s">
        <v>2122</v>
      </c>
      <c r="H174" s="83">
        <f t="shared" si="13"/>
        <v>1</v>
      </c>
    </row>
    <row r="175" spans="1:8" x14ac:dyDescent="0.25">
      <c r="A175" s="102" t="s">
        <v>147</v>
      </c>
      <c r="B175" s="112">
        <v>-10075556.85</v>
      </c>
      <c r="C175" s="102" t="s">
        <v>17</v>
      </c>
      <c r="D175" s="104">
        <f t="shared" si="21"/>
        <v>-10075556.85</v>
      </c>
      <c r="E175" s="105" t="s">
        <v>3882</v>
      </c>
      <c r="F175" s="106">
        <v>44440</v>
      </c>
      <c r="G175" s="107" t="s">
        <v>2122</v>
      </c>
      <c r="H175" s="83">
        <f t="shared" si="13"/>
        <v>1</v>
      </c>
    </row>
    <row r="176" spans="1:8" x14ac:dyDescent="0.25">
      <c r="A176" s="102" t="s">
        <v>147</v>
      </c>
      <c r="B176" s="112">
        <v>-258605959.15000001</v>
      </c>
      <c r="C176" s="102" t="s">
        <v>17</v>
      </c>
      <c r="D176" s="104">
        <f t="shared" si="21"/>
        <v>-258605959.15000001</v>
      </c>
      <c r="E176" s="105" t="s">
        <v>3882</v>
      </c>
      <c r="F176" s="106">
        <v>44440</v>
      </c>
      <c r="G176" s="107" t="s">
        <v>2122</v>
      </c>
      <c r="H176" s="83">
        <f t="shared" si="13"/>
        <v>1</v>
      </c>
    </row>
    <row r="177" spans="1:8" x14ac:dyDescent="0.25">
      <c r="A177" s="102" t="s">
        <v>147</v>
      </c>
      <c r="B177" s="112">
        <v>-63000000</v>
      </c>
      <c r="C177" s="102" t="s">
        <v>17</v>
      </c>
      <c r="D177" s="104">
        <f t="shared" si="21"/>
        <v>-63000000</v>
      </c>
      <c r="E177" s="105" t="s">
        <v>3882</v>
      </c>
      <c r="F177" s="106">
        <v>44453</v>
      </c>
      <c r="G177" s="107" t="s">
        <v>2122</v>
      </c>
      <c r="H177" s="83">
        <f t="shared" si="13"/>
        <v>14</v>
      </c>
    </row>
    <row r="178" spans="1:8" x14ac:dyDescent="0.25">
      <c r="A178" s="102" t="s">
        <v>147</v>
      </c>
      <c r="B178" s="112">
        <v>-47481075.240000002</v>
      </c>
      <c r="C178" s="102" t="s">
        <v>17</v>
      </c>
      <c r="D178" s="104">
        <f t="shared" si="21"/>
        <v>-47481075.240000002</v>
      </c>
      <c r="E178" s="105" t="s">
        <v>3882</v>
      </c>
      <c r="F178" s="106">
        <v>44440</v>
      </c>
      <c r="G178" s="107" t="s">
        <v>2122</v>
      </c>
      <c r="H178" s="83">
        <f t="shared" si="13"/>
        <v>1</v>
      </c>
    </row>
    <row r="179" spans="1:8" x14ac:dyDescent="0.25">
      <c r="A179" s="102" t="s">
        <v>147</v>
      </c>
      <c r="B179" s="112">
        <v>-624261578.94000006</v>
      </c>
      <c r="C179" s="102" t="s">
        <v>17</v>
      </c>
      <c r="D179" s="104">
        <f t="shared" si="21"/>
        <v>-624261578.94000006</v>
      </c>
      <c r="E179" s="105" t="s">
        <v>3882</v>
      </c>
      <c r="F179" s="106">
        <v>44440</v>
      </c>
      <c r="G179" s="107" t="s">
        <v>2122</v>
      </c>
      <c r="H179" s="83">
        <f t="shared" si="13"/>
        <v>1</v>
      </c>
    </row>
    <row r="180" spans="1:8" x14ac:dyDescent="0.25">
      <c r="A180" s="102" t="s">
        <v>147</v>
      </c>
      <c r="B180" s="112">
        <v>-114199559.52</v>
      </c>
      <c r="C180" s="102" t="s">
        <v>17</v>
      </c>
      <c r="D180" s="104">
        <f t="shared" si="21"/>
        <v>-114199559.52</v>
      </c>
      <c r="E180" s="105" t="s">
        <v>3882</v>
      </c>
      <c r="F180" s="106">
        <v>44440</v>
      </c>
      <c r="G180" s="107" t="s">
        <v>2122</v>
      </c>
      <c r="H180" s="83">
        <f t="shared" si="13"/>
        <v>1</v>
      </c>
    </row>
    <row r="181" spans="1:8" x14ac:dyDescent="0.25">
      <c r="A181" s="102" t="s">
        <v>147</v>
      </c>
      <c r="B181" s="112">
        <v>-15797860.92</v>
      </c>
      <c r="C181" s="102" t="s">
        <v>17</v>
      </c>
      <c r="D181" s="104">
        <f t="shared" si="21"/>
        <v>-15797860.92</v>
      </c>
      <c r="E181" s="105" t="s">
        <v>3882</v>
      </c>
      <c r="F181" s="106">
        <v>44440</v>
      </c>
      <c r="G181" s="107" t="s">
        <v>2122</v>
      </c>
      <c r="H181" s="83">
        <f t="shared" si="13"/>
        <v>1</v>
      </c>
    </row>
    <row r="182" spans="1:8" x14ac:dyDescent="0.25">
      <c r="A182" s="102" t="s">
        <v>147</v>
      </c>
      <c r="B182" s="112">
        <v>-1129188620</v>
      </c>
      <c r="C182" s="102" t="s">
        <v>17</v>
      </c>
      <c r="D182" s="104">
        <f t="shared" si="21"/>
        <v>-1129188620</v>
      </c>
      <c r="E182" s="105" t="s">
        <v>3882</v>
      </c>
      <c r="F182" s="106">
        <v>44440</v>
      </c>
      <c r="G182" s="107" t="s">
        <v>2122</v>
      </c>
      <c r="H182" s="83">
        <f t="shared" si="13"/>
        <v>1</v>
      </c>
    </row>
    <row r="183" spans="1:8" x14ac:dyDescent="0.25">
      <c r="A183" s="102" t="s">
        <v>147</v>
      </c>
      <c r="B183" s="112">
        <v>-358683444</v>
      </c>
      <c r="C183" s="102" t="s">
        <v>17</v>
      </c>
      <c r="D183" s="104">
        <f t="shared" si="21"/>
        <v>-358683444</v>
      </c>
      <c r="E183" s="105" t="s">
        <v>3882</v>
      </c>
      <c r="F183" s="106">
        <v>44440</v>
      </c>
      <c r="G183" s="107" t="s">
        <v>2122</v>
      </c>
      <c r="H183" s="83">
        <f t="shared" si="13"/>
        <v>1</v>
      </c>
    </row>
    <row r="184" spans="1:8" x14ac:dyDescent="0.25">
      <c r="A184" s="102" t="s">
        <v>147</v>
      </c>
      <c r="B184" s="112">
        <v>-604163356.60000002</v>
      </c>
      <c r="C184" s="102" t="s">
        <v>17</v>
      </c>
      <c r="D184" s="104">
        <f t="shared" si="21"/>
        <v>-604163356.60000002</v>
      </c>
      <c r="E184" s="105" t="s">
        <v>3882</v>
      </c>
      <c r="F184" s="106">
        <v>44440</v>
      </c>
      <c r="G184" s="107" t="s">
        <v>2122</v>
      </c>
      <c r="H184" s="83">
        <f t="shared" si="13"/>
        <v>1</v>
      </c>
    </row>
    <row r="185" spans="1:8" x14ac:dyDescent="0.25">
      <c r="A185" s="102" t="s">
        <v>147</v>
      </c>
      <c r="B185" s="112">
        <v>-784738646</v>
      </c>
      <c r="C185" s="102" t="s">
        <v>17</v>
      </c>
      <c r="D185" s="104">
        <f t="shared" si="21"/>
        <v>-784738646</v>
      </c>
      <c r="E185" s="105" t="s">
        <v>3882</v>
      </c>
      <c r="F185" s="106">
        <v>44440</v>
      </c>
      <c r="G185" s="107" t="s">
        <v>2122</v>
      </c>
      <c r="H185" s="83">
        <f t="shared" si="13"/>
        <v>1</v>
      </c>
    </row>
    <row r="186" spans="1:8" x14ac:dyDescent="0.25">
      <c r="A186" s="102" t="s">
        <v>147</v>
      </c>
      <c r="B186" s="112">
        <v>-18029062</v>
      </c>
      <c r="C186" s="102" t="s">
        <v>17</v>
      </c>
      <c r="D186" s="104">
        <f t="shared" si="21"/>
        <v>-18029062</v>
      </c>
      <c r="E186" s="105" t="s">
        <v>3882</v>
      </c>
      <c r="F186" s="106">
        <v>44440</v>
      </c>
      <c r="G186" s="107" t="s">
        <v>2122</v>
      </c>
      <c r="H186" s="83">
        <f t="shared" si="13"/>
        <v>1</v>
      </c>
    </row>
    <row r="187" spans="1:8" x14ac:dyDescent="0.25">
      <c r="A187" s="102" t="s">
        <v>147</v>
      </c>
      <c r="B187" s="112">
        <v>-35583675</v>
      </c>
      <c r="C187" s="102" t="s">
        <v>17</v>
      </c>
      <c r="D187" s="104">
        <f t="shared" si="21"/>
        <v>-35583675</v>
      </c>
      <c r="E187" s="105" t="s">
        <v>3882</v>
      </c>
      <c r="F187" s="106">
        <v>44440</v>
      </c>
      <c r="G187" s="107" t="s">
        <v>2122</v>
      </c>
      <c r="H187" s="83">
        <f t="shared" si="13"/>
        <v>1</v>
      </c>
    </row>
    <row r="188" spans="1:8" x14ac:dyDescent="0.25">
      <c r="A188" s="102" t="s">
        <v>147</v>
      </c>
      <c r="B188" s="112">
        <v>-19452409</v>
      </c>
      <c r="C188" s="102" t="s">
        <v>17</v>
      </c>
      <c r="D188" s="104">
        <f t="shared" si="21"/>
        <v>-19452409</v>
      </c>
      <c r="E188" s="105" t="s">
        <v>3882</v>
      </c>
      <c r="F188" s="106">
        <v>44440</v>
      </c>
      <c r="G188" s="107" t="s">
        <v>2122</v>
      </c>
      <c r="H188" s="83">
        <f t="shared" si="13"/>
        <v>1</v>
      </c>
    </row>
    <row r="189" spans="1:8" x14ac:dyDescent="0.25">
      <c r="A189" s="102" t="s">
        <v>147</v>
      </c>
      <c r="B189" s="112">
        <v>-12240784.199999999</v>
      </c>
      <c r="C189" s="102" t="s">
        <v>17</v>
      </c>
      <c r="D189" s="104">
        <f t="shared" si="21"/>
        <v>-12240784.199999999</v>
      </c>
      <c r="E189" s="105" t="s">
        <v>3882</v>
      </c>
      <c r="F189" s="106">
        <v>44440</v>
      </c>
      <c r="G189" s="107" t="s">
        <v>2122</v>
      </c>
      <c r="H189" s="83">
        <f t="shared" si="13"/>
        <v>1</v>
      </c>
    </row>
    <row r="190" spans="1:8" x14ac:dyDescent="0.25">
      <c r="A190" s="102" t="s">
        <v>147</v>
      </c>
      <c r="B190" s="112">
        <v>-4649600.2</v>
      </c>
      <c r="C190" s="102" t="s">
        <v>17</v>
      </c>
      <c r="D190" s="104">
        <f t="shared" si="21"/>
        <v>-4649600.2</v>
      </c>
      <c r="E190" s="105" t="s">
        <v>3882</v>
      </c>
      <c r="F190" s="106">
        <v>44440</v>
      </c>
      <c r="G190" s="107" t="s">
        <v>2122</v>
      </c>
      <c r="H190" s="83">
        <f t="shared" si="13"/>
        <v>1</v>
      </c>
    </row>
    <row r="191" spans="1:8" x14ac:dyDescent="0.25">
      <c r="A191" s="102" t="s">
        <v>147</v>
      </c>
      <c r="B191" s="112">
        <v>-5693388</v>
      </c>
      <c r="C191" s="102" t="s">
        <v>17</v>
      </c>
      <c r="D191" s="104">
        <f t="shared" si="21"/>
        <v>-5693388</v>
      </c>
      <c r="E191" s="105" t="s">
        <v>3882</v>
      </c>
      <c r="F191" s="106">
        <v>44440</v>
      </c>
      <c r="G191" s="107" t="s">
        <v>2122</v>
      </c>
      <c r="H191" s="83">
        <f t="shared" si="13"/>
        <v>1</v>
      </c>
    </row>
    <row r="192" spans="1:8" x14ac:dyDescent="0.25">
      <c r="A192" s="102" t="s">
        <v>147</v>
      </c>
      <c r="B192" s="112">
        <v>-100000000</v>
      </c>
      <c r="C192" s="102" t="s">
        <v>17</v>
      </c>
      <c r="D192" s="104">
        <f t="shared" si="21"/>
        <v>-100000000</v>
      </c>
      <c r="E192" s="105" t="s">
        <v>3882</v>
      </c>
      <c r="F192" s="106">
        <v>44469</v>
      </c>
      <c r="G192" s="107" t="s">
        <v>2122</v>
      </c>
      <c r="H192" s="83">
        <f t="shared" si="13"/>
        <v>30</v>
      </c>
    </row>
    <row r="193" spans="1:8" x14ac:dyDescent="0.25">
      <c r="A193" s="102" t="s">
        <v>147</v>
      </c>
      <c r="B193" s="112">
        <v>-47350010.200000003</v>
      </c>
      <c r="C193" s="102" t="s">
        <v>17</v>
      </c>
      <c r="D193" s="104">
        <f t="shared" si="21"/>
        <v>-47350010.200000003</v>
      </c>
      <c r="E193" s="105" t="s">
        <v>3882</v>
      </c>
      <c r="F193" s="106">
        <v>44440</v>
      </c>
      <c r="G193" s="107" t="s">
        <v>2122</v>
      </c>
      <c r="H193" s="83">
        <f t="shared" si="13"/>
        <v>1</v>
      </c>
    </row>
    <row r="194" spans="1:8" x14ac:dyDescent="0.25">
      <c r="A194" s="102" t="s">
        <v>147</v>
      </c>
      <c r="B194" s="112">
        <v>-9204310.5999999996</v>
      </c>
      <c r="C194" s="102" t="s">
        <v>17</v>
      </c>
      <c r="D194" s="104">
        <f t="shared" si="21"/>
        <v>-9204310.5999999996</v>
      </c>
      <c r="E194" s="105" t="s">
        <v>3882</v>
      </c>
      <c r="F194" s="106">
        <v>44440</v>
      </c>
      <c r="G194" s="107" t="s">
        <v>2122</v>
      </c>
      <c r="H194" s="83">
        <f t="shared" si="13"/>
        <v>1</v>
      </c>
    </row>
    <row r="195" spans="1:8" x14ac:dyDescent="0.25">
      <c r="A195" s="102" t="s">
        <v>147</v>
      </c>
      <c r="B195" s="112">
        <v>-7686073.7999999998</v>
      </c>
      <c r="C195" s="102" t="s">
        <v>17</v>
      </c>
      <c r="D195" s="104">
        <f t="shared" si="21"/>
        <v>-7686073.7999999998</v>
      </c>
      <c r="E195" s="105" t="s">
        <v>3882</v>
      </c>
      <c r="F195" s="106">
        <v>44440</v>
      </c>
      <c r="G195" s="107" t="s">
        <v>2122</v>
      </c>
      <c r="H195" s="83">
        <f t="shared" si="13"/>
        <v>1</v>
      </c>
    </row>
    <row r="196" spans="1:8" x14ac:dyDescent="0.25">
      <c r="A196" s="102" t="s">
        <v>147</v>
      </c>
      <c r="B196" s="112">
        <v>-200000000</v>
      </c>
      <c r="C196" s="102" t="s">
        <v>17</v>
      </c>
      <c r="D196" s="104">
        <f t="shared" si="21"/>
        <v>-200000000</v>
      </c>
      <c r="E196" s="105" t="s">
        <v>3882</v>
      </c>
      <c r="F196" s="106">
        <v>44453</v>
      </c>
      <c r="G196" s="107" t="s">
        <v>2122</v>
      </c>
      <c r="H196" s="83">
        <f t="shared" ref="H196:H259" si="22">F196-$I$2</f>
        <v>14</v>
      </c>
    </row>
    <row r="197" spans="1:8" x14ac:dyDescent="0.25">
      <c r="A197" s="102" t="s">
        <v>147</v>
      </c>
      <c r="B197" s="112">
        <v>-200000000</v>
      </c>
      <c r="C197" s="102" t="s">
        <v>17</v>
      </c>
      <c r="D197" s="104">
        <f t="shared" si="21"/>
        <v>-200000000</v>
      </c>
      <c r="E197" s="105" t="s">
        <v>3882</v>
      </c>
      <c r="F197" s="106">
        <v>44469</v>
      </c>
      <c r="G197" s="107" t="s">
        <v>2122</v>
      </c>
      <c r="H197" s="83">
        <f t="shared" si="22"/>
        <v>30</v>
      </c>
    </row>
    <row r="198" spans="1:8" x14ac:dyDescent="0.25">
      <c r="A198" s="102" t="s">
        <v>147</v>
      </c>
      <c r="B198" s="112">
        <v>-839952745.09000003</v>
      </c>
      <c r="C198" s="102" t="s">
        <v>343</v>
      </c>
      <c r="D198" s="104">
        <f t="shared" ref="D198:D199" si="23">B198/$J$2</f>
        <v>-11416372.339971513</v>
      </c>
      <c r="E198" s="105" t="s">
        <v>3882</v>
      </c>
      <c r="F198" s="106">
        <v>44440</v>
      </c>
      <c r="G198" s="107" t="s">
        <v>2122</v>
      </c>
      <c r="H198" s="83">
        <f t="shared" si="22"/>
        <v>1</v>
      </c>
    </row>
    <row r="199" spans="1:8" x14ac:dyDescent="0.25">
      <c r="A199" s="102" t="s">
        <v>147</v>
      </c>
      <c r="B199" s="112">
        <v>-133360617.53</v>
      </c>
      <c r="C199" s="102" t="s">
        <v>343</v>
      </c>
      <c r="D199" s="104">
        <f t="shared" si="23"/>
        <v>-1812595.3800506699</v>
      </c>
      <c r="E199" s="105" t="s">
        <v>3882</v>
      </c>
      <c r="F199" s="106">
        <v>44440</v>
      </c>
      <c r="G199" s="107" t="s">
        <v>2122</v>
      </c>
      <c r="H199" s="83">
        <f t="shared" si="22"/>
        <v>1</v>
      </c>
    </row>
    <row r="200" spans="1:8" x14ac:dyDescent="0.25">
      <c r="A200" s="102" t="s">
        <v>147</v>
      </c>
      <c r="B200" s="112">
        <v>-902189261.75</v>
      </c>
      <c r="C200" s="102" t="s">
        <v>17</v>
      </c>
      <c r="D200" s="104">
        <f t="shared" ref="D200:D218" si="24">B200</f>
        <v>-902189261.75</v>
      </c>
      <c r="E200" s="105" t="s">
        <v>3882</v>
      </c>
      <c r="F200" s="106">
        <v>44440</v>
      </c>
      <c r="G200" s="107" t="s">
        <v>2122</v>
      </c>
      <c r="H200" s="83">
        <f t="shared" si="22"/>
        <v>1</v>
      </c>
    </row>
    <row r="201" spans="1:8" x14ac:dyDescent="0.25">
      <c r="A201" s="102" t="s">
        <v>147</v>
      </c>
      <c r="B201" s="112">
        <v>-202255342.47</v>
      </c>
      <c r="C201" s="102" t="s">
        <v>17</v>
      </c>
      <c r="D201" s="104">
        <f t="shared" si="24"/>
        <v>-202255342.47</v>
      </c>
      <c r="E201" s="105" t="s">
        <v>3882</v>
      </c>
      <c r="F201" s="106">
        <v>44459</v>
      </c>
      <c r="G201" s="107" t="s">
        <v>2122</v>
      </c>
      <c r="H201" s="83">
        <f t="shared" si="22"/>
        <v>20</v>
      </c>
    </row>
    <row r="202" spans="1:8" x14ac:dyDescent="0.25">
      <c r="A202" s="102" t="s">
        <v>147</v>
      </c>
      <c r="B202" s="112">
        <v>-202255342.47</v>
      </c>
      <c r="C202" s="102" t="s">
        <v>17</v>
      </c>
      <c r="D202" s="104">
        <f t="shared" si="24"/>
        <v>-202255342.47</v>
      </c>
      <c r="E202" s="105" t="s">
        <v>3882</v>
      </c>
      <c r="F202" s="106">
        <v>44459</v>
      </c>
      <c r="G202" s="107" t="s">
        <v>2122</v>
      </c>
      <c r="H202" s="83">
        <f t="shared" si="22"/>
        <v>20</v>
      </c>
    </row>
    <row r="203" spans="1:8" x14ac:dyDescent="0.25">
      <c r="A203" s="102" t="s">
        <v>147</v>
      </c>
      <c r="B203" s="112">
        <v>-202255342.47</v>
      </c>
      <c r="C203" s="102" t="s">
        <v>17</v>
      </c>
      <c r="D203" s="104">
        <f t="shared" si="24"/>
        <v>-202255342.47</v>
      </c>
      <c r="E203" s="105" t="s">
        <v>3882</v>
      </c>
      <c r="F203" s="106">
        <v>44459</v>
      </c>
      <c r="G203" s="107" t="s">
        <v>2122</v>
      </c>
      <c r="H203" s="83">
        <f t="shared" si="22"/>
        <v>20</v>
      </c>
    </row>
    <row r="204" spans="1:8" x14ac:dyDescent="0.25">
      <c r="A204" s="102" t="s">
        <v>147</v>
      </c>
      <c r="B204" s="112">
        <v>-202255342.47</v>
      </c>
      <c r="C204" s="102" t="s">
        <v>17</v>
      </c>
      <c r="D204" s="104">
        <f t="shared" si="24"/>
        <v>-202255342.47</v>
      </c>
      <c r="E204" s="105" t="s">
        <v>3882</v>
      </c>
      <c r="F204" s="106">
        <v>44459</v>
      </c>
      <c r="G204" s="107" t="s">
        <v>2122</v>
      </c>
      <c r="H204" s="83">
        <f t="shared" si="22"/>
        <v>20</v>
      </c>
    </row>
    <row r="205" spans="1:8" x14ac:dyDescent="0.25">
      <c r="A205" s="102" t="s">
        <v>147</v>
      </c>
      <c r="B205" s="112">
        <v>-202263013.69999999</v>
      </c>
      <c r="C205" s="102" t="s">
        <v>17</v>
      </c>
      <c r="D205" s="104">
        <f t="shared" si="24"/>
        <v>-202263013.69999999</v>
      </c>
      <c r="E205" s="105" t="s">
        <v>3882</v>
      </c>
      <c r="F205" s="106">
        <v>44459</v>
      </c>
      <c r="G205" s="107" t="s">
        <v>2122</v>
      </c>
      <c r="H205" s="83">
        <f t="shared" si="22"/>
        <v>20</v>
      </c>
    </row>
    <row r="206" spans="1:8" x14ac:dyDescent="0.25">
      <c r="A206" s="102" t="s">
        <v>147</v>
      </c>
      <c r="B206" s="112">
        <v>-202263013.69999999</v>
      </c>
      <c r="C206" s="102" t="s">
        <v>17</v>
      </c>
      <c r="D206" s="104">
        <f t="shared" si="24"/>
        <v>-202263013.69999999</v>
      </c>
      <c r="E206" s="105" t="s">
        <v>3882</v>
      </c>
      <c r="F206" s="106">
        <v>44459</v>
      </c>
      <c r="G206" s="107" t="s">
        <v>2122</v>
      </c>
      <c r="H206" s="83">
        <f t="shared" si="22"/>
        <v>20</v>
      </c>
    </row>
    <row r="207" spans="1:8" x14ac:dyDescent="0.25">
      <c r="A207" s="102" t="s">
        <v>147</v>
      </c>
      <c r="B207" s="112">
        <v>-190127232.88</v>
      </c>
      <c r="C207" s="102" t="s">
        <v>17</v>
      </c>
      <c r="D207" s="104">
        <f t="shared" si="24"/>
        <v>-190127232.88</v>
      </c>
      <c r="E207" s="105" t="s">
        <v>3882</v>
      </c>
      <c r="F207" s="106">
        <v>44459</v>
      </c>
      <c r="G207" s="107" t="s">
        <v>2122</v>
      </c>
      <c r="H207" s="83">
        <f t="shared" si="22"/>
        <v>20</v>
      </c>
    </row>
    <row r="208" spans="1:8" x14ac:dyDescent="0.25">
      <c r="A208" s="102" t="s">
        <v>147</v>
      </c>
      <c r="B208" s="112">
        <v>-190130838.36000001</v>
      </c>
      <c r="C208" s="102" t="s">
        <v>17</v>
      </c>
      <c r="D208" s="104">
        <f t="shared" si="24"/>
        <v>-190130838.36000001</v>
      </c>
      <c r="E208" s="105" t="s">
        <v>3882</v>
      </c>
      <c r="F208" s="106">
        <v>44459</v>
      </c>
      <c r="G208" s="107" t="s">
        <v>2122</v>
      </c>
      <c r="H208" s="83">
        <f t="shared" si="22"/>
        <v>20</v>
      </c>
    </row>
    <row r="209" spans="1:8" x14ac:dyDescent="0.25">
      <c r="A209" s="102" t="s">
        <v>147</v>
      </c>
      <c r="B209" s="112">
        <v>-202266849.31</v>
      </c>
      <c r="C209" s="102" t="s">
        <v>17</v>
      </c>
      <c r="D209" s="104">
        <f t="shared" si="24"/>
        <v>-202266849.31</v>
      </c>
      <c r="E209" s="105" t="s">
        <v>3882</v>
      </c>
      <c r="F209" s="106">
        <v>44459</v>
      </c>
      <c r="G209" s="107" t="s">
        <v>2122</v>
      </c>
      <c r="H209" s="83">
        <f t="shared" si="22"/>
        <v>20</v>
      </c>
    </row>
    <row r="210" spans="1:8" x14ac:dyDescent="0.25">
      <c r="A210" s="102" t="s">
        <v>147</v>
      </c>
      <c r="B210" s="112">
        <v>-202266849.31</v>
      </c>
      <c r="C210" s="102" t="s">
        <v>17</v>
      </c>
      <c r="D210" s="104">
        <f t="shared" si="24"/>
        <v>-202266849.31</v>
      </c>
      <c r="E210" s="105" t="s">
        <v>3882</v>
      </c>
      <c r="F210" s="106">
        <v>44459</v>
      </c>
      <c r="G210" s="107" t="s">
        <v>2122</v>
      </c>
      <c r="H210" s="83">
        <f t="shared" si="22"/>
        <v>20</v>
      </c>
    </row>
    <row r="211" spans="1:8" x14ac:dyDescent="0.25">
      <c r="A211" s="102" t="s">
        <v>147</v>
      </c>
      <c r="B211" s="112">
        <v>-152723054.78999999</v>
      </c>
      <c r="C211" s="102" t="s">
        <v>17</v>
      </c>
      <c r="D211" s="104">
        <f t="shared" si="24"/>
        <v>-152723054.78999999</v>
      </c>
      <c r="E211" s="105" t="s">
        <v>3882</v>
      </c>
      <c r="F211" s="106">
        <v>44459</v>
      </c>
      <c r="G211" s="107" t="s">
        <v>2122</v>
      </c>
      <c r="H211" s="83">
        <f t="shared" si="22"/>
        <v>20</v>
      </c>
    </row>
    <row r="212" spans="1:8" x14ac:dyDescent="0.25">
      <c r="A212" s="102" t="s">
        <v>147</v>
      </c>
      <c r="B212" s="112">
        <v>-202282191.78</v>
      </c>
      <c r="C212" s="102" t="s">
        <v>17</v>
      </c>
      <c r="D212" s="104">
        <f t="shared" si="24"/>
        <v>-202282191.78</v>
      </c>
      <c r="E212" s="105" t="s">
        <v>3882</v>
      </c>
      <c r="F212" s="106">
        <v>44459</v>
      </c>
      <c r="G212" s="107" t="s">
        <v>2122</v>
      </c>
      <c r="H212" s="83">
        <f t="shared" si="22"/>
        <v>20</v>
      </c>
    </row>
    <row r="213" spans="1:8" x14ac:dyDescent="0.25">
      <c r="A213" s="102" t="s">
        <v>147</v>
      </c>
      <c r="B213" s="112">
        <v>-202282191.78</v>
      </c>
      <c r="C213" s="102" t="s">
        <v>17</v>
      </c>
      <c r="D213" s="104">
        <f t="shared" si="24"/>
        <v>-202282191.78</v>
      </c>
      <c r="E213" s="105" t="s">
        <v>3882</v>
      </c>
      <c r="F213" s="106">
        <v>44459</v>
      </c>
      <c r="G213" s="107" t="s">
        <v>2122</v>
      </c>
      <c r="H213" s="83">
        <f t="shared" si="22"/>
        <v>20</v>
      </c>
    </row>
    <row r="214" spans="1:8" x14ac:dyDescent="0.25">
      <c r="A214" s="102" t="s">
        <v>147</v>
      </c>
      <c r="B214" s="112">
        <v>-202286027.38999999</v>
      </c>
      <c r="C214" s="102" t="s">
        <v>17</v>
      </c>
      <c r="D214" s="104">
        <f t="shared" si="24"/>
        <v>-202286027.38999999</v>
      </c>
      <c r="E214" s="105" t="s">
        <v>3882</v>
      </c>
      <c r="F214" s="106">
        <v>44459</v>
      </c>
      <c r="G214" s="107" t="s">
        <v>2122</v>
      </c>
      <c r="H214" s="83">
        <f t="shared" si="22"/>
        <v>20</v>
      </c>
    </row>
    <row r="215" spans="1:8" x14ac:dyDescent="0.25">
      <c r="A215" s="102" t="s">
        <v>147</v>
      </c>
      <c r="B215" s="112">
        <v>-202286027.38999999</v>
      </c>
      <c r="C215" s="102" t="s">
        <v>17</v>
      </c>
      <c r="D215" s="104">
        <f t="shared" si="24"/>
        <v>-202286027.38999999</v>
      </c>
      <c r="E215" s="105" t="s">
        <v>3882</v>
      </c>
      <c r="F215" s="106">
        <v>44459</v>
      </c>
      <c r="G215" s="107" t="s">
        <v>2122</v>
      </c>
      <c r="H215" s="83">
        <f t="shared" si="22"/>
        <v>20</v>
      </c>
    </row>
    <row r="216" spans="1:8" x14ac:dyDescent="0.25">
      <c r="A216" s="102" t="s">
        <v>147</v>
      </c>
      <c r="B216" s="112">
        <v>-201278413.69999999</v>
      </c>
      <c r="C216" s="102" t="s">
        <v>17</v>
      </c>
      <c r="D216" s="104">
        <f t="shared" si="24"/>
        <v>-201278413.69999999</v>
      </c>
      <c r="E216" s="105" t="s">
        <v>3882</v>
      </c>
      <c r="F216" s="106">
        <v>44459</v>
      </c>
      <c r="G216" s="107" t="s">
        <v>2122</v>
      </c>
      <c r="H216" s="83">
        <f t="shared" si="22"/>
        <v>20</v>
      </c>
    </row>
    <row r="217" spans="1:8" x14ac:dyDescent="0.25">
      <c r="A217" s="102" t="s">
        <v>147</v>
      </c>
      <c r="B217" s="112">
        <v>-202184383.56</v>
      </c>
      <c r="C217" s="102" t="s">
        <v>17</v>
      </c>
      <c r="D217" s="104">
        <f t="shared" si="24"/>
        <v>-202184383.56</v>
      </c>
      <c r="E217" s="105" t="s">
        <v>3882</v>
      </c>
      <c r="F217" s="106">
        <v>44462</v>
      </c>
      <c r="G217" s="107" t="s">
        <v>2122</v>
      </c>
      <c r="H217" s="83">
        <f t="shared" si="22"/>
        <v>23</v>
      </c>
    </row>
    <row r="218" spans="1:8" x14ac:dyDescent="0.25">
      <c r="A218" s="102" t="s">
        <v>147</v>
      </c>
      <c r="B218" s="112">
        <v>-101090356.16</v>
      </c>
      <c r="C218" s="102" t="s">
        <v>17</v>
      </c>
      <c r="D218" s="104">
        <f t="shared" si="24"/>
        <v>-101090356.16</v>
      </c>
      <c r="E218" s="105" t="s">
        <v>3882</v>
      </c>
      <c r="F218" s="106">
        <v>44462</v>
      </c>
      <c r="G218" s="107" t="s">
        <v>2122</v>
      </c>
      <c r="H218" s="83">
        <f t="shared" si="22"/>
        <v>23</v>
      </c>
    </row>
    <row r="219" spans="1:8" x14ac:dyDescent="0.25">
      <c r="A219" s="102" t="s">
        <v>147</v>
      </c>
      <c r="B219" s="112">
        <v>-73456184.329999998</v>
      </c>
      <c r="C219" s="102" t="s">
        <v>343</v>
      </c>
      <c r="D219" s="104">
        <f t="shared" ref="D219:D220" si="25">B219/$J$2</f>
        <v>-998393.24996194325</v>
      </c>
      <c r="E219" s="105" t="s">
        <v>3882</v>
      </c>
      <c r="F219" s="106">
        <v>44463</v>
      </c>
      <c r="G219" s="107" t="s">
        <v>2122</v>
      </c>
      <c r="H219" s="83">
        <f t="shared" si="22"/>
        <v>24</v>
      </c>
    </row>
    <row r="220" spans="1:8" x14ac:dyDescent="0.25">
      <c r="A220" s="102" t="s">
        <v>147</v>
      </c>
      <c r="B220" s="112">
        <v>-368236608.97999996</v>
      </c>
      <c r="C220" s="102" t="s">
        <v>343</v>
      </c>
      <c r="D220" s="104">
        <f t="shared" si="25"/>
        <v>-5004955.6500630649</v>
      </c>
      <c r="E220" s="105" t="s">
        <v>3882</v>
      </c>
      <c r="F220" s="106">
        <v>44466</v>
      </c>
      <c r="G220" s="107" t="s">
        <v>2122</v>
      </c>
      <c r="H220" s="83">
        <f t="shared" si="22"/>
        <v>27</v>
      </c>
    </row>
    <row r="221" spans="1:8" x14ac:dyDescent="0.25">
      <c r="A221" s="102" t="s">
        <v>147</v>
      </c>
      <c r="B221" s="112">
        <v>-202078136.97999999</v>
      </c>
      <c r="C221" s="102" t="s">
        <v>17</v>
      </c>
      <c r="D221" s="104">
        <f t="shared" ref="D221:D233" si="26">B221</f>
        <v>-202078136.97999999</v>
      </c>
      <c r="E221" s="105" t="s">
        <v>3882</v>
      </c>
      <c r="F221" s="106">
        <v>44466</v>
      </c>
      <c r="G221" s="107" t="s">
        <v>2122</v>
      </c>
      <c r="H221" s="83">
        <f t="shared" si="22"/>
        <v>27</v>
      </c>
    </row>
    <row r="222" spans="1:8" x14ac:dyDescent="0.25">
      <c r="A222" s="102" t="s">
        <v>147</v>
      </c>
      <c r="B222" s="112">
        <v>-202078136.97999999</v>
      </c>
      <c r="C222" s="102" t="s">
        <v>17</v>
      </c>
      <c r="D222" s="104">
        <f t="shared" si="26"/>
        <v>-202078136.97999999</v>
      </c>
      <c r="E222" s="105" t="s">
        <v>3882</v>
      </c>
      <c r="F222" s="106">
        <v>44466</v>
      </c>
      <c r="G222" s="107" t="s">
        <v>2122</v>
      </c>
      <c r="H222" s="83">
        <f t="shared" si="22"/>
        <v>27</v>
      </c>
    </row>
    <row r="223" spans="1:8" x14ac:dyDescent="0.25">
      <c r="A223" s="102" t="s">
        <v>147</v>
      </c>
      <c r="B223" s="112">
        <v>-202078136.97999999</v>
      </c>
      <c r="C223" s="102" t="s">
        <v>17</v>
      </c>
      <c r="D223" s="104">
        <f t="shared" si="26"/>
        <v>-202078136.97999999</v>
      </c>
      <c r="E223" s="105" t="s">
        <v>3882</v>
      </c>
      <c r="F223" s="106">
        <v>44466</v>
      </c>
      <c r="G223" s="107" t="s">
        <v>2122</v>
      </c>
      <c r="H223" s="83">
        <f t="shared" si="22"/>
        <v>27</v>
      </c>
    </row>
    <row r="224" spans="1:8" x14ac:dyDescent="0.25">
      <c r="A224" s="102" t="s">
        <v>147</v>
      </c>
      <c r="B224" s="112">
        <v>-202078136.97999999</v>
      </c>
      <c r="C224" s="102" t="s">
        <v>17</v>
      </c>
      <c r="D224" s="104">
        <f t="shared" si="26"/>
        <v>-202078136.97999999</v>
      </c>
      <c r="E224" s="105" t="s">
        <v>3882</v>
      </c>
      <c r="F224" s="106">
        <v>44466</v>
      </c>
      <c r="G224" s="107" t="s">
        <v>2122</v>
      </c>
      <c r="H224" s="83">
        <f t="shared" si="22"/>
        <v>27</v>
      </c>
    </row>
    <row r="225" spans="1:8" x14ac:dyDescent="0.25">
      <c r="A225" s="102" t="s">
        <v>147</v>
      </c>
      <c r="B225" s="112">
        <v>-202081589.03999999</v>
      </c>
      <c r="C225" s="102" t="s">
        <v>17</v>
      </c>
      <c r="D225" s="104">
        <f t="shared" si="26"/>
        <v>-202081589.03999999</v>
      </c>
      <c r="E225" s="105" t="s">
        <v>3882</v>
      </c>
      <c r="F225" s="106">
        <v>44466</v>
      </c>
      <c r="G225" s="107" t="s">
        <v>2122</v>
      </c>
      <c r="H225" s="83">
        <f t="shared" si="22"/>
        <v>27</v>
      </c>
    </row>
    <row r="226" spans="1:8" x14ac:dyDescent="0.25">
      <c r="A226" s="102" t="s">
        <v>147</v>
      </c>
      <c r="B226" s="112">
        <v>-202085041.09999999</v>
      </c>
      <c r="C226" s="102" t="s">
        <v>17</v>
      </c>
      <c r="D226" s="104">
        <f t="shared" si="26"/>
        <v>-202085041.09999999</v>
      </c>
      <c r="E226" s="105" t="s">
        <v>3882</v>
      </c>
      <c r="F226" s="106">
        <v>44466</v>
      </c>
      <c r="G226" s="107" t="s">
        <v>2122</v>
      </c>
      <c r="H226" s="83">
        <f t="shared" si="22"/>
        <v>27</v>
      </c>
    </row>
    <row r="227" spans="1:8" x14ac:dyDescent="0.25">
      <c r="A227" s="102" t="s">
        <v>147</v>
      </c>
      <c r="B227" s="112">
        <v>-202088493.13999999</v>
      </c>
      <c r="C227" s="102" t="s">
        <v>17</v>
      </c>
      <c r="D227" s="104">
        <f t="shared" si="26"/>
        <v>-202088493.13999999</v>
      </c>
      <c r="E227" s="105" t="s">
        <v>3882</v>
      </c>
      <c r="F227" s="106">
        <v>44466</v>
      </c>
      <c r="G227" s="107" t="s">
        <v>2122</v>
      </c>
      <c r="H227" s="83">
        <f t="shared" si="22"/>
        <v>27</v>
      </c>
    </row>
    <row r="228" spans="1:8" x14ac:dyDescent="0.25">
      <c r="A228" s="102" t="s">
        <v>147</v>
      </c>
      <c r="B228" s="112">
        <v>-202088493.13999999</v>
      </c>
      <c r="C228" s="102" t="s">
        <v>17</v>
      </c>
      <c r="D228" s="104">
        <f t="shared" si="26"/>
        <v>-202088493.13999999</v>
      </c>
      <c r="E228" s="105" t="s">
        <v>3882</v>
      </c>
      <c r="F228" s="106">
        <v>44466</v>
      </c>
      <c r="G228" s="107" t="s">
        <v>2122</v>
      </c>
      <c r="H228" s="83">
        <f t="shared" si="22"/>
        <v>27</v>
      </c>
    </row>
    <row r="229" spans="1:8" x14ac:dyDescent="0.25">
      <c r="A229" s="102" t="s">
        <v>147</v>
      </c>
      <c r="B229" s="112">
        <v>-202102301.37</v>
      </c>
      <c r="C229" s="102" t="s">
        <v>17</v>
      </c>
      <c r="D229" s="104">
        <f t="shared" si="26"/>
        <v>-202102301.37</v>
      </c>
      <c r="E229" s="105" t="s">
        <v>3882</v>
      </c>
      <c r="F229" s="106">
        <v>44466</v>
      </c>
      <c r="G229" s="107" t="s">
        <v>2122</v>
      </c>
      <c r="H229" s="83">
        <f t="shared" si="22"/>
        <v>27</v>
      </c>
    </row>
    <row r="230" spans="1:8" x14ac:dyDescent="0.25">
      <c r="A230" s="102" t="s">
        <v>147</v>
      </c>
      <c r="B230" s="112">
        <v>-202105753.41999999</v>
      </c>
      <c r="C230" s="102" t="s">
        <v>17</v>
      </c>
      <c r="D230" s="104">
        <f t="shared" si="26"/>
        <v>-202105753.41999999</v>
      </c>
      <c r="E230" s="105" t="s">
        <v>3882</v>
      </c>
      <c r="F230" s="106">
        <v>44466</v>
      </c>
      <c r="G230" s="107" t="s">
        <v>2122</v>
      </c>
      <c r="H230" s="83">
        <f t="shared" si="22"/>
        <v>27</v>
      </c>
    </row>
    <row r="231" spans="1:8" x14ac:dyDescent="0.25">
      <c r="A231" s="102" t="s">
        <v>147</v>
      </c>
      <c r="B231" s="112">
        <v>-202105753.41999999</v>
      </c>
      <c r="C231" s="102" t="s">
        <v>17</v>
      </c>
      <c r="D231" s="104">
        <f t="shared" si="26"/>
        <v>-202105753.41999999</v>
      </c>
      <c r="E231" s="105" t="s">
        <v>3882</v>
      </c>
      <c r="F231" s="106">
        <v>44466</v>
      </c>
      <c r="G231" s="107" t="s">
        <v>2122</v>
      </c>
      <c r="H231" s="83">
        <f t="shared" si="22"/>
        <v>27</v>
      </c>
    </row>
    <row r="232" spans="1:8" x14ac:dyDescent="0.25">
      <c r="A232" s="102" t="s">
        <v>147</v>
      </c>
      <c r="B232" s="112">
        <v>-202105753.41999999</v>
      </c>
      <c r="C232" s="102" t="s">
        <v>17</v>
      </c>
      <c r="D232" s="104">
        <f t="shared" si="26"/>
        <v>-202105753.41999999</v>
      </c>
      <c r="E232" s="105" t="s">
        <v>3882</v>
      </c>
      <c r="F232" s="106">
        <v>44466</v>
      </c>
      <c r="G232" s="107" t="s">
        <v>2122</v>
      </c>
      <c r="H232" s="83">
        <f t="shared" si="22"/>
        <v>27</v>
      </c>
    </row>
    <row r="233" spans="1:8" x14ac:dyDescent="0.25">
      <c r="A233" s="102" t="s">
        <v>147</v>
      </c>
      <c r="B233" s="112">
        <v>-101054602.73999999</v>
      </c>
      <c r="C233" s="102" t="s">
        <v>17</v>
      </c>
      <c r="D233" s="104">
        <f t="shared" si="26"/>
        <v>-101054602.73999999</v>
      </c>
      <c r="E233" s="105" t="s">
        <v>3882</v>
      </c>
      <c r="F233" s="106">
        <v>44466</v>
      </c>
      <c r="G233" s="107" t="s">
        <v>2122</v>
      </c>
      <c r="H233" s="83">
        <f t="shared" si="22"/>
        <v>27</v>
      </c>
    </row>
    <row r="234" spans="1:8" x14ac:dyDescent="0.25">
      <c r="A234" s="102" t="s">
        <v>147</v>
      </c>
      <c r="B234" s="112">
        <v>-368202324.76999998</v>
      </c>
      <c r="C234" s="102" t="s">
        <v>343</v>
      </c>
      <c r="D234" s="104">
        <f>B234/$J$2</f>
        <v>-5004489.6699123606</v>
      </c>
      <c r="E234" s="105" t="s">
        <v>3882</v>
      </c>
      <c r="F234" s="106">
        <v>44467</v>
      </c>
      <c r="G234" s="107" t="s">
        <v>2122</v>
      </c>
      <c r="H234" s="83">
        <f t="shared" si="22"/>
        <v>28</v>
      </c>
    </row>
    <row r="235" spans="1:8" x14ac:dyDescent="0.25">
      <c r="A235" s="102" t="s">
        <v>147</v>
      </c>
      <c r="B235" s="112">
        <v>-51513073.969999999</v>
      </c>
      <c r="C235" s="102" t="s">
        <v>17</v>
      </c>
      <c r="D235" s="104">
        <f t="shared" ref="D235:D278" si="27">B235</f>
        <v>-51513073.969999999</v>
      </c>
      <c r="E235" s="105" t="s">
        <v>3882</v>
      </c>
      <c r="F235" s="106">
        <v>44469</v>
      </c>
      <c r="G235" s="107" t="s">
        <v>2122</v>
      </c>
      <c r="H235" s="83">
        <f t="shared" si="22"/>
        <v>30</v>
      </c>
    </row>
    <row r="236" spans="1:8" x14ac:dyDescent="0.25">
      <c r="A236" s="102" t="s">
        <v>147</v>
      </c>
      <c r="B236" s="112">
        <v>-101006027.40000001</v>
      </c>
      <c r="C236" s="102" t="s">
        <v>17</v>
      </c>
      <c r="D236" s="104">
        <f t="shared" si="27"/>
        <v>-101006027.40000001</v>
      </c>
      <c r="E236" s="105" t="s">
        <v>3882</v>
      </c>
      <c r="F236" s="106">
        <v>44469</v>
      </c>
      <c r="G236" s="107" t="s">
        <v>2122</v>
      </c>
      <c r="H236" s="83">
        <f t="shared" si="22"/>
        <v>30</v>
      </c>
    </row>
    <row r="237" spans="1:8" x14ac:dyDescent="0.25">
      <c r="A237" s="102" t="s">
        <v>147</v>
      </c>
      <c r="B237" s="112">
        <v>-12120723.279999999</v>
      </c>
      <c r="C237" s="102" t="s">
        <v>17</v>
      </c>
      <c r="D237" s="104">
        <f t="shared" si="27"/>
        <v>-12120723.279999999</v>
      </c>
      <c r="E237" s="105" t="s">
        <v>3882</v>
      </c>
      <c r="F237" s="106">
        <v>44469</v>
      </c>
      <c r="G237" s="107" t="s">
        <v>2122</v>
      </c>
      <c r="H237" s="83">
        <f t="shared" si="22"/>
        <v>30</v>
      </c>
    </row>
    <row r="238" spans="1:8" x14ac:dyDescent="0.25">
      <c r="A238" s="102" t="s">
        <v>147</v>
      </c>
      <c r="B238" s="112">
        <v>-48482893.149999999</v>
      </c>
      <c r="C238" s="102" t="s">
        <v>17</v>
      </c>
      <c r="D238" s="104">
        <f t="shared" si="27"/>
        <v>-48482893.149999999</v>
      </c>
      <c r="E238" s="105" t="s">
        <v>3882</v>
      </c>
      <c r="F238" s="106">
        <v>44469</v>
      </c>
      <c r="G238" s="107" t="s">
        <v>2122</v>
      </c>
      <c r="H238" s="83">
        <f t="shared" si="22"/>
        <v>30</v>
      </c>
    </row>
    <row r="239" spans="1:8" x14ac:dyDescent="0.25">
      <c r="A239" s="102" t="s">
        <v>147</v>
      </c>
      <c r="B239" s="112">
        <v>-51467802.729999997</v>
      </c>
      <c r="C239" s="102" t="s">
        <v>17</v>
      </c>
      <c r="D239" s="104">
        <f t="shared" si="27"/>
        <v>-51467802.729999997</v>
      </c>
      <c r="E239" s="105" t="s">
        <v>3882</v>
      </c>
      <c r="F239" s="106">
        <v>44475</v>
      </c>
      <c r="G239" s="107" t="s">
        <v>2768</v>
      </c>
      <c r="H239" s="83">
        <f t="shared" si="22"/>
        <v>36</v>
      </c>
    </row>
    <row r="240" spans="1:8" x14ac:dyDescent="0.25">
      <c r="A240" s="102" t="s">
        <v>147</v>
      </c>
      <c r="B240" s="112">
        <v>-100917260.27</v>
      </c>
      <c r="C240" s="102" t="s">
        <v>17</v>
      </c>
      <c r="D240" s="104">
        <f t="shared" si="27"/>
        <v>-100917260.27</v>
      </c>
      <c r="E240" s="105" t="s">
        <v>3882</v>
      </c>
      <c r="F240" s="106">
        <v>44475</v>
      </c>
      <c r="G240" s="107" t="s">
        <v>2768</v>
      </c>
      <c r="H240" s="83">
        <f t="shared" si="22"/>
        <v>36</v>
      </c>
    </row>
    <row r="241" spans="1:8" x14ac:dyDescent="0.25">
      <c r="A241" s="102" t="s">
        <v>147</v>
      </c>
      <c r="B241" s="112">
        <v>-49449457.530000001</v>
      </c>
      <c r="C241" s="102" t="s">
        <v>17</v>
      </c>
      <c r="D241" s="104">
        <f t="shared" si="27"/>
        <v>-49449457.530000001</v>
      </c>
      <c r="E241" s="105" t="s">
        <v>3882</v>
      </c>
      <c r="F241" s="106">
        <v>44475</v>
      </c>
      <c r="G241" s="107" t="s">
        <v>2768</v>
      </c>
      <c r="H241" s="83">
        <f t="shared" si="22"/>
        <v>36</v>
      </c>
    </row>
    <row r="242" spans="1:8" x14ac:dyDescent="0.25">
      <c r="A242" s="102" t="s">
        <v>147</v>
      </c>
      <c r="B242" s="112">
        <v>-10091726.029999999</v>
      </c>
      <c r="C242" s="102" t="s">
        <v>17</v>
      </c>
      <c r="D242" s="104">
        <f t="shared" si="27"/>
        <v>-10091726.029999999</v>
      </c>
      <c r="E242" s="105" t="s">
        <v>3882</v>
      </c>
      <c r="F242" s="106">
        <v>44475</v>
      </c>
      <c r="G242" s="107" t="s">
        <v>2768</v>
      </c>
      <c r="H242" s="83">
        <f t="shared" si="22"/>
        <v>36</v>
      </c>
    </row>
    <row r="243" spans="1:8" x14ac:dyDescent="0.25">
      <c r="A243" s="102" t="s">
        <v>147</v>
      </c>
      <c r="B243" s="112">
        <v>-51460620.82</v>
      </c>
      <c r="C243" s="102" t="s">
        <v>17</v>
      </c>
      <c r="D243" s="104">
        <f t="shared" si="27"/>
        <v>-51460620.82</v>
      </c>
      <c r="E243" s="105" t="s">
        <v>3882</v>
      </c>
      <c r="F243" s="106">
        <v>44476</v>
      </c>
      <c r="G243" s="107" t="s">
        <v>2768</v>
      </c>
      <c r="H243" s="83">
        <f t="shared" si="22"/>
        <v>37</v>
      </c>
    </row>
    <row r="244" spans="1:8" x14ac:dyDescent="0.25">
      <c r="A244" s="102" t="s">
        <v>147</v>
      </c>
      <c r="B244" s="112">
        <v>-20180635.620000001</v>
      </c>
      <c r="C244" s="102" t="s">
        <v>17</v>
      </c>
      <c r="D244" s="104">
        <f t="shared" si="27"/>
        <v>-20180635.620000001</v>
      </c>
      <c r="E244" s="105" t="s">
        <v>3882</v>
      </c>
      <c r="F244" s="106">
        <v>44476</v>
      </c>
      <c r="G244" s="107" t="s">
        <v>2768</v>
      </c>
      <c r="H244" s="83">
        <f t="shared" si="22"/>
        <v>37</v>
      </c>
    </row>
    <row r="245" spans="1:8" x14ac:dyDescent="0.25">
      <c r="A245" s="102" t="s">
        <v>147</v>
      </c>
      <c r="B245" s="112">
        <v>-12108381.369999999</v>
      </c>
      <c r="C245" s="102" t="s">
        <v>17</v>
      </c>
      <c r="D245" s="104">
        <f t="shared" si="27"/>
        <v>-12108381.369999999</v>
      </c>
      <c r="E245" s="105" t="s">
        <v>3882</v>
      </c>
      <c r="F245" s="106">
        <v>44476</v>
      </c>
      <c r="G245" s="107" t="s">
        <v>2768</v>
      </c>
      <c r="H245" s="83">
        <f t="shared" si="22"/>
        <v>37</v>
      </c>
    </row>
    <row r="246" spans="1:8" x14ac:dyDescent="0.25">
      <c r="A246" s="102" t="s">
        <v>147</v>
      </c>
      <c r="B246" s="112">
        <v>-51437342.469999999</v>
      </c>
      <c r="C246" s="102" t="s">
        <v>17</v>
      </c>
      <c r="D246" s="104">
        <f t="shared" si="27"/>
        <v>-51437342.469999999</v>
      </c>
      <c r="E246" s="105" t="s">
        <v>3882</v>
      </c>
      <c r="F246" s="106">
        <v>44477</v>
      </c>
      <c r="G246" s="107" t="s">
        <v>2768</v>
      </c>
      <c r="H246" s="83">
        <f t="shared" si="22"/>
        <v>38</v>
      </c>
    </row>
    <row r="247" spans="1:8" x14ac:dyDescent="0.25">
      <c r="A247" s="102" t="s">
        <v>147</v>
      </c>
      <c r="B247" s="112">
        <v>-20171506.850000001</v>
      </c>
      <c r="C247" s="102" t="s">
        <v>17</v>
      </c>
      <c r="D247" s="104">
        <f t="shared" si="27"/>
        <v>-20171506.850000001</v>
      </c>
      <c r="E247" s="105" t="s">
        <v>3882</v>
      </c>
      <c r="F247" s="106">
        <v>44477</v>
      </c>
      <c r="G247" s="107" t="s">
        <v>2768</v>
      </c>
      <c r="H247" s="83">
        <f t="shared" si="22"/>
        <v>38</v>
      </c>
    </row>
    <row r="248" spans="1:8" x14ac:dyDescent="0.25">
      <c r="A248" s="102" t="s">
        <v>147</v>
      </c>
      <c r="B248" s="112">
        <v>-12102904.109999999</v>
      </c>
      <c r="C248" s="102" t="s">
        <v>17</v>
      </c>
      <c r="D248" s="104">
        <f t="shared" si="27"/>
        <v>-12102904.109999999</v>
      </c>
      <c r="E248" s="105" t="s">
        <v>3882</v>
      </c>
      <c r="F248" s="106">
        <v>44477</v>
      </c>
      <c r="G248" s="107" t="s">
        <v>2768</v>
      </c>
      <c r="H248" s="83">
        <f t="shared" si="22"/>
        <v>38</v>
      </c>
    </row>
    <row r="249" spans="1:8" x14ac:dyDescent="0.25">
      <c r="A249" s="102" t="s">
        <v>147</v>
      </c>
      <c r="B249" s="112">
        <v>-201726027.40000001</v>
      </c>
      <c r="C249" s="102" t="s">
        <v>17</v>
      </c>
      <c r="D249" s="104">
        <f t="shared" si="27"/>
        <v>-201726027.40000001</v>
      </c>
      <c r="E249" s="105" t="s">
        <v>3882</v>
      </c>
      <c r="F249" s="106">
        <v>44477</v>
      </c>
      <c r="G249" s="107" t="s">
        <v>2768</v>
      </c>
      <c r="H249" s="83">
        <f t="shared" si="22"/>
        <v>38</v>
      </c>
    </row>
    <row r="250" spans="1:8" x14ac:dyDescent="0.25">
      <c r="A250" s="102" t="s">
        <v>147</v>
      </c>
      <c r="B250" s="112">
        <v>-201726027.40000001</v>
      </c>
      <c r="C250" s="102" t="s">
        <v>17</v>
      </c>
      <c r="D250" s="104">
        <f t="shared" si="27"/>
        <v>-201726027.40000001</v>
      </c>
      <c r="E250" s="105" t="s">
        <v>3882</v>
      </c>
      <c r="F250" s="106">
        <v>44477</v>
      </c>
      <c r="G250" s="107" t="s">
        <v>2768</v>
      </c>
      <c r="H250" s="83">
        <f t="shared" si="22"/>
        <v>38</v>
      </c>
    </row>
    <row r="251" spans="1:8" x14ac:dyDescent="0.25">
      <c r="A251" s="102" t="s">
        <v>147</v>
      </c>
      <c r="B251" s="112">
        <v>-201726027.40000001</v>
      </c>
      <c r="C251" s="102" t="s">
        <v>17</v>
      </c>
      <c r="D251" s="104">
        <f t="shared" si="27"/>
        <v>-201726027.40000001</v>
      </c>
      <c r="E251" s="105" t="s">
        <v>3882</v>
      </c>
      <c r="F251" s="106">
        <v>44477</v>
      </c>
      <c r="G251" s="107" t="s">
        <v>2768</v>
      </c>
      <c r="H251" s="83">
        <f t="shared" si="22"/>
        <v>38</v>
      </c>
    </row>
    <row r="252" spans="1:8" x14ac:dyDescent="0.25">
      <c r="A252" s="102" t="s">
        <v>147</v>
      </c>
      <c r="B252" s="112">
        <v>-201726027.40000001</v>
      </c>
      <c r="C252" s="102" t="s">
        <v>17</v>
      </c>
      <c r="D252" s="104">
        <f t="shared" si="27"/>
        <v>-201726027.40000001</v>
      </c>
      <c r="E252" s="105" t="s">
        <v>3882</v>
      </c>
      <c r="F252" s="106">
        <v>44477</v>
      </c>
      <c r="G252" s="107" t="s">
        <v>2768</v>
      </c>
      <c r="H252" s="83">
        <f t="shared" si="22"/>
        <v>38</v>
      </c>
    </row>
    <row r="253" spans="1:8" x14ac:dyDescent="0.25">
      <c r="A253" s="102" t="s">
        <v>147</v>
      </c>
      <c r="B253" s="112">
        <v>-201726027.40000001</v>
      </c>
      <c r="C253" s="102" t="s">
        <v>17</v>
      </c>
      <c r="D253" s="104">
        <f t="shared" si="27"/>
        <v>-201726027.40000001</v>
      </c>
      <c r="E253" s="105" t="s">
        <v>3882</v>
      </c>
      <c r="F253" s="106">
        <v>44477</v>
      </c>
      <c r="G253" s="107" t="s">
        <v>2768</v>
      </c>
      <c r="H253" s="83">
        <f t="shared" si="22"/>
        <v>38</v>
      </c>
    </row>
    <row r="254" spans="1:8" x14ac:dyDescent="0.25">
      <c r="A254" s="102" t="s">
        <v>147</v>
      </c>
      <c r="B254" s="112">
        <v>-201726027.40000001</v>
      </c>
      <c r="C254" s="102" t="s">
        <v>17</v>
      </c>
      <c r="D254" s="104">
        <f t="shared" si="27"/>
        <v>-201726027.40000001</v>
      </c>
      <c r="E254" s="105" t="s">
        <v>3882</v>
      </c>
      <c r="F254" s="106">
        <v>44477</v>
      </c>
      <c r="G254" s="107" t="s">
        <v>2768</v>
      </c>
      <c r="H254" s="83">
        <f t="shared" si="22"/>
        <v>38</v>
      </c>
    </row>
    <row r="255" spans="1:8" x14ac:dyDescent="0.25">
      <c r="A255" s="102" t="s">
        <v>147</v>
      </c>
      <c r="B255" s="112">
        <v>-201750684.93000001</v>
      </c>
      <c r="C255" s="102" t="s">
        <v>17</v>
      </c>
      <c r="D255" s="104">
        <f t="shared" si="27"/>
        <v>-201750684.93000001</v>
      </c>
      <c r="E255" s="105" t="s">
        <v>3882</v>
      </c>
      <c r="F255" s="106">
        <v>44477</v>
      </c>
      <c r="G255" s="107" t="s">
        <v>2768</v>
      </c>
      <c r="H255" s="83">
        <f t="shared" si="22"/>
        <v>38</v>
      </c>
    </row>
    <row r="256" spans="1:8" x14ac:dyDescent="0.25">
      <c r="A256" s="102" t="s">
        <v>147</v>
      </c>
      <c r="B256" s="112">
        <v>-201750684.93000001</v>
      </c>
      <c r="C256" s="102" t="s">
        <v>17</v>
      </c>
      <c r="D256" s="104">
        <f t="shared" si="27"/>
        <v>-201750684.93000001</v>
      </c>
      <c r="E256" s="105" t="s">
        <v>3882</v>
      </c>
      <c r="F256" s="106">
        <v>44477</v>
      </c>
      <c r="G256" s="107" t="s">
        <v>2768</v>
      </c>
      <c r="H256" s="83">
        <f t="shared" si="22"/>
        <v>38</v>
      </c>
    </row>
    <row r="257" spans="1:8" x14ac:dyDescent="0.25">
      <c r="A257" s="102" t="s">
        <v>147</v>
      </c>
      <c r="B257" s="112">
        <v>-201753424.66</v>
      </c>
      <c r="C257" s="102" t="s">
        <v>17</v>
      </c>
      <c r="D257" s="104">
        <f t="shared" si="27"/>
        <v>-201753424.66</v>
      </c>
      <c r="E257" s="105" t="s">
        <v>3882</v>
      </c>
      <c r="F257" s="106">
        <v>44477</v>
      </c>
      <c r="G257" s="107" t="s">
        <v>2768</v>
      </c>
      <c r="H257" s="83">
        <f t="shared" si="22"/>
        <v>38</v>
      </c>
    </row>
    <row r="258" spans="1:8" x14ac:dyDescent="0.25">
      <c r="A258" s="102" t="s">
        <v>147</v>
      </c>
      <c r="B258" s="112">
        <v>-201753424.66</v>
      </c>
      <c r="C258" s="102" t="s">
        <v>17</v>
      </c>
      <c r="D258" s="104">
        <f t="shared" si="27"/>
        <v>-201753424.66</v>
      </c>
      <c r="E258" s="105" t="s">
        <v>3882</v>
      </c>
      <c r="F258" s="106">
        <v>44477</v>
      </c>
      <c r="G258" s="107" t="s">
        <v>2768</v>
      </c>
      <c r="H258" s="83">
        <f t="shared" si="22"/>
        <v>38</v>
      </c>
    </row>
    <row r="259" spans="1:8" x14ac:dyDescent="0.25">
      <c r="A259" s="102" t="s">
        <v>147</v>
      </c>
      <c r="B259" s="112">
        <v>-201753424.66</v>
      </c>
      <c r="C259" s="102" t="s">
        <v>17</v>
      </c>
      <c r="D259" s="104">
        <f t="shared" si="27"/>
        <v>-201753424.66</v>
      </c>
      <c r="E259" s="105" t="s">
        <v>3882</v>
      </c>
      <c r="F259" s="106">
        <v>44477</v>
      </c>
      <c r="G259" s="107" t="s">
        <v>2768</v>
      </c>
      <c r="H259" s="83">
        <f t="shared" si="22"/>
        <v>38</v>
      </c>
    </row>
    <row r="260" spans="1:8" x14ac:dyDescent="0.25">
      <c r="A260" s="102" t="s">
        <v>147</v>
      </c>
      <c r="B260" s="112">
        <v>-201753424.66</v>
      </c>
      <c r="C260" s="102" t="s">
        <v>17</v>
      </c>
      <c r="D260" s="104">
        <f t="shared" si="27"/>
        <v>-201753424.66</v>
      </c>
      <c r="E260" s="105" t="s">
        <v>3882</v>
      </c>
      <c r="F260" s="106">
        <v>44477</v>
      </c>
      <c r="G260" s="107" t="s">
        <v>2768</v>
      </c>
      <c r="H260" s="83">
        <f t="shared" ref="H260:H323" si="28">F260-$I$2</f>
        <v>38</v>
      </c>
    </row>
    <row r="261" spans="1:8" x14ac:dyDescent="0.25">
      <c r="A261" s="102" t="s">
        <v>147</v>
      </c>
      <c r="B261" s="112">
        <v>-201753424.66</v>
      </c>
      <c r="C261" s="102" t="s">
        <v>17</v>
      </c>
      <c r="D261" s="104">
        <f t="shared" si="27"/>
        <v>-201753424.66</v>
      </c>
      <c r="E261" s="105" t="s">
        <v>3882</v>
      </c>
      <c r="F261" s="106">
        <v>44477</v>
      </c>
      <c r="G261" s="107" t="s">
        <v>2768</v>
      </c>
      <c r="H261" s="83">
        <f t="shared" si="28"/>
        <v>38</v>
      </c>
    </row>
    <row r="262" spans="1:8" x14ac:dyDescent="0.25">
      <c r="A262" s="102" t="s">
        <v>147</v>
      </c>
      <c r="B262" s="112">
        <v>-201756164.38999999</v>
      </c>
      <c r="C262" s="102" t="s">
        <v>17</v>
      </c>
      <c r="D262" s="104">
        <f t="shared" si="27"/>
        <v>-201756164.38999999</v>
      </c>
      <c r="E262" s="105" t="s">
        <v>3882</v>
      </c>
      <c r="F262" s="106">
        <v>44477</v>
      </c>
      <c r="G262" s="107" t="s">
        <v>2768</v>
      </c>
      <c r="H262" s="83">
        <f t="shared" si="28"/>
        <v>38</v>
      </c>
    </row>
    <row r="263" spans="1:8" x14ac:dyDescent="0.25">
      <c r="A263" s="102" t="s">
        <v>147</v>
      </c>
      <c r="B263" s="112">
        <v>-201756164.38999999</v>
      </c>
      <c r="C263" s="102" t="s">
        <v>17</v>
      </c>
      <c r="D263" s="104">
        <f t="shared" si="27"/>
        <v>-201756164.38999999</v>
      </c>
      <c r="E263" s="105" t="s">
        <v>3882</v>
      </c>
      <c r="F263" s="106">
        <v>44477</v>
      </c>
      <c r="G263" s="107" t="s">
        <v>2768</v>
      </c>
      <c r="H263" s="83">
        <f t="shared" si="28"/>
        <v>38</v>
      </c>
    </row>
    <row r="264" spans="1:8" x14ac:dyDescent="0.25">
      <c r="A264" s="102" t="s">
        <v>147</v>
      </c>
      <c r="B264" s="112">
        <v>-201769863.00999999</v>
      </c>
      <c r="C264" s="102" t="s">
        <v>17</v>
      </c>
      <c r="D264" s="104">
        <f t="shared" si="27"/>
        <v>-201769863.00999999</v>
      </c>
      <c r="E264" s="105" t="s">
        <v>3882</v>
      </c>
      <c r="F264" s="106">
        <v>44477</v>
      </c>
      <c r="G264" s="107" t="s">
        <v>2768</v>
      </c>
      <c r="H264" s="83">
        <f t="shared" si="28"/>
        <v>38</v>
      </c>
    </row>
    <row r="265" spans="1:8" x14ac:dyDescent="0.25">
      <c r="A265" s="102" t="s">
        <v>147</v>
      </c>
      <c r="B265" s="112">
        <v>-201769863.00999999</v>
      </c>
      <c r="C265" s="102" t="s">
        <v>17</v>
      </c>
      <c r="D265" s="104">
        <f t="shared" si="27"/>
        <v>-201769863.00999999</v>
      </c>
      <c r="E265" s="105" t="s">
        <v>3882</v>
      </c>
      <c r="F265" s="106">
        <v>44477</v>
      </c>
      <c r="G265" s="107" t="s">
        <v>2768</v>
      </c>
      <c r="H265" s="83">
        <f t="shared" si="28"/>
        <v>38</v>
      </c>
    </row>
    <row r="266" spans="1:8" x14ac:dyDescent="0.25">
      <c r="A266" s="102" t="s">
        <v>147</v>
      </c>
      <c r="B266" s="112">
        <v>-201769863.00999999</v>
      </c>
      <c r="C266" s="102" t="s">
        <v>17</v>
      </c>
      <c r="D266" s="104">
        <f t="shared" si="27"/>
        <v>-201769863.00999999</v>
      </c>
      <c r="E266" s="105" t="s">
        <v>3882</v>
      </c>
      <c r="F266" s="106">
        <v>44477</v>
      </c>
      <c r="G266" s="107" t="s">
        <v>2768</v>
      </c>
      <c r="H266" s="83">
        <f t="shared" si="28"/>
        <v>38</v>
      </c>
    </row>
    <row r="267" spans="1:8" x14ac:dyDescent="0.25">
      <c r="A267" s="102" t="s">
        <v>147</v>
      </c>
      <c r="B267" s="112">
        <v>-201772602.74000001</v>
      </c>
      <c r="C267" s="102" t="s">
        <v>17</v>
      </c>
      <c r="D267" s="104">
        <f t="shared" si="27"/>
        <v>-201772602.74000001</v>
      </c>
      <c r="E267" s="105" t="s">
        <v>3882</v>
      </c>
      <c r="F267" s="106">
        <v>44477</v>
      </c>
      <c r="G267" s="107" t="s">
        <v>2768</v>
      </c>
      <c r="H267" s="83">
        <f t="shared" si="28"/>
        <v>38</v>
      </c>
    </row>
    <row r="268" spans="1:8" x14ac:dyDescent="0.25">
      <c r="A268" s="102" t="s">
        <v>147</v>
      </c>
      <c r="B268" s="112">
        <v>-201780821.91999999</v>
      </c>
      <c r="C268" s="102" t="s">
        <v>17</v>
      </c>
      <c r="D268" s="104">
        <f t="shared" si="27"/>
        <v>-201780821.91999999</v>
      </c>
      <c r="E268" s="105" t="s">
        <v>3882</v>
      </c>
      <c r="F268" s="106">
        <v>44477</v>
      </c>
      <c r="G268" s="107" t="s">
        <v>2768</v>
      </c>
      <c r="H268" s="83">
        <f t="shared" si="28"/>
        <v>38</v>
      </c>
    </row>
    <row r="269" spans="1:8" x14ac:dyDescent="0.25">
      <c r="A269" s="102" t="s">
        <v>147</v>
      </c>
      <c r="B269" s="112">
        <v>-201780821.91999999</v>
      </c>
      <c r="C269" s="102" t="s">
        <v>17</v>
      </c>
      <c r="D269" s="104">
        <f t="shared" si="27"/>
        <v>-201780821.91999999</v>
      </c>
      <c r="E269" s="105" t="s">
        <v>3882</v>
      </c>
      <c r="F269" s="106">
        <v>44477</v>
      </c>
      <c r="G269" s="107" t="s">
        <v>2768</v>
      </c>
      <c r="H269" s="83">
        <f t="shared" si="28"/>
        <v>38</v>
      </c>
    </row>
    <row r="270" spans="1:8" x14ac:dyDescent="0.25">
      <c r="A270" s="102" t="s">
        <v>147</v>
      </c>
      <c r="B270" s="112">
        <v>-201780821.91999999</v>
      </c>
      <c r="C270" s="102" t="s">
        <v>17</v>
      </c>
      <c r="D270" s="104">
        <f t="shared" si="27"/>
        <v>-201780821.91999999</v>
      </c>
      <c r="E270" s="105" t="s">
        <v>3882</v>
      </c>
      <c r="F270" s="106">
        <v>44477</v>
      </c>
      <c r="G270" s="107" t="s">
        <v>2768</v>
      </c>
      <c r="H270" s="83">
        <f t="shared" si="28"/>
        <v>38</v>
      </c>
    </row>
    <row r="271" spans="1:8" x14ac:dyDescent="0.25">
      <c r="A271" s="102" t="s">
        <v>147</v>
      </c>
      <c r="B271" s="112">
        <v>-201783561.63999999</v>
      </c>
      <c r="C271" s="102" t="s">
        <v>17</v>
      </c>
      <c r="D271" s="104">
        <f t="shared" si="27"/>
        <v>-201783561.63999999</v>
      </c>
      <c r="E271" s="105" t="s">
        <v>3882</v>
      </c>
      <c r="F271" s="106">
        <v>44477</v>
      </c>
      <c r="G271" s="107" t="s">
        <v>2768</v>
      </c>
      <c r="H271" s="83">
        <f t="shared" si="28"/>
        <v>38</v>
      </c>
    </row>
    <row r="272" spans="1:8" x14ac:dyDescent="0.25">
      <c r="A272" s="102" t="s">
        <v>147</v>
      </c>
      <c r="B272" s="112">
        <v>-201783561.63999999</v>
      </c>
      <c r="C272" s="102" t="s">
        <v>17</v>
      </c>
      <c r="D272" s="104">
        <f t="shared" si="27"/>
        <v>-201783561.63999999</v>
      </c>
      <c r="E272" s="105" t="s">
        <v>3882</v>
      </c>
      <c r="F272" s="106">
        <v>44477</v>
      </c>
      <c r="G272" s="107" t="s">
        <v>2768</v>
      </c>
      <c r="H272" s="83">
        <f t="shared" si="28"/>
        <v>38</v>
      </c>
    </row>
    <row r="273" spans="1:8" x14ac:dyDescent="0.25">
      <c r="A273" s="102" t="s">
        <v>147</v>
      </c>
      <c r="B273" s="112">
        <v>-201797260.27000001</v>
      </c>
      <c r="C273" s="102" t="s">
        <v>17</v>
      </c>
      <c r="D273" s="104">
        <f t="shared" si="27"/>
        <v>-201797260.27000001</v>
      </c>
      <c r="E273" s="105" t="s">
        <v>3882</v>
      </c>
      <c r="F273" s="106">
        <v>44477</v>
      </c>
      <c r="G273" s="107" t="s">
        <v>2768</v>
      </c>
      <c r="H273" s="83">
        <f t="shared" si="28"/>
        <v>38</v>
      </c>
    </row>
    <row r="274" spans="1:8" x14ac:dyDescent="0.25">
      <c r="A274" s="102" t="s">
        <v>147</v>
      </c>
      <c r="B274" s="112">
        <v>-201797260.27000001</v>
      </c>
      <c r="C274" s="102" t="s">
        <v>17</v>
      </c>
      <c r="D274" s="104">
        <f t="shared" si="27"/>
        <v>-201797260.27000001</v>
      </c>
      <c r="E274" s="105" t="s">
        <v>3882</v>
      </c>
      <c r="F274" s="106">
        <v>44477</v>
      </c>
      <c r="G274" s="107" t="s">
        <v>2768</v>
      </c>
      <c r="H274" s="83">
        <f t="shared" si="28"/>
        <v>38</v>
      </c>
    </row>
    <row r="275" spans="1:8" x14ac:dyDescent="0.25">
      <c r="A275" s="102" t="s">
        <v>147</v>
      </c>
      <c r="B275" s="112">
        <v>-201797260.27000001</v>
      </c>
      <c r="C275" s="102" t="s">
        <v>17</v>
      </c>
      <c r="D275" s="104">
        <f t="shared" si="27"/>
        <v>-201797260.27000001</v>
      </c>
      <c r="E275" s="105" t="s">
        <v>3882</v>
      </c>
      <c r="F275" s="106">
        <v>44477</v>
      </c>
      <c r="G275" s="107" t="s">
        <v>2768</v>
      </c>
      <c r="H275" s="83">
        <f t="shared" si="28"/>
        <v>38</v>
      </c>
    </row>
    <row r="276" spans="1:8" x14ac:dyDescent="0.25">
      <c r="A276" s="102" t="s">
        <v>147</v>
      </c>
      <c r="B276" s="112">
        <v>-201802739.72999999</v>
      </c>
      <c r="C276" s="102" t="s">
        <v>17</v>
      </c>
      <c r="D276" s="104">
        <f t="shared" si="27"/>
        <v>-201802739.72999999</v>
      </c>
      <c r="E276" s="105" t="s">
        <v>3882</v>
      </c>
      <c r="F276" s="106">
        <v>44477</v>
      </c>
      <c r="G276" s="107" t="s">
        <v>2768</v>
      </c>
      <c r="H276" s="83">
        <f t="shared" si="28"/>
        <v>38</v>
      </c>
    </row>
    <row r="277" spans="1:8" x14ac:dyDescent="0.25">
      <c r="A277" s="102" t="s">
        <v>147</v>
      </c>
      <c r="B277" s="112">
        <v>-201802739.72999999</v>
      </c>
      <c r="C277" s="102" t="s">
        <v>17</v>
      </c>
      <c r="D277" s="104">
        <f t="shared" si="27"/>
        <v>-201802739.72999999</v>
      </c>
      <c r="E277" s="105" t="s">
        <v>3882</v>
      </c>
      <c r="F277" s="106">
        <v>44477</v>
      </c>
      <c r="G277" s="107" t="s">
        <v>2768</v>
      </c>
      <c r="H277" s="83">
        <f t="shared" si="28"/>
        <v>38</v>
      </c>
    </row>
    <row r="278" spans="1:8" x14ac:dyDescent="0.25">
      <c r="A278" s="102" t="s">
        <v>147</v>
      </c>
      <c r="B278" s="112">
        <v>-54486739.729999997</v>
      </c>
      <c r="C278" s="102" t="s">
        <v>17</v>
      </c>
      <c r="D278" s="104">
        <f t="shared" si="27"/>
        <v>-54486739.729999997</v>
      </c>
      <c r="E278" s="105" t="s">
        <v>3882</v>
      </c>
      <c r="F278" s="106">
        <v>44477</v>
      </c>
      <c r="G278" s="107" t="s">
        <v>2768</v>
      </c>
      <c r="H278" s="83">
        <f t="shared" si="28"/>
        <v>38</v>
      </c>
    </row>
    <row r="279" spans="1:8" x14ac:dyDescent="0.25">
      <c r="A279" s="102" t="s">
        <v>147</v>
      </c>
      <c r="B279" s="112">
        <v>-36931569.899999999</v>
      </c>
      <c r="C279" s="102" t="s">
        <v>343</v>
      </c>
      <c r="D279" s="104">
        <f>B279/$J$2</f>
        <v>-501962.23006915447</v>
      </c>
      <c r="E279" s="105" t="s">
        <v>3882</v>
      </c>
      <c r="F279" s="106">
        <v>44495</v>
      </c>
      <c r="G279" s="107" t="s">
        <v>2768</v>
      </c>
      <c r="H279" s="83">
        <f t="shared" si="28"/>
        <v>56</v>
      </c>
    </row>
    <row r="280" spans="1:8" x14ac:dyDescent="0.25">
      <c r="A280" s="102" t="s">
        <v>147</v>
      </c>
      <c r="B280" s="112">
        <v>-201305972.59999999</v>
      </c>
      <c r="C280" s="102" t="s">
        <v>17</v>
      </c>
      <c r="D280" s="104">
        <f>B280</f>
        <v>-201305972.59999999</v>
      </c>
      <c r="E280" s="105" t="s">
        <v>3882</v>
      </c>
      <c r="F280" s="106">
        <v>44495</v>
      </c>
      <c r="G280" s="107" t="s">
        <v>2768</v>
      </c>
      <c r="H280" s="83">
        <f t="shared" si="28"/>
        <v>56</v>
      </c>
    </row>
    <row r="281" spans="1:8" x14ac:dyDescent="0.25">
      <c r="A281" s="102" t="s">
        <v>147</v>
      </c>
      <c r="B281" s="112">
        <v>-35283488.619999997</v>
      </c>
      <c r="C281" s="102" t="s">
        <v>343</v>
      </c>
      <c r="D281" s="104">
        <f>B281/$J$2</f>
        <v>-479562.02999956504</v>
      </c>
      <c r="E281" s="105" t="s">
        <v>3882</v>
      </c>
      <c r="F281" s="106">
        <v>44502</v>
      </c>
      <c r="G281" s="107" t="s">
        <v>2768</v>
      </c>
      <c r="H281" s="83">
        <f t="shared" si="28"/>
        <v>63</v>
      </c>
    </row>
    <row r="282" spans="1:8" x14ac:dyDescent="0.25">
      <c r="A282" s="102" t="s">
        <v>147</v>
      </c>
      <c r="B282" s="112">
        <v>-200750246.56999999</v>
      </c>
      <c r="C282" s="102" t="s">
        <v>17</v>
      </c>
      <c r="D282" s="104">
        <f t="shared" ref="D282:D284" si="29">B282</f>
        <v>-200750246.56999999</v>
      </c>
      <c r="E282" s="105" t="s">
        <v>3882</v>
      </c>
      <c r="F282" s="106">
        <v>44448</v>
      </c>
      <c r="G282" s="107" t="s">
        <v>2122</v>
      </c>
      <c r="H282" s="83">
        <f t="shared" si="28"/>
        <v>9</v>
      </c>
    </row>
    <row r="283" spans="1:8" x14ac:dyDescent="0.25">
      <c r="A283" s="102" t="s">
        <v>147</v>
      </c>
      <c r="B283" s="112">
        <v>-200750246.56999999</v>
      </c>
      <c r="C283" s="102" t="s">
        <v>17</v>
      </c>
      <c r="D283" s="104">
        <f t="shared" si="29"/>
        <v>-200750246.56999999</v>
      </c>
      <c r="E283" s="105" t="s">
        <v>3882</v>
      </c>
      <c r="F283" s="106">
        <v>44448</v>
      </c>
      <c r="G283" s="107" t="s">
        <v>2122</v>
      </c>
      <c r="H283" s="83">
        <f t="shared" si="28"/>
        <v>9</v>
      </c>
    </row>
    <row r="284" spans="1:8" x14ac:dyDescent="0.25">
      <c r="A284" s="102" t="s">
        <v>147</v>
      </c>
      <c r="B284" s="112">
        <v>-200749095.88999999</v>
      </c>
      <c r="C284" s="102" t="s">
        <v>17</v>
      </c>
      <c r="D284" s="104">
        <f t="shared" si="29"/>
        <v>-200749095.88999999</v>
      </c>
      <c r="E284" s="105" t="s">
        <v>3882</v>
      </c>
      <c r="F284" s="106">
        <v>44448</v>
      </c>
      <c r="G284" s="107" t="s">
        <v>2122</v>
      </c>
      <c r="H284" s="83">
        <f t="shared" si="28"/>
        <v>9</v>
      </c>
    </row>
    <row r="285" spans="1:8" x14ac:dyDescent="0.25">
      <c r="A285" s="102" t="s">
        <v>147</v>
      </c>
      <c r="B285" s="112">
        <v>-14690053.059999999</v>
      </c>
      <c r="C285" s="102" t="s">
        <v>343</v>
      </c>
      <c r="D285" s="104">
        <f>B285/$J$2</f>
        <v>-199662.56007524356</v>
      </c>
      <c r="E285" s="105" t="s">
        <v>3882</v>
      </c>
      <c r="F285" s="106">
        <v>44508</v>
      </c>
      <c r="G285" s="107" t="s">
        <v>2768</v>
      </c>
      <c r="H285" s="83">
        <f t="shared" si="28"/>
        <v>69</v>
      </c>
    </row>
    <row r="286" spans="1:8" x14ac:dyDescent="0.25">
      <c r="A286" s="102" t="s">
        <v>147</v>
      </c>
      <c r="B286" s="112">
        <v>-31118224.66</v>
      </c>
      <c r="C286" s="102" t="s">
        <v>17</v>
      </c>
      <c r="D286" s="104">
        <f t="shared" ref="D286:D303" si="30">B286</f>
        <v>-31118224.66</v>
      </c>
      <c r="E286" s="105" t="s">
        <v>3882</v>
      </c>
      <c r="F286" s="106">
        <v>44509</v>
      </c>
      <c r="G286" s="107" t="s">
        <v>2768</v>
      </c>
      <c r="H286" s="83">
        <f t="shared" si="28"/>
        <v>70</v>
      </c>
    </row>
    <row r="287" spans="1:8" x14ac:dyDescent="0.25">
      <c r="A287" s="102" t="s">
        <v>147</v>
      </c>
      <c r="B287" s="112">
        <v>-50190684.93</v>
      </c>
      <c r="C287" s="102" t="s">
        <v>17</v>
      </c>
      <c r="D287" s="104">
        <f t="shared" si="30"/>
        <v>-50190684.93</v>
      </c>
      <c r="E287" s="105" t="s">
        <v>3882</v>
      </c>
      <c r="F287" s="106">
        <v>44509</v>
      </c>
      <c r="G287" s="107" t="s">
        <v>2768</v>
      </c>
      <c r="H287" s="83">
        <f t="shared" si="28"/>
        <v>70</v>
      </c>
    </row>
    <row r="288" spans="1:8" x14ac:dyDescent="0.25">
      <c r="A288" s="102" t="s">
        <v>147</v>
      </c>
      <c r="B288" s="112">
        <v>-12045764.380000001</v>
      </c>
      <c r="C288" s="102" t="s">
        <v>17</v>
      </c>
      <c r="D288" s="104">
        <f t="shared" si="30"/>
        <v>-12045764.380000001</v>
      </c>
      <c r="E288" s="105" t="s">
        <v>3882</v>
      </c>
      <c r="F288" s="106">
        <v>44509</v>
      </c>
      <c r="G288" s="107" t="s">
        <v>2768</v>
      </c>
      <c r="H288" s="83">
        <f t="shared" si="28"/>
        <v>70</v>
      </c>
    </row>
    <row r="289" spans="1:8" x14ac:dyDescent="0.25">
      <c r="A289" s="102" t="s">
        <v>147</v>
      </c>
      <c r="B289" s="112">
        <v>-150572876.71000001</v>
      </c>
      <c r="C289" s="102" t="s">
        <v>17</v>
      </c>
      <c r="D289" s="104">
        <f t="shared" si="30"/>
        <v>-150572876.71000001</v>
      </c>
      <c r="E289" s="105" t="s">
        <v>3882</v>
      </c>
      <c r="F289" s="106">
        <v>44509</v>
      </c>
      <c r="G289" s="107" t="s">
        <v>2768</v>
      </c>
      <c r="H289" s="83">
        <f t="shared" si="28"/>
        <v>70</v>
      </c>
    </row>
    <row r="290" spans="1:8" x14ac:dyDescent="0.25">
      <c r="A290" s="102" t="s">
        <v>147</v>
      </c>
      <c r="B290" s="112">
        <v>-200764931.50999999</v>
      </c>
      <c r="C290" s="102" t="s">
        <v>17</v>
      </c>
      <c r="D290" s="104">
        <f t="shared" si="30"/>
        <v>-200764931.50999999</v>
      </c>
      <c r="E290" s="105" t="s">
        <v>3882</v>
      </c>
      <c r="F290" s="106">
        <v>44509</v>
      </c>
      <c r="G290" s="107" t="s">
        <v>2768</v>
      </c>
      <c r="H290" s="83">
        <f t="shared" si="28"/>
        <v>70</v>
      </c>
    </row>
    <row r="291" spans="1:8" x14ac:dyDescent="0.25">
      <c r="A291" s="102" t="s">
        <v>147</v>
      </c>
      <c r="B291" s="112">
        <v>-200764931.50999999</v>
      </c>
      <c r="C291" s="102" t="s">
        <v>17</v>
      </c>
      <c r="D291" s="104">
        <f t="shared" si="30"/>
        <v>-200764931.50999999</v>
      </c>
      <c r="E291" s="105" t="s">
        <v>3882</v>
      </c>
      <c r="F291" s="106">
        <v>44509</v>
      </c>
      <c r="G291" s="107" t="s">
        <v>2768</v>
      </c>
      <c r="H291" s="83">
        <f t="shared" si="28"/>
        <v>70</v>
      </c>
    </row>
    <row r="292" spans="1:8" x14ac:dyDescent="0.25">
      <c r="A292" s="102" t="s">
        <v>147</v>
      </c>
      <c r="B292" s="112">
        <v>-200764931.50999999</v>
      </c>
      <c r="C292" s="102" t="s">
        <v>17</v>
      </c>
      <c r="D292" s="104">
        <f t="shared" si="30"/>
        <v>-200764931.50999999</v>
      </c>
      <c r="E292" s="105" t="s">
        <v>3882</v>
      </c>
      <c r="F292" s="106">
        <v>44509</v>
      </c>
      <c r="G292" s="107" t="s">
        <v>2768</v>
      </c>
      <c r="H292" s="83">
        <f t="shared" si="28"/>
        <v>70</v>
      </c>
    </row>
    <row r="293" spans="1:8" x14ac:dyDescent="0.25">
      <c r="A293" s="102" t="s">
        <v>147</v>
      </c>
      <c r="B293" s="112">
        <v>-200766027.40000001</v>
      </c>
      <c r="C293" s="102" t="s">
        <v>17</v>
      </c>
      <c r="D293" s="104">
        <f t="shared" si="30"/>
        <v>-200766027.40000001</v>
      </c>
      <c r="E293" s="105" t="s">
        <v>3882</v>
      </c>
      <c r="F293" s="106">
        <v>44509</v>
      </c>
      <c r="G293" s="107" t="s">
        <v>2768</v>
      </c>
      <c r="H293" s="83">
        <f t="shared" si="28"/>
        <v>70</v>
      </c>
    </row>
    <row r="294" spans="1:8" x14ac:dyDescent="0.25">
      <c r="A294" s="102" t="s">
        <v>147</v>
      </c>
      <c r="B294" s="112">
        <v>-200766027.40000001</v>
      </c>
      <c r="C294" s="102" t="s">
        <v>17</v>
      </c>
      <c r="D294" s="104">
        <f t="shared" si="30"/>
        <v>-200766027.40000001</v>
      </c>
      <c r="E294" s="105" t="s">
        <v>3882</v>
      </c>
      <c r="F294" s="106">
        <v>44509</v>
      </c>
      <c r="G294" s="107" t="s">
        <v>2768</v>
      </c>
      <c r="H294" s="83">
        <f t="shared" si="28"/>
        <v>70</v>
      </c>
    </row>
    <row r="295" spans="1:8" x14ac:dyDescent="0.25">
      <c r="A295" s="102" t="s">
        <v>147</v>
      </c>
      <c r="B295" s="112">
        <v>-57218317.810000002</v>
      </c>
      <c r="C295" s="102" t="s">
        <v>17</v>
      </c>
      <c r="D295" s="104">
        <f t="shared" si="30"/>
        <v>-57218317.810000002</v>
      </c>
      <c r="E295" s="105" t="s">
        <v>3882</v>
      </c>
      <c r="F295" s="106">
        <v>44509</v>
      </c>
      <c r="G295" s="107" t="s">
        <v>2768</v>
      </c>
      <c r="H295" s="83">
        <f t="shared" si="28"/>
        <v>70</v>
      </c>
    </row>
    <row r="296" spans="1:8" x14ac:dyDescent="0.25">
      <c r="A296" s="102" t="s">
        <v>147</v>
      </c>
      <c r="B296" s="112">
        <v>-31112958.899999999</v>
      </c>
      <c r="C296" s="102" t="s">
        <v>17</v>
      </c>
      <c r="D296" s="104">
        <f t="shared" si="30"/>
        <v>-31112958.899999999</v>
      </c>
      <c r="E296" s="105" t="s">
        <v>3882</v>
      </c>
      <c r="F296" s="106">
        <v>44510</v>
      </c>
      <c r="G296" s="107" t="s">
        <v>2768</v>
      </c>
      <c r="H296" s="83">
        <f t="shared" si="28"/>
        <v>71</v>
      </c>
    </row>
    <row r="297" spans="1:8" x14ac:dyDescent="0.25">
      <c r="A297" s="102" t="s">
        <v>147</v>
      </c>
      <c r="B297" s="112">
        <v>-50182191.780000001</v>
      </c>
      <c r="C297" s="102" t="s">
        <v>17</v>
      </c>
      <c r="D297" s="104">
        <f t="shared" si="30"/>
        <v>-50182191.780000001</v>
      </c>
      <c r="E297" s="105" t="s">
        <v>3882</v>
      </c>
      <c r="F297" s="106">
        <v>44510</v>
      </c>
      <c r="G297" s="107" t="s">
        <v>2768</v>
      </c>
      <c r="H297" s="83">
        <f t="shared" si="28"/>
        <v>71</v>
      </c>
    </row>
    <row r="298" spans="1:8" x14ac:dyDescent="0.25">
      <c r="A298" s="102" t="s">
        <v>147</v>
      </c>
      <c r="B298" s="112">
        <v>-12043726.029999999</v>
      </c>
      <c r="C298" s="102" t="s">
        <v>17</v>
      </c>
      <c r="D298" s="104">
        <f t="shared" si="30"/>
        <v>-12043726.029999999</v>
      </c>
      <c r="E298" s="105" t="s">
        <v>3882</v>
      </c>
      <c r="F298" s="106">
        <v>44510</v>
      </c>
      <c r="G298" s="107" t="s">
        <v>2768</v>
      </c>
      <c r="H298" s="83">
        <f t="shared" si="28"/>
        <v>71</v>
      </c>
    </row>
    <row r="299" spans="1:8" x14ac:dyDescent="0.25">
      <c r="A299" s="102" t="s">
        <v>147</v>
      </c>
      <c r="B299" s="112">
        <v>-150547356.16</v>
      </c>
      <c r="C299" s="102" t="s">
        <v>17</v>
      </c>
      <c r="D299" s="104">
        <f t="shared" si="30"/>
        <v>-150547356.16</v>
      </c>
      <c r="E299" s="105" t="s">
        <v>3882</v>
      </c>
      <c r="F299" s="106">
        <v>44510</v>
      </c>
      <c r="G299" s="107" t="s">
        <v>2768</v>
      </c>
      <c r="H299" s="83">
        <f t="shared" si="28"/>
        <v>71</v>
      </c>
    </row>
    <row r="300" spans="1:8" x14ac:dyDescent="0.25">
      <c r="A300" s="102" t="s">
        <v>147</v>
      </c>
      <c r="B300" s="112">
        <v>-200729808.22</v>
      </c>
      <c r="C300" s="102" t="s">
        <v>17</v>
      </c>
      <c r="D300" s="104">
        <f t="shared" si="30"/>
        <v>-200729808.22</v>
      </c>
      <c r="E300" s="105" t="s">
        <v>3882</v>
      </c>
      <c r="F300" s="106">
        <v>44510</v>
      </c>
      <c r="G300" s="107" t="s">
        <v>2768</v>
      </c>
      <c r="H300" s="83">
        <f t="shared" si="28"/>
        <v>71</v>
      </c>
    </row>
    <row r="301" spans="1:8" x14ac:dyDescent="0.25">
      <c r="A301" s="102" t="s">
        <v>147</v>
      </c>
      <c r="B301" s="112">
        <v>-200730849.31</v>
      </c>
      <c r="C301" s="102" t="s">
        <v>17</v>
      </c>
      <c r="D301" s="104">
        <f t="shared" si="30"/>
        <v>-200730849.31</v>
      </c>
      <c r="E301" s="105" t="s">
        <v>3882</v>
      </c>
      <c r="F301" s="106">
        <v>44510</v>
      </c>
      <c r="G301" s="107" t="s">
        <v>2768</v>
      </c>
      <c r="H301" s="83">
        <f t="shared" si="28"/>
        <v>71</v>
      </c>
    </row>
    <row r="302" spans="1:8" x14ac:dyDescent="0.25">
      <c r="A302" s="102" t="s">
        <v>147</v>
      </c>
      <c r="B302" s="112">
        <v>-200730849.31</v>
      </c>
      <c r="C302" s="102" t="s">
        <v>17</v>
      </c>
      <c r="D302" s="104">
        <f t="shared" si="30"/>
        <v>-200730849.31</v>
      </c>
      <c r="E302" s="105" t="s">
        <v>3882</v>
      </c>
      <c r="F302" s="106">
        <v>44510</v>
      </c>
      <c r="G302" s="107" t="s">
        <v>2768</v>
      </c>
      <c r="H302" s="83">
        <f t="shared" si="28"/>
        <v>71</v>
      </c>
    </row>
    <row r="303" spans="1:8" x14ac:dyDescent="0.25">
      <c r="A303" s="102" t="s">
        <v>147</v>
      </c>
      <c r="B303" s="112">
        <v>-157574533.97</v>
      </c>
      <c r="C303" s="102" t="s">
        <v>17</v>
      </c>
      <c r="D303" s="104">
        <f t="shared" si="30"/>
        <v>-157574533.97</v>
      </c>
      <c r="E303" s="105" t="s">
        <v>3882</v>
      </c>
      <c r="F303" s="106">
        <v>44510</v>
      </c>
      <c r="G303" s="107" t="s">
        <v>2768</v>
      </c>
      <c r="H303" s="83">
        <f t="shared" si="28"/>
        <v>71</v>
      </c>
    </row>
    <row r="304" spans="1:8" x14ac:dyDescent="0.25">
      <c r="A304" s="102" t="s">
        <v>147</v>
      </c>
      <c r="B304" s="112">
        <v>-2216672462.2199998</v>
      </c>
      <c r="C304" s="102" t="s">
        <v>343</v>
      </c>
      <c r="D304" s="104">
        <f>B304/$J$2</f>
        <v>-30128311.779912576</v>
      </c>
      <c r="E304" s="105" t="s">
        <v>3882</v>
      </c>
      <c r="F304" s="106">
        <v>44452</v>
      </c>
      <c r="G304" s="107" t="s">
        <v>2122</v>
      </c>
      <c r="H304" s="83">
        <f t="shared" si="28"/>
        <v>13</v>
      </c>
    </row>
    <row r="305" spans="1:10" x14ac:dyDescent="0.25">
      <c r="A305" s="102" t="s">
        <v>147</v>
      </c>
      <c r="B305" s="112">
        <v>-200470849.31</v>
      </c>
      <c r="C305" s="102" t="s">
        <v>17</v>
      </c>
      <c r="D305" s="104">
        <f t="shared" ref="D305:D308" si="31">B305</f>
        <v>-200470849.31</v>
      </c>
      <c r="E305" s="105" t="s">
        <v>3882</v>
      </c>
      <c r="F305" s="106">
        <v>44440</v>
      </c>
      <c r="G305" s="107" t="s">
        <v>2122</v>
      </c>
      <c r="H305" s="83">
        <f t="shared" si="28"/>
        <v>1</v>
      </c>
    </row>
    <row r="306" spans="1:10" x14ac:dyDescent="0.25">
      <c r="A306" s="102" t="s">
        <v>147</v>
      </c>
      <c r="B306" s="112">
        <v>-200468712.31999999</v>
      </c>
      <c r="C306" s="102" t="s">
        <v>17</v>
      </c>
      <c r="D306" s="104">
        <f t="shared" si="31"/>
        <v>-200468712.31999999</v>
      </c>
      <c r="E306" s="105" t="s">
        <v>3882</v>
      </c>
      <c r="F306" s="106">
        <v>44440</v>
      </c>
      <c r="G306" s="107" t="s">
        <v>2122</v>
      </c>
      <c r="H306" s="83">
        <f t="shared" si="28"/>
        <v>1</v>
      </c>
    </row>
    <row r="307" spans="1:10" x14ac:dyDescent="0.25">
      <c r="A307" s="102" t="s">
        <v>147</v>
      </c>
      <c r="B307" s="112">
        <v>-3005996712.3299999</v>
      </c>
      <c r="C307" s="102" t="s">
        <v>17</v>
      </c>
      <c r="D307" s="104">
        <f t="shared" si="31"/>
        <v>-3005996712.3299999</v>
      </c>
      <c r="E307" s="105" t="s">
        <v>3882</v>
      </c>
      <c r="F307" s="106">
        <v>44441</v>
      </c>
      <c r="G307" s="107" t="s">
        <v>2122</v>
      </c>
      <c r="H307" s="83">
        <f t="shared" si="28"/>
        <v>2</v>
      </c>
    </row>
    <row r="308" spans="1:10" x14ac:dyDescent="0.25">
      <c r="A308" s="102" t="s">
        <v>147</v>
      </c>
      <c r="B308" s="112">
        <v>-200294136.99000001</v>
      </c>
      <c r="C308" s="102" t="s">
        <v>17</v>
      </c>
      <c r="D308" s="104">
        <f t="shared" si="31"/>
        <v>-200294136.99000001</v>
      </c>
      <c r="E308" s="105" t="s">
        <v>3882</v>
      </c>
      <c r="F308" s="106">
        <v>44445</v>
      </c>
      <c r="G308" s="107" t="s">
        <v>2122</v>
      </c>
      <c r="H308" s="83">
        <f t="shared" si="28"/>
        <v>6</v>
      </c>
    </row>
    <row r="309" spans="1:10" x14ac:dyDescent="0.25">
      <c r="B309" s="84">
        <f>SUBTOTAL(9,B3:B308)</f>
        <v>-209719563205.53021</v>
      </c>
      <c r="D309" s="84">
        <f>SUBTOTAL(9,D3:D308)</f>
        <v>-135424588100.27951</v>
      </c>
      <c r="H309" s="83"/>
      <c r="J309" s="109">
        <f>B309/J2</f>
        <v>-2850442045.134316</v>
      </c>
    </row>
    <row r="310" spans="1:10" x14ac:dyDescent="0.25">
      <c r="H310" s="83"/>
    </row>
    <row r="311" spans="1:10" x14ac:dyDescent="0.25">
      <c r="A311" s="102" t="s">
        <v>159</v>
      </c>
      <c r="B311" s="112">
        <v>-101138544</v>
      </c>
      <c r="C311" s="102" t="s">
        <v>17</v>
      </c>
      <c r="D311" s="104">
        <f t="shared" ref="D311:D317" si="32">B311</f>
        <v>-101138544</v>
      </c>
      <c r="E311" s="105" t="s">
        <v>3881</v>
      </c>
      <c r="F311" s="106">
        <v>44440</v>
      </c>
      <c r="G311" s="107" t="s">
        <v>2122</v>
      </c>
      <c r="H311" s="83">
        <f t="shared" si="28"/>
        <v>1</v>
      </c>
    </row>
    <row r="312" spans="1:10" x14ac:dyDescent="0.25">
      <c r="A312" s="102" t="s">
        <v>159</v>
      </c>
      <c r="B312" s="112">
        <v>-35871963805.130005</v>
      </c>
      <c r="C312" s="102" t="s">
        <v>17</v>
      </c>
      <c r="D312" s="104">
        <f t="shared" si="32"/>
        <v>-35871963805.130005</v>
      </c>
      <c r="E312" s="105" t="s">
        <v>3882</v>
      </c>
      <c r="F312" s="106">
        <v>44910</v>
      </c>
      <c r="G312" s="107" t="s">
        <v>1687</v>
      </c>
      <c r="H312" s="83">
        <f t="shared" si="28"/>
        <v>471</v>
      </c>
    </row>
    <row r="313" spans="1:10" x14ac:dyDescent="0.25">
      <c r="A313" s="102" t="s">
        <v>159</v>
      </c>
      <c r="B313" s="112">
        <v>-507525354.25999999</v>
      </c>
      <c r="C313" s="102" t="s">
        <v>17</v>
      </c>
      <c r="D313" s="104">
        <f t="shared" si="32"/>
        <v>-507525354.25999999</v>
      </c>
      <c r="E313" s="105" t="s">
        <v>3882</v>
      </c>
      <c r="F313" s="106">
        <v>44440</v>
      </c>
      <c r="G313" s="107" t="s">
        <v>2122</v>
      </c>
      <c r="H313" s="83">
        <f t="shared" si="28"/>
        <v>1</v>
      </c>
    </row>
    <row r="314" spans="1:10" x14ac:dyDescent="0.25">
      <c r="A314" s="102" t="s">
        <v>159</v>
      </c>
      <c r="B314" s="112">
        <v>-458280.9</v>
      </c>
      <c r="C314" s="102" t="s">
        <v>17</v>
      </c>
      <c r="D314" s="104">
        <f t="shared" si="32"/>
        <v>-458280.9</v>
      </c>
      <c r="E314" s="105" t="s">
        <v>1708</v>
      </c>
      <c r="F314" s="106"/>
      <c r="G314" s="107" t="s">
        <v>1716</v>
      </c>
      <c r="H314" s="83">
        <f t="shared" si="28"/>
        <v>-44439</v>
      </c>
    </row>
    <row r="315" spans="1:10" x14ac:dyDescent="0.25">
      <c r="A315" s="102" t="s">
        <v>159</v>
      </c>
      <c r="B315" s="112">
        <v>-1850000</v>
      </c>
      <c r="C315" s="102" t="s">
        <v>17</v>
      </c>
      <c r="D315" s="104">
        <f t="shared" si="32"/>
        <v>-1850000</v>
      </c>
      <c r="E315" s="105" t="s">
        <v>1708</v>
      </c>
      <c r="F315" s="106">
        <v>44469</v>
      </c>
      <c r="G315" s="107" t="s">
        <v>2122</v>
      </c>
      <c r="H315" s="83">
        <f t="shared" si="28"/>
        <v>30</v>
      </c>
    </row>
    <row r="316" spans="1:10" x14ac:dyDescent="0.25">
      <c r="A316" s="102" t="s">
        <v>159</v>
      </c>
      <c r="B316" s="112">
        <v>-3436991.75</v>
      </c>
      <c r="C316" s="102" t="s">
        <v>17</v>
      </c>
      <c r="D316" s="104">
        <f t="shared" si="32"/>
        <v>-3436991.75</v>
      </c>
      <c r="E316" s="105" t="s">
        <v>1708</v>
      </c>
      <c r="F316" s="106">
        <v>44447</v>
      </c>
      <c r="G316" s="107" t="s">
        <v>2122</v>
      </c>
      <c r="H316" s="83">
        <f t="shared" si="28"/>
        <v>8</v>
      </c>
    </row>
    <row r="317" spans="1:10" x14ac:dyDescent="0.25">
      <c r="A317" s="102" t="s">
        <v>159</v>
      </c>
      <c r="B317" s="112">
        <v>-31497.5</v>
      </c>
      <c r="C317" s="102" t="s">
        <v>17</v>
      </c>
      <c r="D317" s="104">
        <f t="shared" si="32"/>
        <v>-31497.5</v>
      </c>
      <c r="E317" s="105" t="s">
        <v>1708</v>
      </c>
      <c r="F317" s="106">
        <v>44469</v>
      </c>
      <c r="G317" s="107" t="s">
        <v>2122</v>
      </c>
      <c r="H317" s="83">
        <f t="shared" si="28"/>
        <v>30</v>
      </c>
    </row>
    <row r="318" spans="1:10" x14ac:dyDescent="0.25">
      <c r="B318" s="84">
        <f>SUBTOTAL(9,B311:B317)</f>
        <v>-36486404473.540009</v>
      </c>
      <c r="D318" s="84">
        <f>SUBTOTAL(9,D311:D317)</f>
        <v>-36486404473.540009</v>
      </c>
      <c r="H318" s="83"/>
    </row>
    <row r="319" spans="1:10" x14ac:dyDescent="0.25">
      <c r="H319" s="83"/>
    </row>
    <row r="320" spans="1:10" x14ac:dyDescent="0.25">
      <c r="A320" s="102" t="s">
        <v>378</v>
      </c>
      <c r="B320" s="112">
        <v>-502742149.67000002</v>
      </c>
      <c r="C320" s="102" t="s">
        <v>17</v>
      </c>
      <c r="D320" s="104">
        <f t="shared" ref="D320:D330" si="33">B320</f>
        <v>-502742149.67000002</v>
      </c>
      <c r="E320" s="105" t="s">
        <v>3882</v>
      </c>
      <c r="F320" s="106">
        <v>44440</v>
      </c>
      <c r="G320" s="107" t="s">
        <v>2122</v>
      </c>
      <c r="H320" s="83">
        <f t="shared" si="28"/>
        <v>1</v>
      </c>
    </row>
    <row r="321" spans="1:8" x14ac:dyDescent="0.25">
      <c r="A321" s="102" t="s">
        <v>378</v>
      </c>
      <c r="B321" s="112">
        <v>-794272897.77999997</v>
      </c>
      <c r="C321" s="102" t="s">
        <v>17</v>
      </c>
      <c r="D321" s="104">
        <f t="shared" si="33"/>
        <v>-794272897.77999997</v>
      </c>
      <c r="E321" s="105" t="s">
        <v>3882</v>
      </c>
      <c r="F321" s="106">
        <v>44440</v>
      </c>
      <c r="G321" s="107" t="s">
        <v>2122</v>
      </c>
      <c r="H321" s="83">
        <f t="shared" si="28"/>
        <v>1</v>
      </c>
    </row>
    <row r="322" spans="1:8" x14ac:dyDescent="0.25">
      <c r="A322" s="102" t="s">
        <v>378</v>
      </c>
      <c r="B322" s="112">
        <v>-88302841.650000006</v>
      </c>
      <c r="C322" s="102" t="s">
        <v>17</v>
      </c>
      <c r="D322" s="104">
        <f t="shared" si="33"/>
        <v>-88302841.650000006</v>
      </c>
      <c r="E322" s="105" t="s">
        <v>3882</v>
      </c>
      <c r="F322" s="106">
        <v>44445</v>
      </c>
      <c r="G322" s="107" t="s">
        <v>2122</v>
      </c>
      <c r="H322" s="83">
        <f t="shared" si="28"/>
        <v>6</v>
      </c>
    </row>
    <row r="323" spans="1:8" x14ac:dyDescent="0.25">
      <c r="A323" s="102" t="s">
        <v>378</v>
      </c>
      <c r="B323" s="112">
        <v>-374428282.81999999</v>
      </c>
      <c r="C323" s="102" t="s">
        <v>17</v>
      </c>
      <c r="D323" s="104">
        <f t="shared" si="33"/>
        <v>-374428282.81999999</v>
      </c>
      <c r="E323" s="105" t="s">
        <v>3882</v>
      </c>
      <c r="F323" s="106">
        <v>44445</v>
      </c>
      <c r="G323" s="107" t="s">
        <v>2122</v>
      </c>
      <c r="H323" s="83">
        <f t="shared" si="28"/>
        <v>6</v>
      </c>
    </row>
    <row r="324" spans="1:8" x14ac:dyDescent="0.25">
      <c r="A324" s="102" t="s">
        <v>378</v>
      </c>
      <c r="B324" s="112">
        <v>-277506336.09999996</v>
      </c>
      <c r="C324" s="102" t="s">
        <v>17</v>
      </c>
      <c r="D324" s="104">
        <f t="shared" si="33"/>
        <v>-277506336.09999996</v>
      </c>
      <c r="E324" s="105" t="s">
        <v>3882</v>
      </c>
      <c r="F324" s="106">
        <v>44445</v>
      </c>
      <c r="G324" s="107" t="s">
        <v>2122</v>
      </c>
      <c r="H324" s="83">
        <f t="shared" ref="H324:H330" si="34">F324-$I$2</f>
        <v>6</v>
      </c>
    </row>
    <row r="325" spans="1:8" x14ac:dyDescent="0.25">
      <c r="A325" s="102" t="s">
        <v>378</v>
      </c>
      <c r="B325" s="112">
        <v>-237097943.22999999</v>
      </c>
      <c r="C325" s="102" t="s">
        <v>17</v>
      </c>
      <c r="D325" s="104">
        <f t="shared" si="33"/>
        <v>-237097943.22999999</v>
      </c>
      <c r="E325" s="105" t="s">
        <v>3882</v>
      </c>
      <c r="F325" s="106">
        <v>44445</v>
      </c>
      <c r="G325" s="107" t="s">
        <v>2122</v>
      </c>
      <c r="H325" s="83">
        <f t="shared" si="34"/>
        <v>6</v>
      </c>
    </row>
    <row r="326" spans="1:8" x14ac:dyDescent="0.25">
      <c r="A326" s="102" t="s">
        <v>378</v>
      </c>
      <c r="B326" s="112">
        <v>-2742119652.8200002</v>
      </c>
      <c r="C326" s="102" t="s">
        <v>17</v>
      </c>
      <c r="D326" s="104">
        <f t="shared" si="33"/>
        <v>-2742119652.8200002</v>
      </c>
      <c r="E326" s="105" t="s">
        <v>3882</v>
      </c>
      <c r="F326" s="106">
        <v>44440</v>
      </c>
      <c r="G326" s="107" t="s">
        <v>2122</v>
      </c>
      <c r="H326" s="83">
        <f t="shared" si="34"/>
        <v>1</v>
      </c>
    </row>
    <row r="327" spans="1:8" x14ac:dyDescent="0.25">
      <c r="A327" s="102" t="s">
        <v>378</v>
      </c>
      <c r="B327" s="112">
        <v>-904934733.94000006</v>
      </c>
      <c r="C327" s="102" t="s">
        <v>17</v>
      </c>
      <c r="D327" s="104">
        <f t="shared" si="33"/>
        <v>-904934733.94000006</v>
      </c>
      <c r="E327" s="105" t="s">
        <v>3882</v>
      </c>
      <c r="F327" s="106">
        <v>44445</v>
      </c>
      <c r="G327" s="107" t="s">
        <v>2122</v>
      </c>
      <c r="H327" s="83">
        <f t="shared" si="34"/>
        <v>6</v>
      </c>
    </row>
    <row r="328" spans="1:8" x14ac:dyDescent="0.25">
      <c r="A328" s="102" t="s">
        <v>378</v>
      </c>
      <c r="B328" s="112">
        <v>-272865591.47000003</v>
      </c>
      <c r="C328" s="102" t="s">
        <v>17</v>
      </c>
      <c r="D328" s="104">
        <f t="shared" si="33"/>
        <v>-272865591.47000003</v>
      </c>
      <c r="E328" s="105" t="s">
        <v>3882</v>
      </c>
      <c r="F328" s="106">
        <v>44445</v>
      </c>
      <c r="G328" s="107" t="s">
        <v>2122</v>
      </c>
      <c r="H328" s="83">
        <f t="shared" si="34"/>
        <v>6</v>
      </c>
    </row>
    <row r="329" spans="1:8" x14ac:dyDescent="0.25">
      <c r="A329" s="102" t="s">
        <v>378</v>
      </c>
      <c r="B329" s="112">
        <v>-856267589.42999995</v>
      </c>
      <c r="C329" s="102" t="s">
        <v>17</v>
      </c>
      <c r="D329" s="104">
        <f t="shared" si="33"/>
        <v>-856267589.42999995</v>
      </c>
      <c r="E329" s="105" t="s">
        <v>3882</v>
      </c>
      <c r="F329" s="106">
        <v>44445</v>
      </c>
      <c r="G329" s="107" t="s">
        <v>2122</v>
      </c>
      <c r="H329" s="83">
        <f t="shared" si="34"/>
        <v>6</v>
      </c>
    </row>
    <row r="330" spans="1:8" x14ac:dyDescent="0.25">
      <c r="A330" s="102" t="s">
        <v>378</v>
      </c>
      <c r="B330" s="112">
        <v>-55006560</v>
      </c>
      <c r="C330" s="102" t="s">
        <v>17</v>
      </c>
      <c r="D330" s="104">
        <f t="shared" si="33"/>
        <v>-55006560</v>
      </c>
      <c r="E330" s="105" t="s">
        <v>3882</v>
      </c>
      <c r="F330" s="106">
        <v>44440</v>
      </c>
      <c r="G330" s="107" t="s">
        <v>2122</v>
      </c>
      <c r="H330" s="83">
        <f t="shared" si="34"/>
        <v>1</v>
      </c>
    </row>
    <row r="331" spans="1:8" x14ac:dyDescent="0.25">
      <c r="B331" s="84">
        <f>SUBTOTAL(9,B320:B330)</f>
        <v>-7105544578.9100008</v>
      </c>
      <c r="D331" s="84">
        <f>SUBTOTAL(9,D320:D330)</f>
        <v>-7105544578.9100008</v>
      </c>
    </row>
  </sheetData>
  <autoFilter ref="A319:G319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8"/>
  <sheetViews>
    <sheetView topLeftCell="A119" zoomScale="90" zoomScaleNormal="80" workbookViewId="0">
      <selection activeCell="R158" sqref="R158"/>
    </sheetView>
  </sheetViews>
  <sheetFormatPr defaultRowHeight="12.75" x14ac:dyDescent="0.2"/>
  <cols>
    <col min="1" max="1" width="4.85546875" style="5" customWidth="1"/>
    <col min="2" max="2" width="17.85546875" style="5" customWidth="1"/>
    <col min="3" max="3" width="7.85546875" style="5" customWidth="1"/>
    <col min="4" max="4" width="13.5703125" style="64" customWidth="1"/>
    <col min="5" max="5" width="7.42578125" style="5" customWidth="1"/>
    <col min="6" max="6" width="8.140625" style="5" customWidth="1"/>
    <col min="7" max="7" width="11.85546875" style="5" customWidth="1"/>
    <col min="8" max="8" width="13" style="5" customWidth="1"/>
    <col min="9" max="9" width="21.5703125" style="5" customWidth="1"/>
    <col min="10" max="10" width="4.85546875" style="5" customWidth="1"/>
    <col min="11" max="11" width="8.28515625" style="5" customWidth="1"/>
    <col min="12" max="12" width="5" style="5" customWidth="1"/>
    <col min="13" max="13" width="5.5703125" style="5" customWidth="1"/>
    <col min="14" max="14" width="3.5703125" style="5" customWidth="1"/>
    <col min="15" max="15" width="4.28515625" style="5" customWidth="1"/>
    <col min="16" max="16" width="5.5703125" style="5" customWidth="1"/>
    <col min="17" max="17" width="15.140625" style="65" customWidth="1"/>
    <col min="18" max="18" width="16" style="65" customWidth="1"/>
    <col min="19" max="19" width="15.85546875" style="65" customWidth="1"/>
    <col min="20" max="20" width="24.5703125" style="5" customWidth="1"/>
    <col min="21" max="22" width="7.7109375" style="5" customWidth="1"/>
    <col min="23" max="23" width="10.42578125" style="5" customWidth="1"/>
    <col min="24" max="24" width="15" style="5" customWidth="1"/>
    <col min="25" max="25" width="10.85546875" style="5" customWidth="1"/>
    <col min="26" max="26" width="11.28515625" style="5" customWidth="1"/>
    <col min="27" max="27" width="10.7109375" style="5" customWidth="1"/>
    <col min="28" max="28" width="6.7109375" style="5" customWidth="1"/>
    <col min="29" max="29" width="8.42578125" style="5" customWidth="1"/>
    <col min="30" max="30" width="8.85546875" style="5" customWidth="1"/>
    <col min="31" max="31" width="16.5703125" style="5" customWidth="1"/>
    <col min="32" max="32" width="16.85546875" style="5" customWidth="1"/>
    <col min="33" max="33" width="22" style="5" customWidth="1"/>
    <col min="34" max="34" width="23.28515625" style="5" customWidth="1"/>
    <col min="35" max="35" width="11.85546875" style="5" customWidth="1"/>
    <col min="36" max="36" width="14.5703125" style="5" customWidth="1"/>
    <col min="37" max="37" width="11" style="5" customWidth="1"/>
    <col min="38" max="38" width="13.28515625" style="5" customWidth="1"/>
    <col min="39" max="39" width="15" style="5" customWidth="1"/>
    <col min="40" max="40" width="15.85546875" style="5" customWidth="1"/>
    <col min="41" max="41" width="9.140625" style="5" customWidth="1"/>
    <col min="42" max="42" width="12.28515625" style="5" customWidth="1"/>
    <col min="43" max="45" width="22" style="5" customWidth="1"/>
    <col min="46" max="46" width="13.42578125" style="5" customWidth="1"/>
    <col min="47" max="47" width="13.7109375" style="5" customWidth="1"/>
    <col min="48" max="58" width="10.7109375" style="5" customWidth="1"/>
    <col min="59" max="62" width="19.140625" style="5" customWidth="1"/>
    <col min="63" max="64" width="17.42578125" style="5" customWidth="1"/>
    <col min="65" max="65" width="4.7109375" style="5" customWidth="1"/>
    <col min="66" max="16384" width="9.140625" style="5"/>
  </cols>
  <sheetData>
    <row r="1" spans="1:65" s="37" customFormat="1" ht="36.75" customHeight="1" x14ac:dyDescent="0.2">
      <c r="D1" s="38"/>
      <c r="Q1" s="39"/>
      <c r="R1" s="39"/>
      <c r="S1" s="39"/>
    </row>
    <row r="2" spans="1:65" s="37" customFormat="1" ht="45.75" customHeight="1" x14ac:dyDescent="0.2">
      <c r="A2" s="40" t="s">
        <v>1629</v>
      </c>
      <c r="B2" s="40" t="s">
        <v>1630</v>
      </c>
      <c r="C2" s="41" t="s">
        <v>1631</v>
      </c>
      <c r="D2" s="42" t="s">
        <v>145</v>
      </c>
      <c r="E2" s="43" t="s">
        <v>4</v>
      </c>
      <c r="F2" s="43" t="s">
        <v>1632</v>
      </c>
      <c r="G2" s="43" t="s">
        <v>1</v>
      </c>
      <c r="H2" s="43" t="s">
        <v>9</v>
      </c>
      <c r="I2" s="43" t="s">
        <v>1633</v>
      </c>
      <c r="J2" s="43" t="s">
        <v>1634</v>
      </c>
      <c r="K2" s="43" t="s">
        <v>1635</v>
      </c>
      <c r="L2" s="43" t="s">
        <v>1636</v>
      </c>
      <c r="M2" s="43" t="s">
        <v>2</v>
      </c>
      <c r="N2" s="43" t="s">
        <v>1637</v>
      </c>
      <c r="O2" s="44">
        <v>1</v>
      </c>
      <c r="P2" s="45" t="s">
        <v>3</v>
      </c>
      <c r="Q2" s="46" t="s">
        <v>1638</v>
      </c>
      <c r="R2" s="46" t="s">
        <v>1639</v>
      </c>
      <c r="S2" s="46" t="s">
        <v>1640</v>
      </c>
      <c r="T2" s="47" t="s">
        <v>1641</v>
      </c>
      <c r="U2" s="47" t="s">
        <v>1642</v>
      </c>
      <c r="V2" s="47" t="s">
        <v>1643</v>
      </c>
      <c r="W2" s="45" t="s">
        <v>1644</v>
      </c>
      <c r="X2" s="48" t="s">
        <v>1645</v>
      </c>
      <c r="Y2" s="47" t="s">
        <v>1646</v>
      </c>
      <c r="Z2" s="48" t="s">
        <v>1647</v>
      </c>
      <c r="AA2" s="43" t="s">
        <v>1648</v>
      </c>
      <c r="AB2" s="43" t="s">
        <v>1649</v>
      </c>
      <c r="AC2" s="43" t="s">
        <v>1650</v>
      </c>
      <c r="AD2" s="43" t="s">
        <v>1651</v>
      </c>
      <c r="AE2" s="43" t="s">
        <v>1652</v>
      </c>
      <c r="AF2" s="43" t="s">
        <v>1653</v>
      </c>
      <c r="AG2" s="43" t="s">
        <v>1654</v>
      </c>
      <c r="AH2" s="43" t="s">
        <v>1655</v>
      </c>
      <c r="AI2" s="43" t="s">
        <v>1656</v>
      </c>
      <c r="AJ2" s="43" t="s">
        <v>1657</v>
      </c>
      <c r="AK2" s="43" t="s">
        <v>1658</v>
      </c>
      <c r="AL2" s="43" t="s">
        <v>1644</v>
      </c>
      <c r="AM2" s="43" t="s">
        <v>1659</v>
      </c>
      <c r="AN2" s="43" t="s">
        <v>1640</v>
      </c>
      <c r="AO2" s="43" t="s">
        <v>1660</v>
      </c>
      <c r="AP2" s="43" t="s">
        <v>1661</v>
      </c>
      <c r="AQ2" s="43" t="s">
        <v>1662</v>
      </c>
      <c r="AR2" s="43" t="s">
        <v>5</v>
      </c>
      <c r="AS2" s="43" t="s">
        <v>1663</v>
      </c>
      <c r="AT2" s="43" t="s">
        <v>1664</v>
      </c>
      <c r="AU2" s="43" t="s">
        <v>1665</v>
      </c>
      <c r="AV2" s="43" t="s">
        <v>1666</v>
      </c>
      <c r="AW2" s="43" t="s">
        <v>1667</v>
      </c>
      <c r="AX2" s="43" t="s">
        <v>4</v>
      </c>
      <c r="AY2" s="43" t="s">
        <v>1668</v>
      </c>
      <c r="AZ2" s="43" t="s">
        <v>1669</v>
      </c>
      <c r="BA2" s="43" t="s">
        <v>1670</v>
      </c>
      <c r="BB2" s="43" t="s">
        <v>1671</v>
      </c>
      <c r="BC2" s="43" t="s">
        <v>1672</v>
      </c>
      <c r="BD2" s="43" t="s">
        <v>1673</v>
      </c>
      <c r="BE2" s="43" t="s">
        <v>1674</v>
      </c>
      <c r="BF2" s="43" t="s">
        <v>1675</v>
      </c>
      <c r="BG2" s="43" t="s">
        <v>1676</v>
      </c>
      <c r="BH2" s="43" t="s">
        <v>1677</v>
      </c>
      <c r="BI2" s="43" t="s">
        <v>1678</v>
      </c>
      <c r="BJ2" s="43" t="s">
        <v>3</v>
      </c>
      <c r="BK2" s="43" t="s">
        <v>1638</v>
      </c>
      <c r="BL2" s="43" t="s">
        <v>1639</v>
      </c>
    </row>
    <row r="3" spans="1:65" s="37" customFormat="1" ht="19.7" customHeight="1" x14ac:dyDescent="0.2">
      <c r="A3" s="37">
        <v>30</v>
      </c>
      <c r="B3" s="49" t="s">
        <v>1708</v>
      </c>
      <c r="D3" s="38"/>
      <c r="E3" s="50" t="s">
        <v>18</v>
      </c>
      <c r="F3" s="50" t="s">
        <v>1709</v>
      </c>
      <c r="G3" s="50" t="s">
        <v>1710</v>
      </c>
      <c r="H3" s="50" t="s">
        <v>159</v>
      </c>
      <c r="I3" s="50" t="s">
        <v>1711</v>
      </c>
      <c r="J3" s="50" t="s">
        <v>1682</v>
      </c>
      <c r="K3" s="50" t="s">
        <v>1712</v>
      </c>
      <c r="L3" s="50" t="s">
        <v>1713</v>
      </c>
      <c r="M3" s="50" t="s">
        <v>1714</v>
      </c>
      <c r="N3" s="50" t="s">
        <v>1715</v>
      </c>
      <c r="O3" s="51">
        <v>4</v>
      </c>
      <c r="P3" s="50" t="s">
        <v>17</v>
      </c>
      <c r="Q3" s="52">
        <v>-458280.9</v>
      </c>
      <c r="R3" s="52">
        <v>-458280.9</v>
      </c>
      <c r="S3" s="52"/>
      <c r="T3" s="51" t="s">
        <v>1686</v>
      </c>
      <c r="U3" s="51"/>
      <c r="V3" s="51"/>
      <c r="W3" s="50"/>
      <c r="X3" s="50" t="s">
        <v>1716</v>
      </c>
      <c r="Y3" s="51"/>
      <c r="Z3" s="51"/>
      <c r="AA3" s="50" t="s">
        <v>165</v>
      </c>
      <c r="AB3" s="50"/>
      <c r="AC3" s="50"/>
      <c r="AD3" s="50" t="s">
        <v>1717</v>
      </c>
      <c r="AE3" s="50" t="s">
        <v>1718</v>
      </c>
      <c r="AF3" s="50" t="s">
        <v>1719</v>
      </c>
      <c r="AG3" s="50"/>
      <c r="AH3" s="50"/>
      <c r="AI3" s="50"/>
      <c r="AJ3" s="50"/>
      <c r="AK3" s="50"/>
      <c r="AL3" s="50"/>
      <c r="AM3" s="50"/>
      <c r="AN3" s="52"/>
      <c r="AO3" s="53"/>
      <c r="AP3" s="50"/>
      <c r="AQ3" s="50" t="s">
        <v>1720</v>
      </c>
      <c r="AR3" s="50" t="s">
        <v>1721</v>
      </c>
      <c r="AS3" s="50" t="s">
        <v>21</v>
      </c>
      <c r="AT3" s="50"/>
      <c r="AU3" s="50"/>
      <c r="AV3" s="50"/>
      <c r="AW3" s="50"/>
      <c r="AX3" s="50" t="s">
        <v>18</v>
      </c>
      <c r="AY3" s="50" t="s">
        <v>21</v>
      </c>
      <c r="AZ3" s="50" t="s">
        <v>21</v>
      </c>
      <c r="BA3" s="50" t="s">
        <v>21</v>
      </c>
      <c r="BB3" s="50"/>
      <c r="BC3" s="50"/>
      <c r="BD3" s="50"/>
      <c r="BE3" s="50" t="s">
        <v>1722</v>
      </c>
      <c r="BF3" s="50" t="s">
        <v>1723</v>
      </c>
      <c r="BG3" s="51">
        <v>2</v>
      </c>
      <c r="BH3" s="50" t="s">
        <v>1724</v>
      </c>
      <c r="BI3" s="50" t="s">
        <v>1696</v>
      </c>
      <c r="BJ3" s="50" t="s">
        <v>17</v>
      </c>
      <c r="BK3" s="52">
        <v>-458280.9</v>
      </c>
      <c r="BL3" s="52">
        <v>-458280.9</v>
      </c>
      <c r="BM3" s="37" t="s">
        <v>1725</v>
      </c>
    </row>
    <row r="4" spans="1:65" s="37" customFormat="1" ht="19.7" customHeight="1" x14ac:dyDescent="0.2">
      <c r="A4" s="37">
        <v>30</v>
      </c>
      <c r="B4" s="49" t="s">
        <v>1708</v>
      </c>
      <c r="E4" s="50" t="s">
        <v>18</v>
      </c>
      <c r="F4" s="50" t="s">
        <v>2193</v>
      </c>
      <c r="G4" s="50" t="s">
        <v>2194</v>
      </c>
      <c r="H4" s="50" t="s">
        <v>159</v>
      </c>
      <c r="I4" s="50" t="s">
        <v>1711</v>
      </c>
      <c r="J4" s="50" t="s">
        <v>1682</v>
      </c>
      <c r="K4" s="50" t="s">
        <v>1712</v>
      </c>
      <c r="L4" s="50" t="s">
        <v>1713</v>
      </c>
      <c r="M4" s="50" t="s">
        <v>2195</v>
      </c>
      <c r="N4" s="50" t="s">
        <v>1715</v>
      </c>
      <c r="O4" s="51">
        <v>4</v>
      </c>
      <c r="P4" s="50" t="s">
        <v>17</v>
      </c>
      <c r="Q4" s="52">
        <v>-1850000</v>
      </c>
      <c r="R4" s="52">
        <v>-1850000</v>
      </c>
      <c r="S4" s="52">
        <v>-1850000</v>
      </c>
      <c r="T4" s="51" t="s">
        <v>1686</v>
      </c>
      <c r="U4" s="51"/>
      <c r="V4" s="51"/>
      <c r="W4" s="50" t="s">
        <v>2121</v>
      </c>
      <c r="X4" s="50" t="s">
        <v>2122</v>
      </c>
      <c r="Y4" s="51"/>
      <c r="Z4" s="51" t="s">
        <v>1688</v>
      </c>
      <c r="AA4" s="50" t="s">
        <v>165</v>
      </c>
      <c r="AB4" s="50"/>
      <c r="AC4" s="50"/>
      <c r="AD4" s="50" t="s">
        <v>1717</v>
      </c>
      <c r="AE4" s="50" t="s">
        <v>1718</v>
      </c>
      <c r="AF4" s="50" t="s">
        <v>1719</v>
      </c>
      <c r="AG4" s="50" t="s">
        <v>159</v>
      </c>
      <c r="AH4" s="50" t="s">
        <v>2196</v>
      </c>
      <c r="AI4" s="50" t="s">
        <v>2197</v>
      </c>
      <c r="AJ4" s="50" t="s">
        <v>2198</v>
      </c>
      <c r="AK4" s="50" t="s">
        <v>2199</v>
      </c>
      <c r="AL4" s="50" t="s">
        <v>2121</v>
      </c>
      <c r="AM4" s="50" t="s">
        <v>2122</v>
      </c>
      <c r="AN4" s="52">
        <v>-1850000</v>
      </c>
      <c r="AO4" s="53" t="s">
        <v>17</v>
      </c>
      <c r="AP4" s="50"/>
      <c r="AQ4" s="50" t="s">
        <v>2200</v>
      </c>
      <c r="AR4" s="50" t="s">
        <v>2201</v>
      </c>
      <c r="AS4" s="50" t="s">
        <v>21</v>
      </c>
      <c r="AT4" s="50"/>
      <c r="AU4" s="50"/>
      <c r="AV4" s="50"/>
      <c r="AW4" s="50"/>
      <c r="AX4" s="50" t="s">
        <v>18</v>
      </c>
      <c r="AY4" s="50" t="s">
        <v>21</v>
      </c>
      <c r="AZ4" s="50" t="s">
        <v>21</v>
      </c>
      <c r="BA4" s="50" t="s">
        <v>21</v>
      </c>
      <c r="BB4" s="50"/>
      <c r="BC4" s="50"/>
      <c r="BD4" s="50"/>
      <c r="BE4" s="50" t="s">
        <v>1722</v>
      </c>
      <c r="BF4" s="50" t="s">
        <v>1723</v>
      </c>
      <c r="BG4" s="51">
        <v>2</v>
      </c>
      <c r="BH4" s="50" t="s">
        <v>1724</v>
      </c>
      <c r="BI4" s="50" t="s">
        <v>1696</v>
      </c>
      <c r="BJ4" s="50" t="s">
        <v>17</v>
      </c>
      <c r="BK4" s="52">
        <v>-1850000</v>
      </c>
      <c r="BL4" s="52">
        <v>-1850000</v>
      </c>
    </row>
    <row r="5" spans="1:65" s="37" customFormat="1" ht="19.7" customHeight="1" x14ac:dyDescent="0.2">
      <c r="A5" s="37">
        <v>30</v>
      </c>
      <c r="B5" s="49" t="s">
        <v>1708</v>
      </c>
      <c r="E5" s="54" t="s">
        <v>18</v>
      </c>
      <c r="F5" s="54" t="s">
        <v>2193</v>
      </c>
      <c r="G5" s="54" t="s">
        <v>2202</v>
      </c>
      <c r="H5" s="54" t="s">
        <v>2203</v>
      </c>
      <c r="I5" s="54" t="s">
        <v>2204</v>
      </c>
      <c r="J5" s="54" t="s">
        <v>1682</v>
      </c>
      <c r="K5" s="54" t="s">
        <v>1712</v>
      </c>
      <c r="L5" s="54" t="s">
        <v>1713</v>
      </c>
      <c r="M5" s="54" t="s">
        <v>2205</v>
      </c>
      <c r="N5" s="54" t="s">
        <v>1715</v>
      </c>
      <c r="O5" s="55">
        <v>1</v>
      </c>
      <c r="P5" s="54" t="s">
        <v>17</v>
      </c>
      <c r="Q5" s="56">
        <v>-332106.64</v>
      </c>
      <c r="R5" s="56">
        <v>-332106.64</v>
      </c>
      <c r="S5" s="56">
        <v>-332106.64</v>
      </c>
      <c r="T5" s="55" t="s">
        <v>1686</v>
      </c>
      <c r="U5" s="55"/>
      <c r="V5" s="55"/>
      <c r="W5" s="54" t="s">
        <v>2206</v>
      </c>
      <c r="X5" s="54" t="s">
        <v>2191</v>
      </c>
      <c r="Y5" s="55"/>
      <c r="Z5" s="55" t="s">
        <v>2207</v>
      </c>
      <c r="AA5" s="54" t="s">
        <v>2208</v>
      </c>
      <c r="AB5" s="54"/>
      <c r="AC5" s="54"/>
      <c r="AD5" s="54"/>
      <c r="AE5" s="54"/>
      <c r="AF5" s="54"/>
      <c r="AG5" s="54" t="s">
        <v>2203</v>
      </c>
      <c r="AH5" s="54" t="s">
        <v>2209</v>
      </c>
      <c r="AI5" s="54" t="s">
        <v>2210</v>
      </c>
      <c r="AJ5" s="54" t="s">
        <v>2211</v>
      </c>
      <c r="AK5" s="54" t="s">
        <v>2212</v>
      </c>
      <c r="AL5" s="54" t="s">
        <v>2206</v>
      </c>
      <c r="AM5" s="54" t="s">
        <v>2191</v>
      </c>
      <c r="AN5" s="56">
        <v>-332106.64</v>
      </c>
      <c r="AO5" s="57" t="s">
        <v>17</v>
      </c>
      <c r="AP5" s="54"/>
      <c r="AQ5" s="54" t="s">
        <v>2200</v>
      </c>
      <c r="AR5" s="54" t="s">
        <v>2201</v>
      </c>
      <c r="AS5" s="54" t="s">
        <v>21</v>
      </c>
      <c r="AT5" s="54"/>
      <c r="AU5" s="54"/>
      <c r="AV5" s="54"/>
      <c r="AW5" s="54"/>
      <c r="AX5" s="54" t="s">
        <v>18</v>
      </c>
      <c r="AY5" s="54" t="s">
        <v>21</v>
      </c>
      <c r="AZ5" s="54" t="s">
        <v>21</v>
      </c>
      <c r="BA5" s="54" t="s">
        <v>21</v>
      </c>
      <c r="BB5" s="54"/>
      <c r="BC5" s="54"/>
      <c r="BD5" s="54"/>
      <c r="BE5" s="54" t="s">
        <v>2213</v>
      </c>
      <c r="BF5" s="54" t="s">
        <v>2214</v>
      </c>
      <c r="BG5" s="55">
        <v>2</v>
      </c>
      <c r="BH5" s="54" t="s">
        <v>1724</v>
      </c>
      <c r="BI5" s="54" t="s">
        <v>1696</v>
      </c>
      <c r="BJ5" s="54" t="s">
        <v>17</v>
      </c>
      <c r="BK5" s="56">
        <v>-332106.64</v>
      </c>
      <c r="BL5" s="56">
        <v>-332106.64</v>
      </c>
    </row>
    <row r="6" spans="1:65" s="37" customFormat="1" ht="19.7" customHeight="1" x14ac:dyDescent="0.2">
      <c r="A6" s="37">
        <v>30</v>
      </c>
      <c r="B6" s="49" t="s">
        <v>1708</v>
      </c>
      <c r="E6" s="50" t="s">
        <v>18</v>
      </c>
      <c r="F6" s="50" t="s">
        <v>2193</v>
      </c>
      <c r="G6" s="50" t="s">
        <v>2215</v>
      </c>
      <c r="H6" s="50" t="s">
        <v>2216</v>
      </c>
      <c r="I6" s="50" t="s">
        <v>2217</v>
      </c>
      <c r="J6" s="50" t="s">
        <v>1682</v>
      </c>
      <c r="K6" s="50" t="s">
        <v>1712</v>
      </c>
      <c r="L6" s="50" t="s">
        <v>1713</v>
      </c>
      <c r="M6" s="50" t="s">
        <v>2218</v>
      </c>
      <c r="N6" s="50" t="s">
        <v>1715</v>
      </c>
      <c r="O6" s="51">
        <v>1</v>
      </c>
      <c r="P6" s="50" t="s">
        <v>17</v>
      </c>
      <c r="Q6" s="52">
        <v>-2661149.7000000002</v>
      </c>
      <c r="R6" s="52">
        <v>-2661149.7000000002</v>
      </c>
      <c r="S6" s="52">
        <v>-2661149.7000000002</v>
      </c>
      <c r="T6" s="51" t="s">
        <v>1686</v>
      </c>
      <c r="U6" s="51"/>
      <c r="V6" s="51"/>
      <c r="W6" s="50" t="s">
        <v>2121</v>
      </c>
      <c r="X6" s="50" t="s">
        <v>2122</v>
      </c>
      <c r="Y6" s="51"/>
      <c r="Z6" s="51" t="s">
        <v>2219</v>
      </c>
      <c r="AA6" s="50" t="s">
        <v>2220</v>
      </c>
      <c r="AB6" s="50"/>
      <c r="AC6" s="50"/>
      <c r="AD6" s="50"/>
      <c r="AE6" s="50"/>
      <c r="AF6" s="50"/>
      <c r="AG6" s="50" t="s">
        <v>2216</v>
      </c>
      <c r="AH6" s="50" t="s">
        <v>2221</v>
      </c>
      <c r="AI6" s="50" t="s">
        <v>2222</v>
      </c>
      <c r="AJ6" s="50" t="s">
        <v>2223</v>
      </c>
      <c r="AK6" s="50" t="s">
        <v>2224</v>
      </c>
      <c r="AL6" s="50" t="s">
        <v>2121</v>
      </c>
      <c r="AM6" s="50" t="s">
        <v>2122</v>
      </c>
      <c r="AN6" s="52">
        <v>-2661149.7000000002</v>
      </c>
      <c r="AO6" s="53" t="s">
        <v>17</v>
      </c>
      <c r="AP6" s="50"/>
      <c r="AQ6" s="50" t="s">
        <v>2225</v>
      </c>
      <c r="AR6" s="50" t="s">
        <v>2226</v>
      </c>
      <c r="AS6" s="50" t="s">
        <v>21</v>
      </c>
      <c r="AT6" s="50"/>
      <c r="AU6" s="50"/>
      <c r="AV6" s="50"/>
      <c r="AW6" s="50"/>
      <c r="AX6" s="50" t="s">
        <v>18</v>
      </c>
      <c r="AY6" s="50" t="s">
        <v>21</v>
      </c>
      <c r="AZ6" s="50" t="s">
        <v>21</v>
      </c>
      <c r="BA6" s="50" t="s">
        <v>21</v>
      </c>
      <c r="BB6" s="50"/>
      <c r="BC6" s="50"/>
      <c r="BD6" s="50"/>
      <c r="BE6" s="50" t="s">
        <v>2227</v>
      </c>
      <c r="BF6" s="50" t="s">
        <v>2228</v>
      </c>
      <c r="BG6" s="51">
        <v>2</v>
      </c>
      <c r="BH6" s="50" t="s">
        <v>1724</v>
      </c>
      <c r="BI6" s="50" t="s">
        <v>1696</v>
      </c>
      <c r="BJ6" s="50" t="s">
        <v>17</v>
      </c>
      <c r="BK6" s="52">
        <v>-2661149.7000000002</v>
      </c>
      <c r="BL6" s="52">
        <v>-2661149.7000000002</v>
      </c>
    </row>
    <row r="7" spans="1:65" s="37" customFormat="1" ht="19.7" customHeight="1" x14ac:dyDescent="0.2">
      <c r="A7" s="37">
        <v>30</v>
      </c>
      <c r="B7" s="49" t="s">
        <v>1708</v>
      </c>
      <c r="E7" s="54" t="s">
        <v>18</v>
      </c>
      <c r="F7" s="54" t="s">
        <v>2193</v>
      </c>
      <c r="G7" s="54" t="s">
        <v>2229</v>
      </c>
      <c r="H7" s="54" t="s">
        <v>2230</v>
      </c>
      <c r="I7" s="54" t="s">
        <v>2231</v>
      </c>
      <c r="J7" s="54" t="s">
        <v>1682</v>
      </c>
      <c r="K7" s="54" t="s">
        <v>1712</v>
      </c>
      <c r="L7" s="54" t="s">
        <v>1713</v>
      </c>
      <c r="M7" s="54" t="s">
        <v>2232</v>
      </c>
      <c r="N7" s="54" t="s">
        <v>1715</v>
      </c>
      <c r="O7" s="55">
        <v>1</v>
      </c>
      <c r="P7" s="54" t="s">
        <v>17</v>
      </c>
      <c r="Q7" s="56">
        <v>-3000</v>
      </c>
      <c r="R7" s="56">
        <v>-3000</v>
      </c>
      <c r="S7" s="56">
        <v>-3000</v>
      </c>
      <c r="T7" s="55" t="s">
        <v>1686</v>
      </c>
      <c r="U7" s="55"/>
      <c r="V7" s="55"/>
      <c r="W7" s="54" t="s">
        <v>2233</v>
      </c>
      <c r="X7" s="50" t="s">
        <v>2122</v>
      </c>
      <c r="Y7" s="55"/>
      <c r="Z7" s="55" t="s">
        <v>2234</v>
      </c>
      <c r="AA7" s="54" t="s">
        <v>2235</v>
      </c>
      <c r="AB7" s="54"/>
      <c r="AC7" s="54"/>
      <c r="AD7" s="54"/>
      <c r="AE7" s="54"/>
      <c r="AF7" s="54"/>
      <c r="AG7" s="54" t="s">
        <v>2230</v>
      </c>
      <c r="AH7" s="54" t="s">
        <v>2236</v>
      </c>
      <c r="AI7" s="54" t="s">
        <v>2237</v>
      </c>
      <c r="AJ7" s="54" t="s">
        <v>2238</v>
      </c>
      <c r="AK7" s="54" t="s">
        <v>2239</v>
      </c>
      <c r="AL7" s="54" t="s">
        <v>2233</v>
      </c>
      <c r="AM7" s="54" t="s">
        <v>2240</v>
      </c>
      <c r="AN7" s="56">
        <v>-3000</v>
      </c>
      <c r="AO7" s="57" t="s">
        <v>17</v>
      </c>
      <c r="AP7" s="54"/>
      <c r="AQ7" s="54" t="s">
        <v>2225</v>
      </c>
      <c r="AR7" s="54" t="s">
        <v>2226</v>
      </c>
      <c r="AS7" s="54" t="s">
        <v>21</v>
      </c>
      <c r="AT7" s="54"/>
      <c r="AU7" s="54"/>
      <c r="AV7" s="54"/>
      <c r="AW7" s="54"/>
      <c r="AX7" s="54" t="s">
        <v>18</v>
      </c>
      <c r="AY7" s="54" t="s">
        <v>21</v>
      </c>
      <c r="AZ7" s="54" t="s">
        <v>21</v>
      </c>
      <c r="BA7" s="54" t="s">
        <v>21</v>
      </c>
      <c r="BB7" s="54"/>
      <c r="BC7" s="54"/>
      <c r="BD7" s="54"/>
      <c r="BE7" s="54" t="s">
        <v>2241</v>
      </c>
      <c r="BF7" s="54" t="s">
        <v>2242</v>
      </c>
      <c r="BG7" s="55">
        <v>2</v>
      </c>
      <c r="BH7" s="54" t="s">
        <v>1724</v>
      </c>
      <c r="BI7" s="54" t="s">
        <v>1696</v>
      </c>
      <c r="BJ7" s="54" t="s">
        <v>17</v>
      </c>
      <c r="BK7" s="56">
        <v>-3000</v>
      </c>
      <c r="BL7" s="56">
        <v>-3000</v>
      </c>
    </row>
    <row r="8" spans="1:65" s="37" customFormat="1" ht="19.7" customHeight="1" x14ac:dyDescent="0.2">
      <c r="A8" s="37">
        <v>30</v>
      </c>
      <c r="B8" s="49" t="s">
        <v>1708</v>
      </c>
      <c r="E8" s="50" t="s">
        <v>18</v>
      </c>
      <c r="F8" s="50" t="s">
        <v>2193</v>
      </c>
      <c r="G8" s="50" t="s">
        <v>2243</v>
      </c>
      <c r="H8" s="50" t="s">
        <v>2244</v>
      </c>
      <c r="I8" s="50" t="s">
        <v>2245</v>
      </c>
      <c r="J8" s="50" t="s">
        <v>1682</v>
      </c>
      <c r="K8" s="50" t="s">
        <v>1712</v>
      </c>
      <c r="L8" s="50" t="s">
        <v>1713</v>
      </c>
      <c r="M8" s="50" t="s">
        <v>2246</v>
      </c>
      <c r="N8" s="50" t="s">
        <v>1715</v>
      </c>
      <c r="O8" s="51">
        <v>1</v>
      </c>
      <c r="P8" s="50" t="s">
        <v>17</v>
      </c>
      <c r="Q8" s="52">
        <v>-64070</v>
      </c>
      <c r="R8" s="52">
        <v>-64070</v>
      </c>
      <c r="S8" s="52">
        <v>-64070</v>
      </c>
      <c r="T8" s="55" t="s">
        <v>1686</v>
      </c>
      <c r="U8" s="51"/>
      <c r="V8" s="51"/>
      <c r="W8" s="50" t="s">
        <v>2121</v>
      </c>
      <c r="X8" s="50" t="s">
        <v>2122</v>
      </c>
      <c r="Y8" s="51"/>
      <c r="Z8" s="55" t="s">
        <v>2207</v>
      </c>
      <c r="AA8" s="50" t="s">
        <v>2247</v>
      </c>
      <c r="AB8" s="50"/>
      <c r="AC8" s="50"/>
      <c r="AD8" s="50"/>
      <c r="AE8" s="50"/>
      <c r="AF8" s="50"/>
      <c r="AG8" s="50" t="s">
        <v>2244</v>
      </c>
      <c r="AH8" s="50" t="s">
        <v>2248</v>
      </c>
      <c r="AI8" s="50" t="s">
        <v>2249</v>
      </c>
      <c r="AJ8" s="50" t="s">
        <v>2250</v>
      </c>
      <c r="AK8" s="50" t="s">
        <v>2251</v>
      </c>
      <c r="AL8" s="50" t="s">
        <v>2121</v>
      </c>
      <c r="AM8" s="50" t="s">
        <v>2122</v>
      </c>
      <c r="AN8" s="52">
        <v>-64070</v>
      </c>
      <c r="AO8" s="53" t="s">
        <v>17</v>
      </c>
      <c r="AP8" s="50"/>
      <c r="AQ8" s="50" t="s">
        <v>2225</v>
      </c>
      <c r="AR8" s="50" t="s">
        <v>2226</v>
      </c>
      <c r="AS8" s="50" t="s">
        <v>21</v>
      </c>
      <c r="AT8" s="50"/>
      <c r="AU8" s="50"/>
      <c r="AV8" s="50"/>
      <c r="AW8" s="50"/>
      <c r="AX8" s="50" t="s">
        <v>18</v>
      </c>
      <c r="AY8" s="50" t="s">
        <v>21</v>
      </c>
      <c r="AZ8" s="50" t="s">
        <v>21</v>
      </c>
      <c r="BA8" s="50" t="s">
        <v>21</v>
      </c>
      <c r="BB8" s="50"/>
      <c r="BC8" s="50"/>
      <c r="BD8" s="50"/>
      <c r="BE8" s="50" t="s">
        <v>2252</v>
      </c>
      <c r="BF8" s="50" t="s">
        <v>2253</v>
      </c>
      <c r="BG8" s="51">
        <v>2</v>
      </c>
      <c r="BH8" s="50" t="s">
        <v>1724</v>
      </c>
      <c r="BI8" s="50" t="s">
        <v>1696</v>
      </c>
      <c r="BJ8" s="50" t="s">
        <v>17</v>
      </c>
      <c r="BK8" s="52">
        <v>-64070</v>
      </c>
      <c r="BL8" s="52">
        <v>-64070</v>
      </c>
    </row>
    <row r="9" spans="1:65" s="37" customFormat="1" ht="19.7" customHeight="1" x14ac:dyDescent="0.2">
      <c r="A9" s="37">
        <v>30</v>
      </c>
      <c r="B9" s="49" t="s">
        <v>1708</v>
      </c>
      <c r="E9" s="50" t="s">
        <v>18</v>
      </c>
      <c r="F9" s="50" t="s">
        <v>2193</v>
      </c>
      <c r="G9" s="50" t="s">
        <v>2254</v>
      </c>
      <c r="H9" s="50" t="s">
        <v>2255</v>
      </c>
      <c r="I9" s="50" t="s">
        <v>2256</v>
      </c>
      <c r="J9" s="50" t="s">
        <v>1682</v>
      </c>
      <c r="K9" s="50" t="s">
        <v>1712</v>
      </c>
      <c r="L9" s="50" t="s">
        <v>1713</v>
      </c>
      <c r="M9" s="50" t="s">
        <v>2257</v>
      </c>
      <c r="N9" s="50" t="s">
        <v>1715</v>
      </c>
      <c r="O9" s="51">
        <v>1</v>
      </c>
      <c r="P9" s="50" t="s">
        <v>17</v>
      </c>
      <c r="Q9" s="52">
        <v>-1080000</v>
      </c>
      <c r="R9" s="52">
        <v>-1080000</v>
      </c>
      <c r="S9" s="52">
        <v>-1080000</v>
      </c>
      <c r="T9" s="55" t="s">
        <v>1686</v>
      </c>
      <c r="U9" s="51"/>
      <c r="V9" s="51"/>
      <c r="W9" s="50" t="s">
        <v>2258</v>
      </c>
      <c r="X9" s="50" t="s">
        <v>2122</v>
      </c>
      <c r="Y9" s="51"/>
      <c r="Z9" s="55" t="s">
        <v>2234</v>
      </c>
      <c r="AA9" s="50" t="s">
        <v>2259</v>
      </c>
      <c r="AB9" s="50"/>
      <c r="AC9" s="50"/>
      <c r="AD9" s="50"/>
      <c r="AE9" s="50"/>
      <c r="AF9" s="50"/>
      <c r="AG9" s="50" t="s">
        <v>2255</v>
      </c>
      <c r="AH9" s="50" t="s">
        <v>2260</v>
      </c>
      <c r="AI9" s="50" t="s">
        <v>2261</v>
      </c>
      <c r="AJ9" s="50" t="s">
        <v>2262</v>
      </c>
      <c r="AK9" s="50" t="s">
        <v>2263</v>
      </c>
      <c r="AL9" s="50" t="s">
        <v>2258</v>
      </c>
      <c r="AM9" s="50" t="s">
        <v>2122</v>
      </c>
      <c r="AN9" s="52">
        <v>-1080000</v>
      </c>
      <c r="AO9" s="53" t="s">
        <v>17</v>
      </c>
      <c r="AP9" s="50"/>
      <c r="AQ9" s="50" t="s">
        <v>2225</v>
      </c>
      <c r="AR9" s="50" t="s">
        <v>2226</v>
      </c>
      <c r="AS9" s="50" t="s">
        <v>21</v>
      </c>
      <c r="AT9" s="50"/>
      <c r="AU9" s="50"/>
      <c r="AV9" s="50"/>
      <c r="AW9" s="50"/>
      <c r="AX9" s="50" t="s">
        <v>18</v>
      </c>
      <c r="AY9" s="50" t="s">
        <v>21</v>
      </c>
      <c r="AZ9" s="50" t="s">
        <v>21</v>
      </c>
      <c r="BA9" s="50" t="s">
        <v>21</v>
      </c>
      <c r="BB9" s="50"/>
      <c r="BC9" s="50"/>
      <c r="BD9" s="50"/>
      <c r="BE9" s="50" t="s">
        <v>2264</v>
      </c>
      <c r="BF9" s="50" t="s">
        <v>2265</v>
      </c>
      <c r="BG9" s="51">
        <v>2</v>
      </c>
      <c r="BH9" s="50" t="s">
        <v>1724</v>
      </c>
      <c r="BI9" s="50" t="s">
        <v>1696</v>
      </c>
      <c r="BJ9" s="50" t="s">
        <v>17</v>
      </c>
      <c r="BK9" s="52">
        <v>-1080000</v>
      </c>
      <c r="BL9" s="52">
        <v>-1080000</v>
      </c>
    </row>
    <row r="10" spans="1:65" s="37" customFormat="1" ht="19.7" customHeight="1" x14ac:dyDescent="0.2">
      <c r="A10" s="37">
        <v>30</v>
      </c>
      <c r="B10" s="49" t="s">
        <v>1708</v>
      </c>
      <c r="E10" s="54" t="s">
        <v>18</v>
      </c>
      <c r="F10" s="54" t="s">
        <v>2193</v>
      </c>
      <c r="G10" s="54" t="s">
        <v>2266</v>
      </c>
      <c r="H10" s="54" t="s">
        <v>2255</v>
      </c>
      <c r="I10" s="54" t="s">
        <v>2256</v>
      </c>
      <c r="J10" s="54" t="s">
        <v>1682</v>
      </c>
      <c r="K10" s="54" t="s">
        <v>1712</v>
      </c>
      <c r="L10" s="54" t="s">
        <v>1713</v>
      </c>
      <c r="M10" s="54" t="s">
        <v>2267</v>
      </c>
      <c r="N10" s="54" t="s">
        <v>1715</v>
      </c>
      <c r="O10" s="55">
        <v>1</v>
      </c>
      <c r="P10" s="54" t="s">
        <v>17</v>
      </c>
      <c r="Q10" s="56">
        <v>-610320</v>
      </c>
      <c r="R10" s="56">
        <v>-610320</v>
      </c>
      <c r="S10" s="56">
        <v>-610320</v>
      </c>
      <c r="T10" s="55" t="s">
        <v>1686</v>
      </c>
      <c r="U10" s="55"/>
      <c r="V10" s="55"/>
      <c r="W10" s="54" t="s">
        <v>2258</v>
      </c>
      <c r="X10" s="54" t="s">
        <v>2122</v>
      </c>
      <c r="Y10" s="55"/>
      <c r="Z10" s="55" t="s">
        <v>2234</v>
      </c>
      <c r="AA10" s="54" t="s">
        <v>2259</v>
      </c>
      <c r="AB10" s="54"/>
      <c r="AC10" s="54"/>
      <c r="AD10" s="54"/>
      <c r="AE10" s="54"/>
      <c r="AF10" s="54"/>
      <c r="AG10" s="54" t="s">
        <v>2255</v>
      </c>
      <c r="AH10" s="54" t="s">
        <v>2260</v>
      </c>
      <c r="AI10" s="54" t="s">
        <v>2261</v>
      </c>
      <c r="AJ10" s="54" t="s">
        <v>2268</v>
      </c>
      <c r="AK10" s="54" t="s">
        <v>2269</v>
      </c>
      <c r="AL10" s="54" t="s">
        <v>2258</v>
      </c>
      <c r="AM10" s="54" t="s">
        <v>2122</v>
      </c>
      <c r="AN10" s="56">
        <v>-610320</v>
      </c>
      <c r="AO10" s="57" t="s">
        <v>17</v>
      </c>
      <c r="AP10" s="54"/>
      <c r="AQ10" s="54" t="s">
        <v>2225</v>
      </c>
      <c r="AR10" s="54" t="s">
        <v>2226</v>
      </c>
      <c r="AS10" s="54" t="s">
        <v>21</v>
      </c>
      <c r="AT10" s="54"/>
      <c r="AU10" s="54"/>
      <c r="AV10" s="54"/>
      <c r="AW10" s="54"/>
      <c r="AX10" s="54" t="s">
        <v>18</v>
      </c>
      <c r="AY10" s="54" t="s">
        <v>21</v>
      </c>
      <c r="AZ10" s="54" t="s">
        <v>21</v>
      </c>
      <c r="BA10" s="54" t="s">
        <v>21</v>
      </c>
      <c r="BB10" s="54"/>
      <c r="BC10" s="54"/>
      <c r="BD10" s="54"/>
      <c r="BE10" s="54" t="s">
        <v>2264</v>
      </c>
      <c r="BF10" s="54" t="s">
        <v>2265</v>
      </c>
      <c r="BG10" s="55">
        <v>2</v>
      </c>
      <c r="BH10" s="54" t="s">
        <v>1724</v>
      </c>
      <c r="BI10" s="54" t="s">
        <v>1696</v>
      </c>
      <c r="BJ10" s="54" t="s">
        <v>17</v>
      </c>
      <c r="BK10" s="56">
        <v>-610320</v>
      </c>
      <c r="BL10" s="56">
        <v>-610320</v>
      </c>
    </row>
    <row r="11" spans="1:65" s="37" customFormat="1" ht="19.7" customHeight="1" x14ac:dyDescent="0.2">
      <c r="A11" s="37">
        <v>30</v>
      </c>
      <c r="B11" s="49" t="s">
        <v>1708</v>
      </c>
      <c r="E11" s="54" t="s">
        <v>18</v>
      </c>
      <c r="F11" s="54" t="s">
        <v>2193</v>
      </c>
      <c r="G11" s="54" t="s">
        <v>2270</v>
      </c>
      <c r="H11" s="54" t="s">
        <v>2271</v>
      </c>
      <c r="I11" s="54" t="s">
        <v>2272</v>
      </c>
      <c r="J11" s="54" t="s">
        <v>1682</v>
      </c>
      <c r="K11" s="54" t="s">
        <v>1712</v>
      </c>
      <c r="L11" s="54" t="s">
        <v>1713</v>
      </c>
      <c r="M11" s="54" t="s">
        <v>2273</v>
      </c>
      <c r="N11" s="54" t="s">
        <v>1715</v>
      </c>
      <c r="O11" s="55">
        <v>1</v>
      </c>
      <c r="P11" s="54" t="s">
        <v>17</v>
      </c>
      <c r="Q11" s="56">
        <v>-6000</v>
      </c>
      <c r="R11" s="56">
        <v>-6000</v>
      </c>
      <c r="S11" s="56">
        <v>-6000</v>
      </c>
      <c r="T11" s="51" t="s">
        <v>1686</v>
      </c>
      <c r="U11" s="55"/>
      <c r="V11" s="55"/>
      <c r="W11" s="54" t="s">
        <v>2121</v>
      </c>
      <c r="X11" s="54" t="s">
        <v>2122</v>
      </c>
      <c r="Y11" s="55"/>
      <c r="Z11" s="51" t="s">
        <v>2219</v>
      </c>
      <c r="AA11" s="54" t="s">
        <v>2274</v>
      </c>
      <c r="AB11" s="54"/>
      <c r="AC11" s="54"/>
      <c r="AD11" s="54"/>
      <c r="AE11" s="54"/>
      <c r="AF11" s="54"/>
      <c r="AG11" s="54" t="s">
        <v>2271</v>
      </c>
      <c r="AH11" s="54" t="s">
        <v>2275</v>
      </c>
      <c r="AI11" s="54" t="s">
        <v>2276</v>
      </c>
      <c r="AJ11" s="54" t="s">
        <v>2277</v>
      </c>
      <c r="AK11" s="54" t="s">
        <v>2278</v>
      </c>
      <c r="AL11" s="54" t="s">
        <v>2121</v>
      </c>
      <c r="AM11" s="54" t="s">
        <v>2122</v>
      </c>
      <c r="AN11" s="56">
        <v>-6000</v>
      </c>
      <c r="AO11" s="57" t="s">
        <v>17</v>
      </c>
      <c r="AP11" s="54"/>
      <c r="AQ11" s="54" t="s">
        <v>2225</v>
      </c>
      <c r="AR11" s="54" t="s">
        <v>2226</v>
      </c>
      <c r="AS11" s="54" t="s">
        <v>21</v>
      </c>
      <c r="AT11" s="54"/>
      <c r="AU11" s="54"/>
      <c r="AV11" s="54"/>
      <c r="AW11" s="54"/>
      <c r="AX11" s="54" t="s">
        <v>18</v>
      </c>
      <c r="AY11" s="54" t="s">
        <v>21</v>
      </c>
      <c r="AZ11" s="54" t="s">
        <v>21</v>
      </c>
      <c r="BA11" s="54" t="s">
        <v>21</v>
      </c>
      <c r="BB11" s="54"/>
      <c r="BC11" s="54"/>
      <c r="BD11" s="54"/>
      <c r="BE11" s="54" t="s">
        <v>2279</v>
      </c>
      <c r="BF11" s="54" t="s">
        <v>2280</v>
      </c>
      <c r="BG11" s="55">
        <v>2</v>
      </c>
      <c r="BH11" s="54" t="s">
        <v>1724</v>
      </c>
      <c r="BI11" s="54" t="s">
        <v>1696</v>
      </c>
      <c r="BJ11" s="54" t="s">
        <v>17</v>
      </c>
      <c r="BK11" s="56">
        <v>-6000</v>
      </c>
      <c r="BL11" s="56">
        <v>-6000</v>
      </c>
    </row>
    <row r="12" spans="1:65" s="37" customFormat="1" ht="19.7" customHeight="1" x14ac:dyDescent="0.2">
      <c r="A12" s="37">
        <v>30</v>
      </c>
      <c r="B12" s="49" t="s">
        <v>1708</v>
      </c>
      <c r="E12" s="50" t="s">
        <v>18</v>
      </c>
      <c r="F12" s="50" t="s">
        <v>2193</v>
      </c>
      <c r="G12" s="50" t="s">
        <v>2281</v>
      </c>
      <c r="H12" s="50" t="s">
        <v>2282</v>
      </c>
      <c r="I12" s="50" t="s">
        <v>2283</v>
      </c>
      <c r="J12" s="50" t="s">
        <v>1682</v>
      </c>
      <c r="K12" s="50" t="s">
        <v>1712</v>
      </c>
      <c r="L12" s="50" t="s">
        <v>1713</v>
      </c>
      <c r="M12" s="50" t="s">
        <v>2284</v>
      </c>
      <c r="N12" s="50" t="s">
        <v>1715</v>
      </c>
      <c r="O12" s="51">
        <v>1</v>
      </c>
      <c r="P12" s="50" t="s">
        <v>17</v>
      </c>
      <c r="Q12" s="52">
        <v>-174251</v>
      </c>
      <c r="R12" s="52">
        <v>-174251</v>
      </c>
      <c r="S12" s="52">
        <v>-174251</v>
      </c>
      <c r="T12" s="55" t="s">
        <v>1686</v>
      </c>
      <c r="U12" s="51"/>
      <c r="V12" s="51"/>
      <c r="W12" s="50" t="s">
        <v>2121</v>
      </c>
      <c r="X12" s="50" t="s">
        <v>2122</v>
      </c>
      <c r="Y12" s="51"/>
      <c r="Z12" s="55" t="s">
        <v>2207</v>
      </c>
      <c r="AA12" s="50" t="s">
        <v>2285</v>
      </c>
      <c r="AB12" s="50"/>
      <c r="AC12" s="50"/>
      <c r="AD12" s="50"/>
      <c r="AE12" s="50"/>
      <c r="AF12" s="50"/>
      <c r="AG12" s="50" t="s">
        <v>2282</v>
      </c>
      <c r="AH12" s="50" t="s">
        <v>2248</v>
      </c>
      <c r="AI12" s="50" t="s">
        <v>2249</v>
      </c>
      <c r="AJ12" s="50" t="s">
        <v>2286</v>
      </c>
      <c r="AK12" s="50" t="s">
        <v>2287</v>
      </c>
      <c r="AL12" s="50" t="s">
        <v>2121</v>
      </c>
      <c r="AM12" s="50" t="s">
        <v>2122</v>
      </c>
      <c r="AN12" s="52">
        <v>-174251</v>
      </c>
      <c r="AO12" s="53" t="s">
        <v>17</v>
      </c>
      <c r="AP12" s="50"/>
      <c r="AQ12" s="50" t="s">
        <v>2225</v>
      </c>
      <c r="AR12" s="50" t="s">
        <v>2226</v>
      </c>
      <c r="AS12" s="50" t="s">
        <v>21</v>
      </c>
      <c r="AT12" s="50"/>
      <c r="AU12" s="50"/>
      <c r="AV12" s="50"/>
      <c r="AW12" s="50"/>
      <c r="AX12" s="50" t="s">
        <v>18</v>
      </c>
      <c r="AY12" s="50" t="s">
        <v>21</v>
      </c>
      <c r="AZ12" s="50" t="s">
        <v>21</v>
      </c>
      <c r="BA12" s="50" t="s">
        <v>21</v>
      </c>
      <c r="BB12" s="50"/>
      <c r="BC12" s="50"/>
      <c r="BD12" s="50"/>
      <c r="BE12" s="50" t="s">
        <v>2288</v>
      </c>
      <c r="BF12" s="50" t="s">
        <v>2289</v>
      </c>
      <c r="BG12" s="51">
        <v>2</v>
      </c>
      <c r="BH12" s="50" t="s">
        <v>1724</v>
      </c>
      <c r="BI12" s="50" t="s">
        <v>1696</v>
      </c>
      <c r="BJ12" s="50" t="s">
        <v>17</v>
      </c>
      <c r="BK12" s="52">
        <v>-174251</v>
      </c>
      <c r="BL12" s="52">
        <v>-174251</v>
      </c>
    </row>
    <row r="13" spans="1:65" s="37" customFormat="1" ht="19.7" customHeight="1" x14ac:dyDescent="0.2">
      <c r="A13" s="37">
        <v>30</v>
      </c>
      <c r="B13" s="49" t="s">
        <v>1708</v>
      </c>
      <c r="E13" s="54" t="s">
        <v>18</v>
      </c>
      <c r="F13" s="54" t="s">
        <v>2193</v>
      </c>
      <c r="G13" s="54" t="s">
        <v>2290</v>
      </c>
      <c r="H13" s="54" t="s">
        <v>2291</v>
      </c>
      <c r="I13" s="54" t="s">
        <v>2292</v>
      </c>
      <c r="J13" s="54" t="s">
        <v>1682</v>
      </c>
      <c r="K13" s="54" t="s">
        <v>1712</v>
      </c>
      <c r="L13" s="54" t="s">
        <v>1713</v>
      </c>
      <c r="M13" s="54" t="s">
        <v>2293</v>
      </c>
      <c r="N13" s="54" t="s">
        <v>1715</v>
      </c>
      <c r="O13" s="55">
        <v>1</v>
      </c>
      <c r="P13" s="54" t="s">
        <v>17</v>
      </c>
      <c r="Q13" s="56">
        <v>-1354416</v>
      </c>
      <c r="R13" s="56">
        <v>-1354416</v>
      </c>
      <c r="S13" s="56">
        <v>-1354416</v>
      </c>
      <c r="T13" s="55" t="s">
        <v>1686</v>
      </c>
      <c r="U13" s="55"/>
      <c r="V13" s="55"/>
      <c r="W13" s="54" t="s">
        <v>2258</v>
      </c>
      <c r="X13" s="54" t="s">
        <v>2122</v>
      </c>
      <c r="Y13" s="55"/>
      <c r="Z13" s="55" t="s">
        <v>2234</v>
      </c>
      <c r="AA13" s="54" t="s">
        <v>2294</v>
      </c>
      <c r="AB13" s="54"/>
      <c r="AC13" s="54"/>
      <c r="AD13" s="54"/>
      <c r="AE13" s="54"/>
      <c r="AF13" s="54"/>
      <c r="AG13" s="54" t="s">
        <v>2291</v>
      </c>
      <c r="AH13" s="54" t="s">
        <v>2295</v>
      </c>
      <c r="AI13" s="54" t="s">
        <v>2296</v>
      </c>
      <c r="AJ13" s="54" t="s">
        <v>2297</v>
      </c>
      <c r="AK13" s="54" t="s">
        <v>2298</v>
      </c>
      <c r="AL13" s="54" t="s">
        <v>2258</v>
      </c>
      <c r="AM13" s="54" t="s">
        <v>2122</v>
      </c>
      <c r="AN13" s="56">
        <v>-1354416</v>
      </c>
      <c r="AO13" s="57" t="s">
        <v>17</v>
      </c>
      <c r="AP13" s="54"/>
      <c r="AQ13" s="54" t="s">
        <v>2225</v>
      </c>
      <c r="AR13" s="54" t="s">
        <v>2226</v>
      </c>
      <c r="AS13" s="54" t="s">
        <v>21</v>
      </c>
      <c r="AT13" s="54"/>
      <c r="AU13" s="54"/>
      <c r="AV13" s="54"/>
      <c r="AW13" s="54"/>
      <c r="AX13" s="54" t="s">
        <v>18</v>
      </c>
      <c r="AY13" s="54" t="s">
        <v>21</v>
      </c>
      <c r="AZ13" s="54" t="s">
        <v>21</v>
      </c>
      <c r="BA13" s="54" t="s">
        <v>21</v>
      </c>
      <c r="BB13" s="54"/>
      <c r="BC13" s="54"/>
      <c r="BD13" s="54"/>
      <c r="BE13" s="54" t="s">
        <v>2299</v>
      </c>
      <c r="BF13" s="54" t="s">
        <v>2300</v>
      </c>
      <c r="BG13" s="55">
        <v>2</v>
      </c>
      <c r="BH13" s="54" t="s">
        <v>1724</v>
      </c>
      <c r="BI13" s="54" t="s">
        <v>1696</v>
      </c>
      <c r="BJ13" s="54" t="s">
        <v>17</v>
      </c>
      <c r="BK13" s="56">
        <v>-1354416</v>
      </c>
      <c r="BL13" s="56">
        <v>-1354416</v>
      </c>
    </row>
    <row r="14" spans="1:65" s="37" customFormat="1" ht="19.7" customHeight="1" x14ac:dyDescent="0.2">
      <c r="A14" s="37">
        <v>30</v>
      </c>
      <c r="B14" s="49" t="s">
        <v>1708</v>
      </c>
      <c r="E14" s="54" t="s">
        <v>18</v>
      </c>
      <c r="F14" s="54" t="s">
        <v>2193</v>
      </c>
      <c r="G14" s="54" t="s">
        <v>2301</v>
      </c>
      <c r="H14" s="54" t="s">
        <v>2302</v>
      </c>
      <c r="I14" s="54" t="s">
        <v>2303</v>
      </c>
      <c r="J14" s="54" t="s">
        <v>1682</v>
      </c>
      <c r="K14" s="54" t="s">
        <v>1712</v>
      </c>
      <c r="L14" s="54" t="s">
        <v>1713</v>
      </c>
      <c r="M14" s="54" t="s">
        <v>2304</v>
      </c>
      <c r="N14" s="54" t="s">
        <v>1715</v>
      </c>
      <c r="O14" s="55">
        <v>1</v>
      </c>
      <c r="P14" s="54" t="s">
        <v>17</v>
      </c>
      <c r="Q14" s="56">
        <v>-7000</v>
      </c>
      <c r="R14" s="56">
        <v>-7000</v>
      </c>
      <c r="S14" s="56">
        <v>-7000</v>
      </c>
      <c r="T14" s="55" t="s">
        <v>1686</v>
      </c>
      <c r="U14" s="55"/>
      <c r="V14" s="55"/>
      <c r="W14" s="54" t="s">
        <v>2258</v>
      </c>
      <c r="X14" s="54" t="s">
        <v>2122</v>
      </c>
      <c r="Y14" s="55"/>
      <c r="Z14" s="55" t="s">
        <v>2234</v>
      </c>
      <c r="AA14" s="54" t="s">
        <v>2305</v>
      </c>
      <c r="AB14" s="54"/>
      <c r="AC14" s="54"/>
      <c r="AD14" s="54"/>
      <c r="AE14" s="54"/>
      <c r="AF14" s="54"/>
      <c r="AG14" s="54" t="s">
        <v>2302</v>
      </c>
      <c r="AH14" s="54" t="s">
        <v>2236</v>
      </c>
      <c r="AI14" s="54" t="s">
        <v>2237</v>
      </c>
      <c r="AJ14" s="54" t="s">
        <v>2306</v>
      </c>
      <c r="AK14" s="54" t="s">
        <v>2307</v>
      </c>
      <c r="AL14" s="54" t="s">
        <v>2258</v>
      </c>
      <c r="AM14" s="54" t="s">
        <v>2122</v>
      </c>
      <c r="AN14" s="56">
        <v>-7000</v>
      </c>
      <c r="AO14" s="57" t="s">
        <v>17</v>
      </c>
      <c r="AP14" s="54"/>
      <c r="AQ14" s="54" t="s">
        <v>2225</v>
      </c>
      <c r="AR14" s="54" t="s">
        <v>2226</v>
      </c>
      <c r="AS14" s="54" t="s">
        <v>21</v>
      </c>
      <c r="AT14" s="54"/>
      <c r="AU14" s="54"/>
      <c r="AV14" s="54"/>
      <c r="AW14" s="54"/>
      <c r="AX14" s="54" t="s">
        <v>18</v>
      </c>
      <c r="AY14" s="54" t="s">
        <v>21</v>
      </c>
      <c r="AZ14" s="54" t="s">
        <v>21</v>
      </c>
      <c r="BA14" s="54" t="s">
        <v>21</v>
      </c>
      <c r="BB14" s="54"/>
      <c r="BC14" s="54"/>
      <c r="BD14" s="54"/>
      <c r="BE14" s="54" t="s">
        <v>2308</v>
      </c>
      <c r="BF14" s="54" t="s">
        <v>2309</v>
      </c>
      <c r="BG14" s="55">
        <v>2</v>
      </c>
      <c r="BH14" s="54" t="s">
        <v>1724</v>
      </c>
      <c r="BI14" s="54" t="s">
        <v>1696</v>
      </c>
      <c r="BJ14" s="54" t="s">
        <v>17</v>
      </c>
      <c r="BK14" s="56">
        <v>-7000</v>
      </c>
      <c r="BL14" s="56">
        <v>-7000</v>
      </c>
    </row>
    <row r="15" spans="1:65" s="37" customFormat="1" ht="19.7" customHeight="1" x14ac:dyDescent="0.2">
      <c r="A15" s="37">
        <v>30</v>
      </c>
      <c r="B15" s="49" t="s">
        <v>1708</v>
      </c>
      <c r="E15" s="54" t="s">
        <v>18</v>
      </c>
      <c r="F15" s="54" t="s">
        <v>2193</v>
      </c>
      <c r="G15" s="54" t="s">
        <v>2310</v>
      </c>
      <c r="H15" s="54" t="s">
        <v>2311</v>
      </c>
      <c r="I15" s="54" t="s">
        <v>2312</v>
      </c>
      <c r="J15" s="54" t="s">
        <v>1682</v>
      </c>
      <c r="K15" s="54" t="s">
        <v>1712</v>
      </c>
      <c r="L15" s="54" t="s">
        <v>1713</v>
      </c>
      <c r="M15" s="54" t="s">
        <v>2313</v>
      </c>
      <c r="N15" s="54" t="s">
        <v>1715</v>
      </c>
      <c r="O15" s="55">
        <v>1</v>
      </c>
      <c r="P15" s="54" t="s">
        <v>17</v>
      </c>
      <c r="Q15" s="56">
        <v>-32037.18</v>
      </c>
      <c r="R15" s="56">
        <v>-32037.18</v>
      </c>
      <c r="S15" s="56">
        <v>-32037.18</v>
      </c>
      <c r="T15" s="55" t="s">
        <v>1686</v>
      </c>
      <c r="U15" s="55"/>
      <c r="V15" s="55"/>
      <c r="W15" s="54" t="s">
        <v>2121</v>
      </c>
      <c r="X15" s="54" t="s">
        <v>2122</v>
      </c>
      <c r="Y15" s="55"/>
      <c r="Z15" s="55" t="s">
        <v>2207</v>
      </c>
      <c r="AA15" s="54" t="s">
        <v>2314</v>
      </c>
      <c r="AB15" s="54"/>
      <c r="AC15" s="54"/>
      <c r="AD15" s="54"/>
      <c r="AE15" s="54"/>
      <c r="AF15" s="54"/>
      <c r="AG15" s="54" t="s">
        <v>2311</v>
      </c>
      <c r="AH15" s="54" t="s">
        <v>2248</v>
      </c>
      <c r="AI15" s="54" t="s">
        <v>2249</v>
      </c>
      <c r="AJ15" s="54" t="s">
        <v>2315</v>
      </c>
      <c r="AK15" s="54" t="s">
        <v>2316</v>
      </c>
      <c r="AL15" s="54" t="s">
        <v>2121</v>
      </c>
      <c r="AM15" s="54" t="s">
        <v>2122</v>
      </c>
      <c r="AN15" s="56">
        <v>-32037.18</v>
      </c>
      <c r="AO15" s="57" t="s">
        <v>17</v>
      </c>
      <c r="AP15" s="54"/>
      <c r="AQ15" s="54" t="s">
        <v>2225</v>
      </c>
      <c r="AR15" s="54" t="s">
        <v>2226</v>
      </c>
      <c r="AS15" s="54" t="s">
        <v>21</v>
      </c>
      <c r="AT15" s="54"/>
      <c r="AU15" s="54"/>
      <c r="AV15" s="54"/>
      <c r="AW15" s="54"/>
      <c r="AX15" s="54" t="s">
        <v>18</v>
      </c>
      <c r="AY15" s="54" t="s">
        <v>21</v>
      </c>
      <c r="AZ15" s="54" t="s">
        <v>21</v>
      </c>
      <c r="BA15" s="54" t="s">
        <v>21</v>
      </c>
      <c r="BB15" s="54"/>
      <c r="BC15" s="54"/>
      <c r="BD15" s="54"/>
      <c r="BE15" s="54" t="s">
        <v>2317</v>
      </c>
      <c r="BF15" s="54" t="s">
        <v>2318</v>
      </c>
      <c r="BG15" s="55">
        <v>2</v>
      </c>
      <c r="BH15" s="54" t="s">
        <v>1724</v>
      </c>
      <c r="BI15" s="54" t="s">
        <v>1696</v>
      </c>
      <c r="BJ15" s="54" t="s">
        <v>17</v>
      </c>
      <c r="BK15" s="56">
        <v>-32037.18</v>
      </c>
      <c r="BL15" s="56">
        <v>-32037.18</v>
      </c>
    </row>
    <row r="16" spans="1:65" s="37" customFormat="1" ht="19.7" customHeight="1" x14ac:dyDescent="0.2">
      <c r="A16" s="37">
        <v>30</v>
      </c>
      <c r="B16" s="49" t="s">
        <v>1708</v>
      </c>
      <c r="E16" s="50" t="s">
        <v>18</v>
      </c>
      <c r="F16" s="50" t="s">
        <v>2193</v>
      </c>
      <c r="G16" s="50" t="s">
        <v>2319</v>
      </c>
      <c r="H16" s="50" t="s">
        <v>2320</v>
      </c>
      <c r="I16" s="50" t="s">
        <v>2321</v>
      </c>
      <c r="J16" s="50" t="s">
        <v>1682</v>
      </c>
      <c r="K16" s="50" t="s">
        <v>1712</v>
      </c>
      <c r="L16" s="50" t="s">
        <v>1713</v>
      </c>
      <c r="M16" s="50" t="s">
        <v>2322</v>
      </c>
      <c r="N16" s="50" t="s">
        <v>1715</v>
      </c>
      <c r="O16" s="51">
        <v>1</v>
      </c>
      <c r="P16" s="50" t="s">
        <v>17</v>
      </c>
      <c r="Q16" s="52">
        <v>-132071.04000000001</v>
      </c>
      <c r="R16" s="52">
        <v>-132071.04000000001</v>
      </c>
      <c r="S16" s="52">
        <v>-132071.04000000001</v>
      </c>
      <c r="T16" s="55" t="s">
        <v>1686</v>
      </c>
      <c r="U16" s="51"/>
      <c r="V16" s="51"/>
      <c r="W16" s="50" t="s">
        <v>2121</v>
      </c>
      <c r="X16" s="50" t="s">
        <v>2122</v>
      </c>
      <c r="Y16" s="51"/>
      <c r="Z16" s="55" t="s">
        <v>2207</v>
      </c>
      <c r="AA16" s="50" t="s">
        <v>2323</v>
      </c>
      <c r="AB16" s="50"/>
      <c r="AC16" s="50"/>
      <c r="AD16" s="50"/>
      <c r="AE16" s="50"/>
      <c r="AF16" s="50"/>
      <c r="AG16" s="50" t="s">
        <v>2320</v>
      </c>
      <c r="AH16" s="50" t="s">
        <v>2248</v>
      </c>
      <c r="AI16" s="50" t="s">
        <v>2249</v>
      </c>
      <c r="AJ16" s="50" t="s">
        <v>2324</v>
      </c>
      <c r="AK16" s="50" t="s">
        <v>2316</v>
      </c>
      <c r="AL16" s="50" t="s">
        <v>2121</v>
      </c>
      <c r="AM16" s="50" t="s">
        <v>2122</v>
      </c>
      <c r="AN16" s="52">
        <v>-132071.04000000001</v>
      </c>
      <c r="AO16" s="53" t="s">
        <v>17</v>
      </c>
      <c r="AP16" s="50"/>
      <c r="AQ16" s="50" t="s">
        <v>2225</v>
      </c>
      <c r="AR16" s="50" t="s">
        <v>2226</v>
      </c>
      <c r="AS16" s="50" t="s">
        <v>21</v>
      </c>
      <c r="AT16" s="50"/>
      <c r="AU16" s="50"/>
      <c r="AV16" s="50"/>
      <c r="AW16" s="50"/>
      <c r="AX16" s="50" t="s">
        <v>18</v>
      </c>
      <c r="AY16" s="50" t="s">
        <v>21</v>
      </c>
      <c r="AZ16" s="50" t="s">
        <v>21</v>
      </c>
      <c r="BA16" s="50" t="s">
        <v>21</v>
      </c>
      <c r="BB16" s="50"/>
      <c r="BC16" s="50"/>
      <c r="BD16" s="50"/>
      <c r="BE16" s="50" t="s">
        <v>2325</v>
      </c>
      <c r="BF16" s="50" t="s">
        <v>2326</v>
      </c>
      <c r="BG16" s="51">
        <v>2</v>
      </c>
      <c r="BH16" s="50" t="s">
        <v>1724</v>
      </c>
      <c r="BI16" s="50" t="s">
        <v>1696</v>
      </c>
      <c r="BJ16" s="50" t="s">
        <v>17</v>
      </c>
      <c r="BK16" s="52">
        <v>-132071.04000000001</v>
      </c>
      <c r="BL16" s="52">
        <v>-132071.04000000001</v>
      </c>
    </row>
    <row r="17" spans="1:64" s="37" customFormat="1" ht="19.7" customHeight="1" x14ac:dyDescent="0.2">
      <c r="A17" s="37">
        <v>30</v>
      </c>
      <c r="B17" s="49" t="s">
        <v>1708</v>
      </c>
      <c r="E17" s="54" t="s">
        <v>18</v>
      </c>
      <c r="F17" s="54" t="s">
        <v>2193</v>
      </c>
      <c r="G17" s="54" t="s">
        <v>2327</v>
      </c>
      <c r="H17" s="54" t="s">
        <v>2328</v>
      </c>
      <c r="I17" s="54" t="s">
        <v>2329</v>
      </c>
      <c r="J17" s="54" t="s">
        <v>1682</v>
      </c>
      <c r="K17" s="54" t="s">
        <v>1712</v>
      </c>
      <c r="L17" s="54" t="s">
        <v>1713</v>
      </c>
      <c r="M17" s="54" t="s">
        <v>2330</v>
      </c>
      <c r="N17" s="54" t="s">
        <v>1715</v>
      </c>
      <c r="O17" s="55">
        <v>1</v>
      </c>
      <c r="P17" s="54" t="s">
        <v>17</v>
      </c>
      <c r="Q17" s="56">
        <v>-38900</v>
      </c>
      <c r="R17" s="56">
        <v>-38900</v>
      </c>
      <c r="S17" s="56">
        <v>-38900</v>
      </c>
      <c r="T17" s="55" t="s">
        <v>1686</v>
      </c>
      <c r="U17" s="55"/>
      <c r="V17" s="55"/>
      <c r="W17" s="54" t="s">
        <v>2121</v>
      </c>
      <c r="X17" s="54" t="s">
        <v>2122</v>
      </c>
      <c r="Y17" s="55"/>
      <c r="Z17" s="55" t="s">
        <v>2207</v>
      </c>
      <c r="AA17" s="54" t="s">
        <v>2331</v>
      </c>
      <c r="AB17" s="54"/>
      <c r="AC17" s="54"/>
      <c r="AD17" s="54"/>
      <c r="AE17" s="54"/>
      <c r="AF17" s="54"/>
      <c r="AG17" s="54" t="s">
        <v>2328</v>
      </c>
      <c r="AH17" s="54" t="s">
        <v>2332</v>
      </c>
      <c r="AI17" s="54" t="s">
        <v>2333</v>
      </c>
      <c r="AJ17" s="54" t="s">
        <v>2334</v>
      </c>
      <c r="AK17" s="54" t="s">
        <v>2335</v>
      </c>
      <c r="AL17" s="54" t="s">
        <v>2121</v>
      </c>
      <c r="AM17" s="54" t="s">
        <v>2122</v>
      </c>
      <c r="AN17" s="56">
        <v>-38900</v>
      </c>
      <c r="AO17" s="57" t="s">
        <v>17</v>
      </c>
      <c r="AP17" s="54"/>
      <c r="AQ17" s="54" t="s">
        <v>2225</v>
      </c>
      <c r="AR17" s="54" t="s">
        <v>2226</v>
      </c>
      <c r="AS17" s="54" t="s">
        <v>21</v>
      </c>
      <c r="AT17" s="54"/>
      <c r="AU17" s="54"/>
      <c r="AV17" s="54"/>
      <c r="AW17" s="54"/>
      <c r="AX17" s="54" t="s">
        <v>18</v>
      </c>
      <c r="AY17" s="54" t="s">
        <v>21</v>
      </c>
      <c r="AZ17" s="54" t="s">
        <v>21</v>
      </c>
      <c r="BA17" s="54" t="s">
        <v>21</v>
      </c>
      <c r="BB17" s="54"/>
      <c r="BC17" s="54"/>
      <c r="BD17" s="54"/>
      <c r="BE17" s="54" t="s">
        <v>2336</v>
      </c>
      <c r="BF17" s="54" t="s">
        <v>2337</v>
      </c>
      <c r="BG17" s="55">
        <v>2</v>
      </c>
      <c r="BH17" s="54" t="s">
        <v>1724</v>
      </c>
      <c r="BI17" s="54" t="s">
        <v>1696</v>
      </c>
      <c r="BJ17" s="54" t="s">
        <v>17</v>
      </c>
      <c r="BK17" s="56">
        <v>-38900</v>
      </c>
      <c r="BL17" s="56">
        <v>-38900</v>
      </c>
    </row>
    <row r="18" spans="1:64" s="37" customFormat="1" ht="19.7" customHeight="1" x14ac:dyDescent="0.2">
      <c r="A18" s="37">
        <v>30</v>
      </c>
      <c r="B18" s="49" t="s">
        <v>1708</v>
      </c>
      <c r="E18" s="50" t="s">
        <v>18</v>
      </c>
      <c r="F18" s="50" t="s">
        <v>2193</v>
      </c>
      <c r="G18" s="50" t="s">
        <v>2338</v>
      </c>
      <c r="H18" s="50" t="s">
        <v>2339</v>
      </c>
      <c r="I18" s="50" t="s">
        <v>2340</v>
      </c>
      <c r="J18" s="50" t="s">
        <v>1682</v>
      </c>
      <c r="K18" s="50" t="s">
        <v>1712</v>
      </c>
      <c r="L18" s="50" t="s">
        <v>1713</v>
      </c>
      <c r="M18" s="50" t="s">
        <v>2341</v>
      </c>
      <c r="N18" s="50" t="s">
        <v>1715</v>
      </c>
      <c r="O18" s="51">
        <v>1</v>
      </c>
      <c r="P18" s="50" t="s">
        <v>17</v>
      </c>
      <c r="Q18" s="52">
        <v>-68204.08</v>
      </c>
      <c r="R18" s="52">
        <v>-68204.08</v>
      </c>
      <c r="S18" s="52">
        <v>-68204.08</v>
      </c>
      <c r="T18" s="55" t="s">
        <v>1686</v>
      </c>
      <c r="U18" s="51"/>
      <c r="V18" s="51"/>
      <c r="W18" s="50" t="s">
        <v>2121</v>
      </c>
      <c r="X18" s="50" t="s">
        <v>2122</v>
      </c>
      <c r="Y18" s="51"/>
      <c r="Z18" s="55" t="s">
        <v>2207</v>
      </c>
      <c r="AA18" s="50" t="s">
        <v>2342</v>
      </c>
      <c r="AB18" s="50"/>
      <c r="AC18" s="50"/>
      <c r="AD18" s="50"/>
      <c r="AE18" s="50"/>
      <c r="AF18" s="50"/>
      <c r="AG18" s="50" t="s">
        <v>2339</v>
      </c>
      <c r="AH18" s="50" t="s">
        <v>2343</v>
      </c>
      <c r="AI18" s="50" t="s">
        <v>2344</v>
      </c>
      <c r="AJ18" s="50" t="s">
        <v>2345</v>
      </c>
      <c r="AK18" s="50" t="s">
        <v>2346</v>
      </c>
      <c r="AL18" s="50" t="s">
        <v>2121</v>
      </c>
      <c r="AM18" s="50" t="s">
        <v>2122</v>
      </c>
      <c r="AN18" s="52">
        <v>-68204.08</v>
      </c>
      <c r="AO18" s="53" t="s">
        <v>17</v>
      </c>
      <c r="AP18" s="50"/>
      <c r="AQ18" s="50" t="s">
        <v>2225</v>
      </c>
      <c r="AR18" s="50" t="s">
        <v>2226</v>
      </c>
      <c r="AS18" s="50" t="s">
        <v>21</v>
      </c>
      <c r="AT18" s="50"/>
      <c r="AU18" s="50"/>
      <c r="AV18" s="50"/>
      <c r="AW18" s="50"/>
      <c r="AX18" s="50" t="s">
        <v>18</v>
      </c>
      <c r="AY18" s="50" t="s">
        <v>21</v>
      </c>
      <c r="AZ18" s="50" t="s">
        <v>21</v>
      </c>
      <c r="BA18" s="50" t="s">
        <v>21</v>
      </c>
      <c r="BB18" s="50"/>
      <c r="BC18" s="50"/>
      <c r="BD18" s="50"/>
      <c r="BE18" s="50" t="s">
        <v>2347</v>
      </c>
      <c r="BF18" s="50" t="s">
        <v>2348</v>
      </c>
      <c r="BG18" s="51">
        <v>2</v>
      </c>
      <c r="BH18" s="50" t="s">
        <v>1724</v>
      </c>
      <c r="BI18" s="50" t="s">
        <v>1696</v>
      </c>
      <c r="BJ18" s="50" t="s">
        <v>17</v>
      </c>
      <c r="BK18" s="52">
        <v>-68204.08</v>
      </c>
      <c r="BL18" s="52">
        <v>-68204.08</v>
      </c>
    </row>
    <row r="19" spans="1:64" s="37" customFormat="1" ht="19.7" customHeight="1" x14ac:dyDescent="0.2">
      <c r="A19" s="37">
        <v>30</v>
      </c>
      <c r="B19" s="49" t="s">
        <v>1708</v>
      </c>
      <c r="E19" s="50" t="s">
        <v>18</v>
      </c>
      <c r="F19" s="50" t="s">
        <v>2193</v>
      </c>
      <c r="G19" s="50" t="s">
        <v>2349</v>
      </c>
      <c r="H19" s="50" t="s">
        <v>2350</v>
      </c>
      <c r="I19" s="50" t="s">
        <v>2351</v>
      </c>
      <c r="J19" s="50" t="s">
        <v>1682</v>
      </c>
      <c r="K19" s="50" t="s">
        <v>1712</v>
      </c>
      <c r="L19" s="50" t="s">
        <v>1713</v>
      </c>
      <c r="M19" s="50" t="s">
        <v>2352</v>
      </c>
      <c r="N19" s="50" t="s">
        <v>1715</v>
      </c>
      <c r="O19" s="51">
        <v>1</v>
      </c>
      <c r="P19" s="50" t="s">
        <v>17</v>
      </c>
      <c r="Q19" s="52">
        <v>-2822156.6</v>
      </c>
      <c r="R19" s="52">
        <v>-2822156.6</v>
      </c>
      <c r="S19" s="52">
        <v>-2822156.6</v>
      </c>
      <c r="T19" s="55" t="s">
        <v>1686</v>
      </c>
      <c r="U19" s="51"/>
      <c r="V19" s="51"/>
      <c r="W19" s="50" t="s">
        <v>2258</v>
      </c>
      <c r="X19" s="50" t="s">
        <v>2122</v>
      </c>
      <c r="Y19" s="51"/>
      <c r="Z19" s="55" t="s">
        <v>2234</v>
      </c>
      <c r="AA19" s="50" t="s">
        <v>2353</v>
      </c>
      <c r="AB19" s="50"/>
      <c r="AC19" s="50"/>
      <c r="AD19" s="50"/>
      <c r="AE19" s="50"/>
      <c r="AF19" s="50"/>
      <c r="AG19" s="50" t="s">
        <v>2350</v>
      </c>
      <c r="AH19" s="50" t="s">
        <v>2295</v>
      </c>
      <c r="AI19" s="50" t="s">
        <v>2296</v>
      </c>
      <c r="AJ19" s="50" t="s">
        <v>2354</v>
      </c>
      <c r="AK19" s="50" t="s">
        <v>2355</v>
      </c>
      <c r="AL19" s="50" t="s">
        <v>2258</v>
      </c>
      <c r="AM19" s="50" t="s">
        <v>2122</v>
      </c>
      <c r="AN19" s="52">
        <v>-2822156.6</v>
      </c>
      <c r="AO19" s="53" t="s">
        <v>17</v>
      </c>
      <c r="AP19" s="50"/>
      <c r="AQ19" s="50" t="s">
        <v>2225</v>
      </c>
      <c r="AR19" s="50" t="s">
        <v>2226</v>
      </c>
      <c r="AS19" s="50" t="s">
        <v>21</v>
      </c>
      <c r="AT19" s="50"/>
      <c r="AU19" s="50"/>
      <c r="AV19" s="50"/>
      <c r="AW19" s="50"/>
      <c r="AX19" s="50" t="s">
        <v>18</v>
      </c>
      <c r="AY19" s="50" t="s">
        <v>21</v>
      </c>
      <c r="AZ19" s="50" t="s">
        <v>21</v>
      </c>
      <c r="BA19" s="50" t="s">
        <v>21</v>
      </c>
      <c r="BB19" s="50"/>
      <c r="BC19" s="50"/>
      <c r="BD19" s="50"/>
      <c r="BE19" s="50" t="s">
        <v>2356</v>
      </c>
      <c r="BF19" s="50" t="s">
        <v>2357</v>
      </c>
      <c r="BG19" s="51">
        <v>2</v>
      </c>
      <c r="BH19" s="50" t="s">
        <v>1724</v>
      </c>
      <c r="BI19" s="50" t="s">
        <v>1696</v>
      </c>
      <c r="BJ19" s="50" t="s">
        <v>17</v>
      </c>
      <c r="BK19" s="52">
        <v>-2822156.6</v>
      </c>
      <c r="BL19" s="52">
        <v>-2822156.6</v>
      </c>
    </row>
    <row r="20" spans="1:64" s="37" customFormat="1" ht="19.7" customHeight="1" x14ac:dyDescent="0.2">
      <c r="A20" s="37">
        <v>30</v>
      </c>
      <c r="B20" s="49" t="s">
        <v>1708</v>
      </c>
      <c r="E20" s="54" t="s">
        <v>18</v>
      </c>
      <c r="F20" s="54" t="s">
        <v>2193</v>
      </c>
      <c r="G20" s="54" t="s">
        <v>2358</v>
      </c>
      <c r="H20" s="54" t="s">
        <v>2359</v>
      </c>
      <c r="I20" s="54" t="s">
        <v>2360</v>
      </c>
      <c r="J20" s="54" t="s">
        <v>1682</v>
      </c>
      <c r="K20" s="54" t="s">
        <v>1712</v>
      </c>
      <c r="L20" s="54" t="s">
        <v>1713</v>
      </c>
      <c r="M20" s="54" t="s">
        <v>2361</v>
      </c>
      <c r="N20" s="54" t="s">
        <v>1715</v>
      </c>
      <c r="O20" s="55">
        <v>1</v>
      </c>
      <c r="P20" s="54" t="s">
        <v>17</v>
      </c>
      <c r="Q20" s="56">
        <v>-159600</v>
      </c>
      <c r="R20" s="56">
        <v>-159600</v>
      </c>
      <c r="S20" s="56">
        <v>-159600</v>
      </c>
      <c r="T20" s="55" t="s">
        <v>1686</v>
      </c>
      <c r="U20" s="55"/>
      <c r="V20" s="55"/>
      <c r="W20" s="54" t="s">
        <v>2258</v>
      </c>
      <c r="X20" s="54" t="s">
        <v>2122</v>
      </c>
      <c r="Y20" s="55"/>
      <c r="Z20" s="55" t="s">
        <v>2234</v>
      </c>
      <c r="AA20" s="54" t="s">
        <v>2362</v>
      </c>
      <c r="AB20" s="54"/>
      <c r="AC20" s="54"/>
      <c r="AD20" s="54"/>
      <c r="AE20" s="54"/>
      <c r="AF20" s="54"/>
      <c r="AG20" s="54" t="s">
        <v>2359</v>
      </c>
      <c r="AH20" s="54" t="s">
        <v>2209</v>
      </c>
      <c r="AI20" s="54" t="s">
        <v>2210</v>
      </c>
      <c r="AJ20" s="54" t="s">
        <v>2363</v>
      </c>
      <c r="AK20" s="54" t="s">
        <v>2364</v>
      </c>
      <c r="AL20" s="54" t="s">
        <v>2258</v>
      </c>
      <c r="AM20" s="54" t="s">
        <v>2122</v>
      </c>
      <c r="AN20" s="56">
        <v>-159600</v>
      </c>
      <c r="AO20" s="57" t="s">
        <v>17</v>
      </c>
      <c r="AP20" s="54"/>
      <c r="AQ20" s="54" t="s">
        <v>2225</v>
      </c>
      <c r="AR20" s="54" t="s">
        <v>2226</v>
      </c>
      <c r="AS20" s="54" t="s">
        <v>21</v>
      </c>
      <c r="AT20" s="54"/>
      <c r="AU20" s="54"/>
      <c r="AV20" s="54"/>
      <c r="AW20" s="54"/>
      <c r="AX20" s="54" t="s">
        <v>18</v>
      </c>
      <c r="AY20" s="54" t="s">
        <v>21</v>
      </c>
      <c r="AZ20" s="54" t="s">
        <v>21</v>
      </c>
      <c r="BA20" s="54" t="s">
        <v>21</v>
      </c>
      <c r="BB20" s="54"/>
      <c r="BC20" s="54"/>
      <c r="BD20" s="54"/>
      <c r="BE20" s="54" t="s">
        <v>2365</v>
      </c>
      <c r="BF20" s="54" t="s">
        <v>2366</v>
      </c>
      <c r="BG20" s="55">
        <v>2</v>
      </c>
      <c r="BH20" s="54" t="s">
        <v>1724</v>
      </c>
      <c r="BI20" s="54" t="s">
        <v>1696</v>
      </c>
      <c r="BJ20" s="54" t="s">
        <v>17</v>
      </c>
      <c r="BK20" s="56">
        <v>-159600</v>
      </c>
      <c r="BL20" s="56">
        <v>-159600</v>
      </c>
    </row>
    <row r="21" spans="1:64" s="37" customFormat="1" ht="19.7" customHeight="1" x14ac:dyDescent="0.2">
      <c r="A21" s="37">
        <v>30</v>
      </c>
      <c r="B21" s="49" t="s">
        <v>1708</v>
      </c>
      <c r="E21" s="50" t="s">
        <v>18</v>
      </c>
      <c r="F21" s="50" t="s">
        <v>2193</v>
      </c>
      <c r="G21" s="50" t="s">
        <v>2367</v>
      </c>
      <c r="H21" s="50" t="s">
        <v>2368</v>
      </c>
      <c r="I21" s="50" t="s">
        <v>2369</v>
      </c>
      <c r="J21" s="50" t="s">
        <v>1682</v>
      </c>
      <c r="K21" s="50" t="s">
        <v>1712</v>
      </c>
      <c r="L21" s="50" t="s">
        <v>1713</v>
      </c>
      <c r="M21" s="50" t="s">
        <v>2370</v>
      </c>
      <c r="N21" s="50" t="s">
        <v>1715</v>
      </c>
      <c r="O21" s="51">
        <v>1</v>
      </c>
      <c r="P21" s="50" t="s">
        <v>17</v>
      </c>
      <c r="Q21" s="52">
        <v>-8000</v>
      </c>
      <c r="R21" s="52">
        <v>-8000</v>
      </c>
      <c r="S21" s="52">
        <v>-8000</v>
      </c>
      <c r="T21" s="51" t="s">
        <v>1686</v>
      </c>
      <c r="U21" s="51"/>
      <c r="V21" s="51"/>
      <c r="W21" s="50" t="s">
        <v>2121</v>
      </c>
      <c r="X21" s="50" t="s">
        <v>2122</v>
      </c>
      <c r="Y21" s="51"/>
      <c r="Z21" s="51" t="s">
        <v>2192</v>
      </c>
      <c r="AA21" s="50" t="s">
        <v>2371</v>
      </c>
      <c r="AB21" s="50"/>
      <c r="AC21" s="50"/>
      <c r="AD21" s="50"/>
      <c r="AE21" s="50"/>
      <c r="AF21" s="50"/>
      <c r="AG21" s="50" t="s">
        <v>2368</v>
      </c>
      <c r="AH21" s="50" t="s">
        <v>2372</v>
      </c>
      <c r="AI21" s="50" t="s">
        <v>2373</v>
      </c>
      <c r="AJ21" s="50" t="s">
        <v>2374</v>
      </c>
      <c r="AK21" s="50" t="s">
        <v>1866</v>
      </c>
      <c r="AL21" s="50" t="s">
        <v>2121</v>
      </c>
      <c r="AM21" s="50" t="s">
        <v>2122</v>
      </c>
      <c r="AN21" s="52">
        <v>-8000</v>
      </c>
      <c r="AO21" s="53" t="s">
        <v>17</v>
      </c>
      <c r="AP21" s="50"/>
      <c r="AQ21" s="50" t="s">
        <v>2225</v>
      </c>
      <c r="AR21" s="50" t="s">
        <v>2226</v>
      </c>
      <c r="AS21" s="50" t="s">
        <v>21</v>
      </c>
      <c r="AT21" s="50"/>
      <c r="AU21" s="50"/>
      <c r="AV21" s="50"/>
      <c r="AW21" s="50"/>
      <c r="AX21" s="50" t="s">
        <v>18</v>
      </c>
      <c r="AY21" s="50" t="s">
        <v>21</v>
      </c>
      <c r="AZ21" s="50" t="s">
        <v>21</v>
      </c>
      <c r="BA21" s="50" t="s">
        <v>21</v>
      </c>
      <c r="BB21" s="50"/>
      <c r="BC21" s="50"/>
      <c r="BD21" s="50"/>
      <c r="BE21" s="50" t="s">
        <v>2375</v>
      </c>
      <c r="BF21" s="50" t="s">
        <v>2376</v>
      </c>
      <c r="BG21" s="51">
        <v>2</v>
      </c>
      <c r="BH21" s="50" t="s">
        <v>1724</v>
      </c>
      <c r="BI21" s="50" t="s">
        <v>1696</v>
      </c>
      <c r="BJ21" s="50" t="s">
        <v>17</v>
      </c>
      <c r="BK21" s="52">
        <v>-8000</v>
      </c>
      <c r="BL21" s="52">
        <v>-8000</v>
      </c>
    </row>
    <row r="22" spans="1:64" s="37" customFormat="1" ht="19.7" customHeight="1" x14ac:dyDescent="0.2">
      <c r="A22" s="37">
        <v>30</v>
      </c>
      <c r="B22" s="49" t="s">
        <v>1708</v>
      </c>
      <c r="E22" s="50" t="s">
        <v>18</v>
      </c>
      <c r="F22" s="50" t="s">
        <v>2193</v>
      </c>
      <c r="G22" s="50" t="s">
        <v>2377</v>
      </c>
      <c r="H22" s="50" t="s">
        <v>2378</v>
      </c>
      <c r="I22" s="50" t="s">
        <v>2379</v>
      </c>
      <c r="J22" s="50" t="s">
        <v>1682</v>
      </c>
      <c r="K22" s="50" t="s">
        <v>1712</v>
      </c>
      <c r="L22" s="50" t="s">
        <v>1713</v>
      </c>
      <c r="M22" s="50" t="s">
        <v>2380</v>
      </c>
      <c r="N22" s="50" t="s">
        <v>1715</v>
      </c>
      <c r="O22" s="51">
        <v>1</v>
      </c>
      <c r="P22" s="50" t="s">
        <v>17</v>
      </c>
      <c r="Q22" s="52">
        <v>-622557.89</v>
      </c>
      <c r="R22" s="52">
        <v>-622557.89</v>
      </c>
      <c r="S22" s="52">
        <v>-622557.89</v>
      </c>
      <c r="T22" s="55" t="s">
        <v>1686</v>
      </c>
      <c r="U22" s="51"/>
      <c r="V22" s="51"/>
      <c r="W22" s="50" t="s">
        <v>2381</v>
      </c>
      <c r="X22" s="50" t="s">
        <v>2122</v>
      </c>
      <c r="Y22" s="51"/>
      <c r="Z22" s="55" t="s">
        <v>2234</v>
      </c>
      <c r="AA22" s="50" t="s">
        <v>2382</v>
      </c>
      <c r="AB22" s="50"/>
      <c r="AC22" s="50"/>
      <c r="AD22" s="50"/>
      <c r="AE22" s="50"/>
      <c r="AF22" s="50"/>
      <c r="AG22" s="50" t="s">
        <v>2378</v>
      </c>
      <c r="AH22" s="50" t="s">
        <v>2260</v>
      </c>
      <c r="AI22" s="50" t="s">
        <v>2261</v>
      </c>
      <c r="AJ22" s="50" t="s">
        <v>2383</v>
      </c>
      <c r="AK22" s="50" t="s">
        <v>2384</v>
      </c>
      <c r="AL22" s="50" t="s">
        <v>2381</v>
      </c>
      <c r="AM22" s="50" t="s">
        <v>2122</v>
      </c>
      <c r="AN22" s="52">
        <v>-622557.89</v>
      </c>
      <c r="AO22" s="53" t="s">
        <v>17</v>
      </c>
      <c r="AP22" s="50"/>
      <c r="AQ22" s="50" t="s">
        <v>2225</v>
      </c>
      <c r="AR22" s="50" t="s">
        <v>2226</v>
      </c>
      <c r="AS22" s="50" t="s">
        <v>21</v>
      </c>
      <c r="AT22" s="50"/>
      <c r="AU22" s="50"/>
      <c r="AV22" s="50"/>
      <c r="AW22" s="50"/>
      <c r="AX22" s="50" t="s">
        <v>18</v>
      </c>
      <c r="AY22" s="50" t="s">
        <v>21</v>
      </c>
      <c r="AZ22" s="50" t="s">
        <v>21</v>
      </c>
      <c r="BA22" s="50" t="s">
        <v>21</v>
      </c>
      <c r="BB22" s="50"/>
      <c r="BC22" s="50"/>
      <c r="BD22" s="50"/>
      <c r="BE22" s="50" t="s">
        <v>2385</v>
      </c>
      <c r="BF22" s="50" t="s">
        <v>2386</v>
      </c>
      <c r="BG22" s="51">
        <v>2</v>
      </c>
      <c r="BH22" s="50" t="s">
        <v>1724</v>
      </c>
      <c r="BI22" s="50" t="s">
        <v>1696</v>
      </c>
      <c r="BJ22" s="50" t="s">
        <v>17</v>
      </c>
      <c r="BK22" s="52">
        <v>-622557.89</v>
      </c>
      <c r="BL22" s="52">
        <v>-622557.89</v>
      </c>
    </row>
    <row r="23" spans="1:64" s="37" customFormat="1" ht="19.7" customHeight="1" x14ac:dyDescent="0.2">
      <c r="A23" s="37">
        <v>30</v>
      </c>
      <c r="B23" s="49" t="s">
        <v>1708</v>
      </c>
      <c r="E23" s="54" t="s">
        <v>18</v>
      </c>
      <c r="F23" s="54" t="s">
        <v>2193</v>
      </c>
      <c r="G23" s="54" t="s">
        <v>2387</v>
      </c>
      <c r="H23" s="54" t="s">
        <v>2388</v>
      </c>
      <c r="I23" s="54" t="s">
        <v>2389</v>
      </c>
      <c r="J23" s="54" t="s">
        <v>1682</v>
      </c>
      <c r="K23" s="54" t="s">
        <v>1712</v>
      </c>
      <c r="L23" s="54" t="s">
        <v>1713</v>
      </c>
      <c r="M23" s="54" t="s">
        <v>2390</v>
      </c>
      <c r="N23" s="54" t="s">
        <v>1715</v>
      </c>
      <c r="O23" s="55">
        <v>1</v>
      </c>
      <c r="P23" s="54" t="s">
        <v>17</v>
      </c>
      <c r="Q23" s="56">
        <v>-51972.89</v>
      </c>
      <c r="R23" s="56">
        <v>-51972.89</v>
      </c>
      <c r="S23" s="56">
        <v>-51972.89</v>
      </c>
      <c r="T23" s="55" t="s">
        <v>1686</v>
      </c>
      <c r="U23" s="55"/>
      <c r="V23" s="55"/>
      <c r="W23" s="54" t="s">
        <v>2121</v>
      </c>
      <c r="X23" s="54" t="s">
        <v>2122</v>
      </c>
      <c r="Y23" s="55"/>
      <c r="Z23" s="55" t="s">
        <v>2207</v>
      </c>
      <c r="AA23" s="54" t="s">
        <v>2391</v>
      </c>
      <c r="AB23" s="54"/>
      <c r="AC23" s="54"/>
      <c r="AD23" s="54"/>
      <c r="AE23" s="54"/>
      <c r="AF23" s="54"/>
      <c r="AG23" s="54" t="s">
        <v>2388</v>
      </c>
      <c r="AH23" s="54" t="s">
        <v>2392</v>
      </c>
      <c r="AI23" s="54" t="s">
        <v>2393</v>
      </c>
      <c r="AJ23" s="54" t="s">
        <v>2394</v>
      </c>
      <c r="AK23" s="54" t="s">
        <v>2395</v>
      </c>
      <c r="AL23" s="54" t="s">
        <v>2121</v>
      </c>
      <c r="AM23" s="54" t="s">
        <v>2122</v>
      </c>
      <c r="AN23" s="56">
        <v>-51972.89</v>
      </c>
      <c r="AO23" s="57" t="s">
        <v>17</v>
      </c>
      <c r="AP23" s="54"/>
      <c r="AQ23" s="54" t="s">
        <v>2225</v>
      </c>
      <c r="AR23" s="54" t="s">
        <v>2226</v>
      </c>
      <c r="AS23" s="54" t="s">
        <v>21</v>
      </c>
      <c r="AT23" s="54"/>
      <c r="AU23" s="54"/>
      <c r="AV23" s="54"/>
      <c r="AW23" s="54"/>
      <c r="AX23" s="54" t="s">
        <v>18</v>
      </c>
      <c r="AY23" s="54" t="s">
        <v>21</v>
      </c>
      <c r="AZ23" s="54" t="s">
        <v>21</v>
      </c>
      <c r="BA23" s="54" t="s">
        <v>21</v>
      </c>
      <c r="BB23" s="54"/>
      <c r="BC23" s="54"/>
      <c r="BD23" s="54"/>
      <c r="BE23" s="54" t="s">
        <v>2396</v>
      </c>
      <c r="BF23" s="54" t="s">
        <v>2397</v>
      </c>
      <c r="BG23" s="55">
        <v>2</v>
      </c>
      <c r="BH23" s="54" t="s">
        <v>1724</v>
      </c>
      <c r="BI23" s="54" t="s">
        <v>1696</v>
      </c>
      <c r="BJ23" s="54" t="s">
        <v>17</v>
      </c>
      <c r="BK23" s="56">
        <v>-51972.89</v>
      </c>
      <c r="BL23" s="56">
        <v>-51972.89</v>
      </c>
    </row>
    <row r="24" spans="1:64" s="37" customFormat="1" ht="19.7" customHeight="1" x14ac:dyDescent="0.2">
      <c r="A24" s="37">
        <v>30</v>
      </c>
      <c r="B24" s="49" t="s">
        <v>1708</v>
      </c>
      <c r="E24" s="50" t="s">
        <v>18</v>
      </c>
      <c r="F24" s="50" t="s">
        <v>2193</v>
      </c>
      <c r="G24" s="50" t="s">
        <v>2398</v>
      </c>
      <c r="H24" s="50" t="s">
        <v>2399</v>
      </c>
      <c r="I24" s="50" t="s">
        <v>2400</v>
      </c>
      <c r="J24" s="50" t="s">
        <v>1682</v>
      </c>
      <c r="K24" s="50" t="s">
        <v>1712</v>
      </c>
      <c r="L24" s="50" t="s">
        <v>1713</v>
      </c>
      <c r="M24" s="50" t="s">
        <v>2401</v>
      </c>
      <c r="N24" s="50" t="s">
        <v>1715</v>
      </c>
      <c r="O24" s="51">
        <v>1</v>
      </c>
      <c r="P24" s="50" t="s">
        <v>17</v>
      </c>
      <c r="Q24" s="52">
        <v>-305160</v>
      </c>
      <c r="R24" s="52">
        <v>-305160</v>
      </c>
      <c r="S24" s="52">
        <v>-305160</v>
      </c>
      <c r="T24" s="51" t="s">
        <v>2402</v>
      </c>
      <c r="U24" s="51"/>
      <c r="V24" s="51">
        <v>31</v>
      </c>
      <c r="W24" s="50" t="s">
        <v>2403</v>
      </c>
      <c r="X24" s="50" t="s">
        <v>2240</v>
      </c>
      <c r="Y24" s="51"/>
      <c r="Z24" s="51" t="s">
        <v>2192</v>
      </c>
      <c r="AA24" s="50" t="s">
        <v>2404</v>
      </c>
      <c r="AB24" s="50"/>
      <c r="AC24" s="50"/>
      <c r="AD24" s="50"/>
      <c r="AE24" s="50"/>
      <c r="AF24" s="50"/>
      <c r="AG24" s="50" t="s">
        <v>2399</v>
      </c>
      <c r="AH24" s="50" t="s">
        <v>2405</v>
      </c>
      <c r="AI24" s="50" t="s">
        <v>2406</v>
      </c>
      <c r="AJ24" s="50" t="s">
        <v>2407</v>
      </c>
      <c r="AK24" s="50" t="s">
        <v>2408</v>
      </c>
      <c r="AL24" s="50" t="s">
        <v>2403</v>
      </c>
      <c r="AM24" s="50" t="s">
        <v>2240</v>
      </c>
      <c r="AN24" s="52">
        <v>-305160</v>
      </c>
      <c r="AO24" s="53" t="s">
        <v>17</v>
      </c>
      <c r="AP24" s="50"/>
      <c r="AQ24" s="50" t="s">
        <v>2225</v>
      </c>
      <c r="AR24" s="50" t="s">
        <v>2226</v>
      </c>
      <c r="AS24" s="50" t="s">
        <v>21</v>
      </c>
      <c r="AT24" s="50"/>
      <c r="AU24" s="50"/>
      <c r="AV24" s="50"/>
      <c r="AW24" s="50"/>
      <c r="AX24" s="50" t="s">
        <v>18</v>
      </c>
      <c r="AY24" s="50" t="s">
        <v>21</v>
      </c>
      <c r="AZ24" s="50" t="s">
        <v>21</v>
      </c>
      <c r="BA24" s="50" t="s">
        <v>21</v>
      </c>
      <c r="BB24" s="50"/>
      <c r="BC24" s="50"/>
      <c r="BD24" s="50"/>
      <c r="BE24" s="50" t="s">
        <v>2409</v>
      </c>
      <c r="BF24" s="50" t="s">
        <v>2410</v>
      </c>
      <c r="BG24" s="51">
        <v>2</v>
      </c>
      <c r="BH24" s="50" t="s">
        <v>1724</v>
      </c>
      <c r="BI24" s="50" t="s">
        <v>1696</v>
      </c>
      <c r="BJ24" s="50" t="s">
        <v>17</v>
      </c>
      <c r="BK24" s="52">
        <v>-610320</v>
      </c>
      <c r="BL24" s="52">
        <v>-610320</v>
      </c>
    </row>
    <row r="25" spans="1:64" s="37" customFormat="1" ht="19.7" customHeight="1" x14ac:dyDescent="0.2">
      <c r="A25" s="37">
        <v>30</v>
      </c>
      <c r="B25" s="49" t="s">
        <v>1708</v>
      </c>
      <c r="E25" s="54" t="s">
        <v>18</v>
      </c>
      <c r="F25" s="54" t="s">
        <v>2193</v>
      </c>
      <c r="G25" s="54" t="s">
        <v>2398</v>
      </c>
      <c r="H25" s="54" t="s">
        <v>2399</v>
      </c>
      <c r="I25" s="54" t="s">
        <v>2400</v>
      </c>
      <c r="J25" s="54" t="s">
        <v>1682</v>
      </c>
      <c r="K25" s="54" t="s">
        <v>1712</v>
      </c>
      <c r="L25" s="54" t="s">
        <v>1713</v>
      </c>
      <c r="M25" s="54" t="s">
        <v>2401</v>
      </c>
      <c r="N25" s="54" t="s">
        <v>1715</v>
      </c>
      <c r="O25" s="55">
        <v>1</v>
      </c>
      <c r="P25" s="54" t="s">
        <v>17</v>
      </c>
      <c r="Q25" s="56">
        <v>-305160</v>
      </c>
      <c r="R25" s="56">
        <v>-305160</v>
      </c>
      <c r="S25" s="56">
        <v>-305160</v>
      </c>
      <c r="T25" s="55" t="s">
        <v>2402</v>
      </c>
      <c r="U25" s="55"/>
      <c r="V25" s="55">
        <v>1</v>
      </c>
      <c r="W25" s="54" t="s">
        <v>2411</v>
      </c>
      <c r="X25" s="54" t="s">
        <v>2240</v>
      </c>
      <c r="Y25" s="55"/>
      <c r="Z25" s="55" t="s">
        <v>2192</v>
      </c>
      <c r="AA25" s="54" t="s">
        <v>2404</v>
      </c>
      <c r="AB25" s="54"/>
      <c r="AC25" s="54"/>
      <c r="AD25" s="54"/>
      <c r="AE25" s="54"/>
      <c r="AF25" s="54"/>
      <c r="AG25" s="54" t="s">
        <v>2399</v>
      </c>
      <c r="AH25" s="54" t="s">
        <v>2405</v>
      </c>
      <c r="AI25" s="54" t="s">
        <v>2406</v>
      </c>
      <c r="AJ25" s="54" t="s">
        <v>2407</v>
      </c>
      <c r="AK25" s="54" t="s">
        <v>2408</v>
      </c>
      <c r="AL25" s="54" t="s">
        <v>2411</v>
      </c>
      <c r="AM25" s="54" t="s">
        <v>2240</v>
      </c>
      <c r="AN25" s="56">
        <v>-305160</v>
      </c>
      <c r="AO25" s="57" t="s">
        <v>17</v>
      </c>
      <c r="AP25" s="54"/>
      <c r="AQ25" s="54" t="s">
        <v>2225</v>
      </c>
      <c r="AR25" s="54" t="s">
        <v>2226</v>
      </c>
      <c r="AS25" s="54" t="s">
        <v>21</v>
      </c>
      <c r="AT25" s="54"/>
      <c r="AU25" s="54"/>
      <c r="AV25" s="54"/>
      <c r="AW25" s="54"/>
      <c r="AX25" s="54" t="s">
        <v>18</v>
      </c>
      <c r="AY25" s="54" t="s">
        <v>21</v>
      </c>
      <c r="AZ25" s="54" t="s">
        <v>21</v>
      </c>
      <c r="BA25" s="54" t="s">
        <v>21</v>
      </c>
      <c r="BB25" s="54"/>
      <c r="BC25" s="54"/>
      <c r="BD25" s="54"/>
      <c r="BE25" s="54" t="s">
        <v>2409</v>
      </c>
      <c r="BF25" s="54" t="s">
        <v>2410</v>
      </c>
      <c r="BG25" s="55">
        <v>2</v>
      </c>
      <c r="BH25" s="54" t="s">
        <v>1724</v>
      </c>
      <c r="BI25" s="54" t="s">
        <v>1696</v>
      </c>
      <c r="BJ25" s="54" t="s">
        <v>17</v>
      </c>
      <c r="BK25" s="56">
        <v>-610320</v>
      </c>
      <c r="BL25" s="56">
        <v>-610320</v>
      </c>
    </row>
    <row r="26" spans="1:64" s="37" customFormat="1" ht="19.7" customHeight="1" x14ac:dyDescent="0.2">
      <c r="A26" s="37">
        <v>30</v>
      </c>
      <c r="B26" s="49" t="s">
        <v>1708</v>
      </c>
      <c r="E26" s="50" t="s">
        <v>18</v>
      </c>
      <c r="F26" s="50" t="s">
        <v>2193</v>
      </c>
      <c r="G26" s="50" t="s">
        <v>2412</v>
      </c>
      <c r="H26" s="50" t="s">
        <v>2413</v>
      </c>
      <c r="I26" s="50" t="s">
        <v>2414</v>
      </c>
      <c r="J26" s="50" t="s">
        <v>1682</v>
      </c>
      <c r="K26" s="50" t="s">
        <v>1712</v>
      </c>
      <c r="L26" s="50" t="s">
        <v>1713</v>
      </c>
      <c r="M26" s="50" t="s">
        <v>2415</v>
      </c>
      <c r="N26" s="50" t="s">
        <v>1715</v>
      </c>
      <c r="O26" s="51">
        <v>1</v>
      </c>
      <c r="P26" s="50" t="s">
        <v>17</v>
      </c>
      <c r="Q26" s="52">
        <v>-1536861.61</v>
      </c>
      <c r="R26" s="52">
        <v>-1536861.61</v>
      </c>
      <c r="S26" s="52">
        <v>-1536861.61</v>
      </c>
      <c r="T26" s="51" t="s">
        <v>1686</v>
      </c>
      <c r="U26" s="51"/>
      <c r="V26" s="51"/>
      <c r="W26" s="50" t="s">
        <v>2121</v>
      </c>
      <c r="X26" s="50" t="s">
        <v>2122</v>
      </c>
      <c r="Y26" s="51"/>
      <c r="Z26" s="51" t="s">
        <v>2219</v>
      </c>
      <c r="AA26" s="50" t="s">
        <v>2416</v>
      </c>
      <c r="AB26" s="50"/>
      <c r="AC26" s="50"/>
      <c r="AD26" s="50"/>
      <c r="AE26" s="50"/>
      <c r="AF26" s="50"/>
      <c r="AG26" s="50" t="s">
        <v>2413</v>
      </c>
      <c r="AH26" s="50" t="s">
        <v>2417</v>
      </c>
      <c r="AI26" s="50" t="s">
        <v>2418</v>
      </c>
      <c r="AJ26" s="50" t="s">
        <v>2419</v>
      </c>
      <c r="AK26" s="50" t="s">
        <v>2420</v>
      </c>
      <c r="AL26" s="50" t="s">
        <v>2121</v>
      </c>
      <c r="AM26" s="50" t="s">
        <v>2122</v>
      </c>
      <c r="AN26" s="52">
        <v>-1536861.61</v>
      </c>
      <c r="AO26" s="53" t="s">
        <v>17</v>
      </c>
      <c r="AP26" s="50"/>
      <c r="AQ26" s="50" t="s">
        <v>2225</v>
      </c>
      <c r="AR26" s="50" t="s">
        <v>2226</v>
      </c>
      <c r="AS26" s="50" t="s">
        <v>21</v>
      </c>
      <c r="AT26" s="50"/>
      <c r="AU26" s="50"/>
      <c r="AV26" s="50"/>
      <c r="AW26" s="50"/>
      <c r="AX26" s="50" t="s">
        <v>18</v>
      </c>
      <c r="AY26" s="50" t="s">
        <v>21</v>
      </c>
      <c r="AZ26" s="50" t="s">
        <v>21</v>
      </c>
      <c r="BA26" s="50" t="s">
        <v>21</v>
      </c>
      <c r="BB26" s="50"/>
      <c r="BC26" s="50"/>
      <c r="BD26" s="50"/>
      <c r="BE26" s="50" t="s">
        <v>2421</v>
      </c>
      <c r="BF26" s="50" t="s">
        <v>2422</v>
      </c>
      <c r="BG26" s="51">
        <v>2</v>
      </c>
      <c r="BH26" s="50" t="s">
        <v>1724</v>
      </c>
      <c r="BI26" s="50" t="s">
        <v>1696</v>
      </c>
      <c r="BJ26" s="50" t="s">
        <v>17</v>
      </c>
      <c r="BK26" s="52">
        <v>-1536861.61</v>
      </c>
      <c r="BL26" s="52">
        <v>-1536861.61</v>
      </c>
    </row>
    <row r="27" spans="1:64" s="37" customFormat="1" ht="19.7" customHeight="1" x14ac:dyDescent="0.2">
      <c r="A27" s="37">
        <v>30</v>
      </c>
      <c r="B27" s="49" t="s">
        <v>1708</v>
      </c>
      <c r="E27" s="50" t="s">
        <v>18</v>
      </c>
      <c r="F27" s="50" t="s">
        <v>2193</v>
      </c>
      <c r="G27" s="50" t="s">
        <v>2423</v>
      </c>
      <c r="H27" s="50" t="s">
        <v>2424</v>
      </c>
      <c r="I27" s="50" t="s">
        <v>2425</v>
      </c>
      <c r="J27" s="50" t="s">
        <v>1682</v>
      </c>
      <c r="K27" s="50" t="s">
        <v>1712</v>
      </c>
      <c r="L27" s="50" t="s">
        <v>1713</v>
      </c>
      <c r="M27" s="50" t="s">
        <v>2426</v>
      </c>
      <c r="N27" s="50" t="s">
        <v>1715</v>
      </c>
      <c r="O27" s="51">
        <v>1</v>
      </c>
      <c r="P27" s="50" t="s">
        <v>17</v>
      </c>
      <c r="Q27" s="52">
        <v>-206760</v>
      </c>
      <c r="R27" s="52">
        <v>-206760</v>
      </c>
      <c r="S27" s="52">
        <v>-206760</v>
      </c>
      <c r="T27" s="55" t="s">
        <v>1686</v>
      </c>
      <c r="U27" s="51" t="s">
        <v>2427</v>
      </c>
      <c r="V27" s="51"/>
      <c r="W27" s="50" t="s">
        <v>2258</v>
      </c>
      <c r="X27" s="50" t="s">
        <v>2122</v>
      </c>
      <c r="Y27" s="51"/>
      <c r="Z27" s="55" t="s">
        <v>2234</v>
      </c>
      <c r="AA27" s="50" t="s">
        <v>2428</v>
      </c>
      <c r="AB27" s="50"/>
      <c r="AC27" s="50"/>
      <c r="AD27" s="50"/>
      <c r="AE27" s="50"/>
      <c r="AF27" s="50"/>
      <c r="AG27" s="50" t="s">
        <v>2424</v>
      </c>
      <c r="AH27" s="50" t="s">
        <v>2209</v>
      </c>
      <c r="AI27" s="50" t="s">
        <v>2210</v>
      </c>
      <c r="AJ27" s="50" t="s">
        <v>2429</v>
      </c>
      <c r="AK27" s="50" t="s">
        <v>2430</v>
      </c>
      <c r="AL27" s="50" t="s">
        <v>2258</v>
      </c>
      <c r="AM27" s="50" t="s">
        <v>2122</v>
      </c>
      <c r="AN27" s="52">
        <v>-206760</v>
      </c>
      <c r="AO27" s="53" t="s">
        <v>17</v>
      </c>
      <c r="AP27" s="50"/>
      <c r="AQ27" s="50" t="s">
        <v>2225</v>
      </c>
      <c r="AR27" s="50" t="s">
        <v>2226</v>
      </c>
      <c r="AS27" s="50" t="s">
        <v>21</v>
      </c>
      <c r="AT27" s="50"/>
      <c r="AU27" s="50"/>
      <c r="AV27" s="50"/>
      <c r="AW27" s="50"/>
      <c r="AX27" s="50" t="s">
        <v>18</v>
      </c>
      <c r="AY27" s="50" t="s">
        <v>21</v>
      </c>
      <c r="AZ27" s="50" t="s">
        <v>21</v>
      </c>
      <c r="BA27" s="50" t="s">
        <v>21</v>
      </c>
      <c r="BB27" s="50"/>
      <c r="BC27" s="50"/>
      <c r="BD27" s="50"/>
      <c r="BE27" s="50" t="s">
        <v>2431</v>
      </c>
      <c r="BF27" s="50" t="s">
        <v>2432</v>
      </c>
      <c r="BG27" s="51">
        <v>2</v>
      </c>
      <c r="BH27" s="50" t="s">
        <v>1724</v>
      </c>
      <c r="BI27" s="50" t="s">
        <v>1696</v>
      </c>
      <c r="BJ27" s="50" t="s">
        <v>17</v>
      </c>
      <c r="BK27" s="52">
        <v>-206760</v>
      </c>
      <c r="BL27" s="52">
        <v>-206760</v>
      </c>
    </row>
    <row r="28" spans="1:64" s="37" customFormat="1" ht="19.7" customHeight="1" x14ac:dyDescent="0.2">
      <c r="A28" s="37">
        <v>30</v>
      </c>
      <c r="B28" s="49" t="s">
        <v>1708</v>
      </c>
      <c r="E28" s="50" t="s">
        <v>18</v>
      </c>
      <c r="F28" s="50" t="s">
        <v>2193</v>
      </c>
      <c r="G28" s="50" t="s">
        <v>2433</v>
      </c>
      <c r="H28" s="50" t="s">
        <v>2434</v>
      </c>
      <c r="I28" s="50" t="s">
        <v>2435</v>
      </c>
      <c r="J28" s="50" t="s">
        <v>1682</v>
      </c>
      <c r="K28" s="50" t="s">
        <v>1712</v>
      </c>
      <c r="L28" s="50" t="s">
        <v>1713</v>
      </c>
      <c r="M28" s="50" t="s">
        <v>2436</v>
      </c>
      <c r="N28" s="50" t="s">
        <v>1715</v>
      </c>
      <c r="O28" s="51">
        <v>1</v>
      </c>
      <c r="P28" s="50" t="s">
        <v>17</v>
      </c>
      <c r="Q28" s="52">
        <v>-113050</v>
      </c>
      <c r="R28" s="52">
        <v>-113050</v>
      </c>
      <c r="S28" s="52">
        <v>-113050</v>
      </c>
      <c r="T28" s="55" t="s">
        <v>1686</v>
      </c>
      <c r="U28" s="51"/>
      <c r="V28" s="51"/>
      <c r="W28" s="50" t="s">
        <v>2121</v>
      </c>
      <c r="X28" s="50" t="s">
        <v>2122</v>
      </c>
      <c r="Y28" s="51"/>
      <c r="Z28" s="55" t="s">
        <v>2207</v>
      </c>
      <c r="AA28" s="50" t="s">
        <v>2437</v>
      </c>
      <c r="AB28" s="50"/>
      <c r="AC28" s="50"/>
      <c r="AD28" s="50"/>
      <c r="AE28" s="50"/>
      <c r="AF28" s="50"/>
      <c r="AG28" s="50" t="s">
        <v>2434</v>
      </c>
      <c r="AH28" s="50" t="s">
        <v>2438</v>
      </c>
      <c r="AI28" s="50" t="s">
        <v>2439</v>
      </c>
      <c r="AJ28" s="50" t="s">
        <v>2440</v>
      </c>
      <c r="AK28" s="50" t="s">
        <v>2441</v>
      </c>
      <c r="AL28" s="50" t="s">
        <v>2121</v>
      </c>
      <c r="AM28" s="50" t="s">
        <v>2122</v>
      </c>
      <c r="AN28" s="52">
        <v>-113050</v>
      </c>
      <c r="AO28" s="53" t="s">
        <v>17</v>
      </c>
      <c r="AP28" s="50"/>
      <c r="AQ28" s="50" t="s">
        <v>2225</v>
      </c>
      <c r="AR28" s="50" t="s">
        <v>2226</v>
      </c>
      <c r="AS28" s="50" t="s">
        <v>21</v>
      </c>
      <c r="AT28" s="50"/>
      <c r="AU28" s="50"/>
      <c r="AV28" s="50"/>
      <c r="AW28" s="50"/>
      <c r="AX28" s="50" t="s">
        <v>18</v>
      </c>
      <c r="AY28" s="50" t="s">
        <v>21</v>
      </c>
      <c r="AZ28" s="50" t="s">
        <v>21</v>
      </c>
      <c r="BA28" s="50" t="s">
        <v>21</v>
      </c>
      <c r="BB28" s="50"/>
      <c r="BC28" s="50"/>
      <c r="BD28" s="50"/>
      <c r="BE28" s="50" t="s">
        <v>2442</v>
      </c>
      <c r="BF28" s="50" t="s">
        <v>2443</v>
      </c>
      <c r="BG28" s="51">
        <v>2</v>
      </c>
      <c r="BH28" s="50" t="s">
        <v>1724</v>
      </c>
      <c r="BI28" s="50" t="s">
        <v>1696</v>
      </c>
      <c r="BJ28" s="50" t="s">
        <v>17</v>
      </c>
      <c r="BK28" s="52">
        <v>-113050</v>
      </c>
      <c r="BL28" s="52">
        <v>-113050</v>
      </c>
    </row>
    <row r="29" spans="1:64" s="37" customFormat="1" ht="19.7" customHeight="1" x14ac:dyDescent="0.2">
      <c r="A29" s="37">
        <v>30</v>
      </c>
      <c r="B29" s="49" t="s">
        <v>1708</v>
      </c>
      <c r="E29" s="54" t="s">
        <v>18</v>
      </c>
      <c r="F29" s="54" t="s">
        <v>2193</v>
      </c>
      <c r="G29" s="54" t="s">
        <v>2444</v>
      </c>
      <c r="H29" s="54" t="s">
        <v>159</v>
      </c>
      <c r="I29" s="54" t="s">
        <v>1711</v>
      </c>
      <c r="J29" s="54" t="s">
        <v>1682</v>
      </c>
      <c r="K29" s="54" t="s">
        <v>1712</v>
      </c>
      <c r="L29" s="54" t="s">
        <v>1713</v>
      </c>
      <c r="M29" s="54" t="s">
        <v>2195</v>
      </c>
      <c r="N29" s="54" t="s">
        <v>1715</v>
      </c>
      <c r="O29" s="55">
        <v>4</v>
      </c>
      <c r="P29" s="54" t="s">
        <v>17</v>
      </c>
      <c r="Q29" s="56">
        <v>-3436991.75</v>
      </c>
      <c r="R29" s="56">
        <v>-3436991.75</v>
      </c>
      <c r="S29" s="56">
        <v>-3436991.75</v>
      </c>
      <c r="T29" s="55" t="s">
        <v>1686</v>
      </c>
      <c r="U29" s="55"/>
      <c r="V29" s="55"/>
      <c r="W29" s="54" t="s">
        <v>2445</v>
      </c>
      <c r="X29" s="54" t="s">
        <v>2122</v>
      </c>
      <c r="Y29" s="55"/>
      <c r="Z29" s="55" t="s">
        <v>1688</v>
      </c>
      <c r="AA29" s="54" t="s">
        <v>165</v>
      </c>
      <c r="AB29" s="54"/>
      <c r="AC29" s="54"/>
      <c r="AD29" s="54" t="s">
        <v>1717</v>
      </c>
      <c r="AE29" s="54" t="s">
        <v>1718</v>
      </c>
      <c r="AF29" s="54" t="s">
        <v>1719</v>
      </c>
      <c r="AG29" s="54" t="s">
        <v>159</v>
      </c>
      <c r="AH29" s="54" t="s">
        <v>2196</v>
      </c>
      <c r="AI29" s="54" t="s">
        <v>2197</v>
      </c>
      <c r="AJ29" s="54" t="s">
        <v>2198</v>
      </c>
      <c r="AK29" s="54" t="s">
        <v>2199</v>
      </c>
      <c r="AL29" s="54" t="s">
        <v>2445</v>
      </c>
      <c r="AM29" s="54" t="s">
        <v>2122</v>
      </c>
      <c r="AN29" s="56">
        <v>-3436991.75</v>
      </c>
      <c r="AO29" s="57" t="s">
        <v>17</v>
      </c>
      <c r="AP29" s="54"/>
      <c r="AQ29" s="54" t="s">
        <v>2225</v>
      </c>
      <c r="AR29" s="54" t="s">
        <v>2226</v>
      </c>
      <c r="AS29" s="54" t="s">
        <v>21</v>
      </c>
      <c r="AT29" s="54"/>
      <c r="AU29" s="54"/>
      <c r="AV29" s="54"/>
      <c r="AW29" s="54"/>
      <c r="AX29" s="54" t="s">
        <v>18</v>
      </c>
      <c r="AY29" s="54" t="s">
        <v>21</v>
      </c>
      <c r="AZ29" s="54" t="s">
        <v>21</v>
      </c>
      <c r="BA29" s="54" t="s">
        <v>21</v>
      </c>
      <c r="BB29" s="54"/>
      <c r="BC29" s="54"/>
      <c r="BD29" s="54"/>
      <c r="BE29" s="54" t="s">
        <v>1722</v>
      </c>
      <c r="BF29" s="54" t="s">
        <v>1723</v>
      </c>
      <c r="BG29" s="55">
        <v>2</v>
      </c>
      <c r="BH29" s="54" t="s">
        <v>1724</v>
      </c>
      <c r="BI29" s="54" t="s">
        <v>1696</v>
      </c>
      <c r="BJ29" s="54" t="s">
        <v>17</v>
      </c>
      <c r="BK29" s="56">
        <v>-3436991.75</v>
      </c>
      <c r="BL29" s="56">
        <v>-3436991.75</v>
      </c>
    </row>
    <row r="30" spans="1:64" s="37" customFormat="1" ht="19.7" customHeight="1" x14ac:dyDescent="0.2">
      <c r="A30" s="37">
        <v>30</v>
      </c>
      <c r="B30" s="49" t="s">
        <v>1708</v>
      </c>
      <c r="E30" s="54" t="s">
        <v>18</v>
      </c>
      <c r="F30" s="54" t="s">
        <v>2193</v>
      </c>
      <c r="G30" s="54" t="s">
        <v>2446</v>
      </c>
      <c r="H30" s="54" t="s">
        <v>2447</v>
      </c>
      <c r="I30" s="54" t="s">
        <v>2448</v>
      </c>
      <c r="J30" s="54" t="s">
        <v>1682</v>
      </c>
      <c r="K30" s="54" t="s">
        <v>1712</v>
      </c>
      <c r="L30" s="54" t="s">
        <v>1713</v>
      </c>
      <c r="M30" s="54" t="s">
        <v>2449</v>
      </c>
      <c r="N30" s="54" t="s">
        <v>1715</v>
      </c>
      <c r="O30" s="55">
        <v>1</v>
      </c>
      <c r="P30" s="54" t="s">
        <v>17</v>
      </c>
      <c r="Q30" s="56">
        <v>-76000</v>
      </c>
      <c r="R30" s="56">
        <v>-76000</v>
      </c>
      <c r="S30" s="56">
        <v>-76000</v>
      </c>
      <c r="T30" s="55" t="s">
        <v>1686</v>
      </c>
      <c r="U30" s="55"/>
      <c r="V30" s="55"/>
      <c r="W30" s="54" t="s">
        <v>2121</v>
      </c>
      <c r="X30" s="54" t="s">
        <v>2122</v>
      </c>
      <c r="Y30" s="55"/>
      <c r="Z30" s="55" t="s">
        <v>2207</v>
      </c>
      <c r="AA30" s="54" t="s">
        <v>2450</v>
      </c>
      <c r="AB30" s="54"/>
      <c r="AC30" s="54"/>
      <c r="AD30" s="54"/>
      <c r="AE30" s="54"/>
      <c r="AF30" s="54"/>
      <c r="AG30" s="54" t="s">
        <v>2447</v>
      </c>
      <c r="AH30" s="54" t="s">
        <v>2260</v>
      </c>
      <c r="AI30" s="54" t="s">
        <v>2261</v>
      </c>
      <c r="AJ30" s="54" t="s">
        <v>2451</v>
      </c>
      <c r="AK30" s="54" t="s">
        <v>2452</v>
      </c>
      <c r="AL30" s="54" t="s">
        <v>2121</v>
      </c>
      <c r="AM30" s="54" t="s">
        <v>2122</v>
      </c>
      <c r="AN30" s="56">
        <v>-76000</v>
      </c>
      <c r="AO30" s="57" t="s">
        <v>17</v>
      </c>
      <c r="AP30" s="54"/>
      <c r="AQ30" s="54" t="s">
        <v>2225</v>
      </c>
      <c r="AR30" s="54" t="s">
        <v>2226</v>
      </c>
      <c r="AS30" s="54" t="s">
        <v>21</v>
      </c>
      <c r="AT30" s="54"/>
      <c r="AU30" s="54"/>
      <c r="AV30" s="54"/>
      <c r="AW30" s="54"/>
      <c r="AX30" s="54" t="s">
        <v>18</v>
      </c>
      <c r="AY30" s="54" t="s">
        <v>21</v>
      </c>
      <c r="AZ30" s="54" t="s">
        <v>21</v>
      </c>
      <c r="BA30" s="54" t="s">
        <v>21</v>
      </c>
      <c r="BB30" s="54"/>
      <c r="BC30" s="54"/>
      <c r="BD30" s="54"/>
      <c r="BE30" s="54" t="s">
        <v>2453</v>
      </c>
      <c r="BF30" s="54" t="s">
        <v>2454</v>
      </c>
      <c r="BG30" s="55">
        <v>2</v>
      </c>
      <c r="BH30" s="54" t="s">
        <v>1724</v>
      </c>
      <c r="BI30" s="54" t="s">
        <v>1696</v>
      </c>
      <c r="BJ30" s="54" t="s">
        <v>17</v>
      </c>
      <c r="BK30" s="56">
        <v>-76000</v>
      </c>
      <c r="BL30" s="56">
        <v>-76000</v>
      </c>
    </row>
    <row r="31" spans="1:64" s="37" customFormat="1" ht="19.7" customHeight="1" x14ac:dyDescent="0.2">
      <c r="A31" s="37">
        <v>30</v>
      </c>
      <c r="B31" s="49" t="s">
        <v>1708</v>
      </c>
      <c r="E31" s="50" t="s">
        <v>18</v>
      </c>
      <c r="F31" s="50" t="s">
        <v>2193</v>
      </c>
      <c r="G31" s="50" t="s">
        <v>2455</v>
      </c>
      <c r="H31" s="50" t="s">
        <v>2456</v>
      </c>
      <c r="I31" s="50"/>
      <c r="J31" s="50" t="s">
        <v>2457</v>
      </c>
      <c r="K31" s="50" t="s">
        <v>1712</v>
      </c>
      <c r="L31" s="50" t="s">
        <v>1713</v>
      </c>
      <c r="M31" s="50" t="s">
        <v>2458</v>
      </c>
      <c r="N31" s="50" t="s">
        <v>1715</v>
      </c>
      <c r="O31" s="51">
        <v>1</v>
      </c>
      <c r="P31" s="50" t="s">
        <v>17</v>
      </c>
      <c r="Q31" s="52">
        <v>-168950</v>
      </c>
      <c r="R31" s="52">
        <v>-168950</v>
      </c>
      <c r="S31" s="52">
        <v>-168950</v>
      </c>
      <c r="T31" s="51" t="s">
        <v>1686</v>
      </c>
      <c r="U31" s="51"/>
      <c r="V31" s="51"/>
      <c r="W31" s="50" t="s">
        <v>2121</v>
      </c>
      <c r="X31" s="50" t="s">
        <v>2122</v>
      </c>
      <c r="Y31" s="51"/>
      <c r="Z31" s="51" t="s">
        <v>2192</v>
      </c>
      <c r="AA31" s="50" t="s">
        <v>2459</v>
      </c>
      <c r="AB31" s="50"/>
      <c r="AC31" s="50"/>
      <c r="AD31" s="50"/>
      <c r="AE31" s="50"/>
      <c r="AF31" s="50"/>
      <c r="AG31" s="50" t="s">
        <v>2456</v>
      </c>
      <c r="AH31" s="50" t="s">
        <v>2343</v>
      </c>
      <c r="AI31" s="50" t="s">
        <v>2344</v>
      </c>
      <c r="AJ31" s="50" t="s">
        <v>2460</v>
      </c>
      <c r="AK31" s="50" t="s">
        <v>2461</v>
      </c>
      <c r="AL31" s="50" t="s">
        <v>2121</v>
      </c>
      <c r="AM31" s="50" t="s">
        <v>2122</v>
      </c>
      <c r="AN31" s="52">
        <v>-168950</v>
      </c>
      <c r="AO31" s="53" t="s">
        <v>17</v>
      </c>
      <c r="AP31" s="50"/>
      <c r="AQ31" s="50" t="s">
        <v>2225</v>
      </c>
      <c r="AR31" s="50" t="s">
        <v>2226</v>
      </c>
      <c r="AS31" s="50" t="s">
        <v>21</v>
      </c>
      <c r="AT31" s="50"/>
      <c r="AU31" s="50"/>
      <c r="AV31" s="50"/>
      <c r="AW31" s="50"/>
      <c r="AX31" s="50" t="s">
        <v>18</v>
      </c>
      <c r="AY31" s="50" t="s">
        <v>21</v>
      </c>
      <c r="AZ31" s="50" t="s">
        <v>21</v>
      </c>
      <c r="BA31" s="50" t="s">
        <v>21</v>
      </c>
      <c r="BB31" s="50"/>
      <c r="BC31" s="50"/>
      <c r="BD31" s="50"/>
      <c r="BE31" s="50" t="s">
        <v>2462</v>
      </c>
      <c r="BF31" s="50" t="s">
        <v>2463</v>
      </c>
      <c r="BG31" s="51">
        <v>1</v>
      </c>
      <c r="BH31" s="50" t="s">
        <v>1724</v>
      </c>
      <c r="BI31" s="50" t="s">
        <v>1696</v>
      </c>
      <c r="BJ31" s="50" t="s">
        <v>17</v>
      </c>
      <c r="BK31" s="52">
        <v>-168950</v>
      </c>
      <c r="BL31" s="52">
        <v>-168950</v>
      </c>
    </row>
    <row r="32" spans="1:64" s="37" customFormat="1" ht="19.7" customHeight="1" x14ac:dyDescent="0.2">
      <c r="A32" s="37">
        <v>30</v>
      </c>
      <c r="B32" s="49" t="s">
        <v>1708</v>
      </c>
      <c r="E32" s="54" t="s">
        <v>18</v>
      </c>
      <c r="F32" s="54" t="s">
        <v>2193</v>
      </c>
      <c r="G32" s="54" t="s">
        <v>2464</v>
      </c>
      <c r="H32" s="54" t="s">
        <v>2465</v>
      </c>
      <c r="I32" s="54" t="s">
        <v>2466</v>
      </c>
      <c r="J32" s="54" t="s">
        <v>1682</v>
      </c>
      <c r="K32" s="54" t="s">
        <v>1712</v>
      </c>
      <c r="L32" s="54" t="s">
        <v>1713</v>
      </c>
      <c r="M32" s="54" t="s">
        <v>2467</v>
      </c>
      <c r="N32" s="54" t="s">
        <v>1715</v>
      </c>
      <c r="O32" s="55">
        <v>1</v>
      </c>
      <c r="P32" s="54" t="s">
        <v>17</v>
      </c>
      <c r="Q32" s="56">
        <v>-139650</v>
      </c>
      <c r="R32" s="56">
        <v>-139650</v>
      </c>
      <c r="S32" s="56">
        <v>-139650</v>
      </c>
      <c r="T32" s="55" t="s">
        <v>1686</v>
      </c>
      <c r="U32" s="55"/>
      <c r="V32" s="55"/>
      <c r="W32" s="54" t="s">
        <v>2121</v>
      </c>
      <c r="X32" s="54" t="s">
        <v>2122</v>
      </c>
      <c r="Y32" s="55"/>
      <c r="Z32" s="55" t="s">
        <v>2207</v>
      </c>
      <c r="AA32" s="54" t="s">
        <v>2468</v>
      </c>
      <c r="AB32" s="54"/>
      <c r="AC32" s="54"/>
      <c r="AD32" s="54"/>
      <c r="AE32" s="54"/>
      <c r="AF32" s="54"/>
      <c r="AG32" s="54" t="s">
        <v>2465</v>
      </c>
      <c r="AH32" s="54" t="s">
        <v>2332</v>
      </c>
      <c r="AI32" s="54" t="s">
        <v>2333</v>
      </c>
      <c r="AJ32" s="54" t="s">
        <v>2469</v>
      </c>
      <c r="AK32" s="54" t="s">
        <v>2470</v>
      </c>
      <c r="AL32" s="54" t="s">
        <v>2121</v>
      </c>
      <c r="AM32" s="54" t="s">
        <v>2122</v>
      </c>
      <c r="AN32" s="56">
        <v>-119700</v>
      </c>
      <c r="AO32" s="57" t="s">
        <v>17</v>
      </c>
      <c r="AP32" s="54"/>
      <c r="AQ32" s="54" t="s">
        <v>2225</v>
      </c>
      <c r="AR32" s="54" t="s">
        <v>2226</v>
      </c>
      <c r="AS32" s="54" t="s">
        <v>21</v>
      </c>
      <c r="AT32" s="54"/>
      <c r="AU32" s="54"/>
      <c r="AV32" s="54"/>
      <c r="AW32" s="54"/>
      <c r="AX32" s="54" t="s">
        <v>18</v>
      </c>
      <c r="AY32" s="54" t="s">
        <v>21</v>
      </c>
      <c r="AZ32" s="54" t="s">
        <v>21</v>
      </c>
      <c r="BA32" s="54" t="s">
        <v>21</v>
      </c>
      <c r="BB32" s="54"/>
      <c r="BC32" s="54"/>
      <c r="BD32" s="54"/>
      <c r="BE32" s="54" t="s">
        <v>2471</v>
      </c>
      <c r="BF32" s="54" t="s">
        <v>2472</v>
      </c>
      <c r="BG32" s="55">
        <v>2</v>
      </c>
      <c r="BH32" s="54" t="s">
        <v>1724</v>
      </c>
      <c r="BI32" s="54" t="s">
        <v>1696</v>
      </c>
      <c r="BJ32" s="54" t="s">
        <v>17</v>
      </c>
      <c r="BK32" s="56">
        <v>-139650</v>
      </c>
      <c r="BL32" s="56">
        <v>-139650</v>
      </c>
    </row>
    <row r="33" spans="1:64" s="37" customFormat="1" ht="19.7" customHeight="1" x14ac:dyDescent="0.2">
      <c r="A33" s="37">
        <v>30</v>
      </c>
      <c r="B33" s="49" t="s">
        <v>1708</v>
      </c>
      <c r="E33" s="50" t="s">
        <v>18</v>
      </c>
      <c r="F33" s="50" t="s">
        <v>2193</v>
      </c>
      <c r="G33" s="50" t="s">
        <v>2473</v>
      </c>
      <c r="H33" s="50" t="s">
        <v>2474</v>
      </c>
      <c r="I33" s="50" t="s">
        <v>2475</v>
      </c>
      <c r="J33" s="50" t="s">
        <v>1682</v>
      </c>
      <c r="K33" s="50" t="s">
        <v>1712</v>
      </c>
      <c r="L33" s="50" t="s">
        <v>1713</v>
      </c>
      <c r="M33" s="50" t="s">
        <v>2476</v>
      </c>
      <c r="N33" s="50" t="s">
        <v>1715</v>
      </c>
      <c r="O33" s="51">
        <v>1</v>
      </c>
      <c r="P33" s="50" t="s">
        <v>17</v>
      </c>
      <c r="Q33" s="52">
        <v>-34733.279999999999</v>
      </c>
      <c r="R33" s="52">
        <v>-34733.279999999999</v>
      </c>
      <c r="S33" s="52">
        <v>-34733.279999999999</v>
      </c>
      <c r="T33" s="55" t="s">
        <v>1686</v>
      </c>
      <c r="U33" s="51"/>
      <c r="V33" s="51"/>
      <c r="W33" s="50" t="s">
        <v>2121</v>
      </c>
      <c r="X33" s="50" t="s">
        <v>2122</v>
      </c>
      <c r="Y33" s="51"/>
      <c r="Z33" s="55" t="s">
        <v>2207</v>
      </c>
      <c r="AA33" s="50" t="s">
        <v>2477</v>
      </c>
      <c r="AB33" s="50"/>
      <c r="AC33" s="50"/>
      <c r="AD33" s="50"/>
      <c r="AE33" s="50"/>
      <c r="AF33" s="50"/>
      <c r="AG33" s="50" t="s">
        <v>2474</v>
      </c>
      <c r="AH33" s="50" t="s">
        <v>2478</v>
      </c>
      <c r="AI33" s="50" t="s">
        <v>2479</v>
      </c>
      <c r="AJ33" s="50" t="s">
        <v>2480</v>
      </c>
      <c r="AK33" s="50" t="s">
        <v>2481</v>
      </c>
      <c r="AL33" s="50" t="s">
        <v>2121</v>
      </c>
      <c r="AM33" s="50" t="s">
        <v>2122</v>
      </c>
      <c r="AN33" s="52">
        <v>-34733.279999999999</v>
      </c>
      <c r="AO33" s="53" t="s">
        <v>17</v>
      </c>
      <c r="AP33" s="50"/>
      <c r="AQ33" s="50" t="s">
        <v>2225</v>
      </c>
      <c r="AR33" s="50" t="s">
        <v>2226</v>
      </c>
      <c r="AS33" s="50" t="s">
        <v>21</v>
      </c>
      <c r="AT33" s="50"/>
      <c r="AU33" s="50"/>
      <c r="AV33" s="50"/>
      <c r="AW33" s="50"/>
      <c r="AX33" s="50" t="s">
        <v>18</v>
      </c>
      <c r="AY33" s="50" t="s">
        <v>21</v>
      </c>
      <c r="AZ33" s="50" t="s">
        <v>21</v>
      </c>
      <c r="BA33" s="50" t="s">
        <v>21</v>
      </c>
      <c r="BB33" s="50"/>
      <c r="BC33" s="50"/>
      <c r="BD33" s="50"/>
      <c r="BE33" s="50" t="s">
        <v>2482</v>
      </c>
      <c r="BF33" s="50" t="s">
        <v>2483</v>
      </c>
      <c r="BG33" s="51">
        <v>2</v>
      </c>
      <c r="BH33" s="50" t="s">
        <v>1724</v>
      </c>
      <c r="BI33" s="50" t="s">
        <v>1696</v>
      </c>
      <c r="BJ33" s="50" t="s">
        <v>17</v>
      </c>
      <c r="BK33" s="52">
        <v>-34733.279999999999</v>
      </c>
      <c r="BL33" s="52">
        <v>-34733.279999999999</v>
      </c>
    </row>
    <row r="34" spans="1:64" s="37" customFormat="1" ht="19.7" customHeight="1" x14ac:dyDescent="0.2">
      <c r="A34" s="37">
        <v>30</v>
      </c>
      <c r="B34" s="49" t="s">
        <v>1708</v>
      </c>
      <c r="E34" s="50" t="s">
        <v>18</v>
      </c>
      <c r="F34" s="50" t="s">
        <v>2193</v>
      </c>
      <c r="G34" s="50" t="s">
        <v>2484</v>
      </c>
      <c r="H34" s="50" t="s">
        <v>2465</v>
      </c>
      <c r="I34" s="50" t="s">
        <v>2466</v>
      </c>
      <c r="J34" s="50" t="s">
        <v>1682</v>
      </c>
      <c r="K34" s="50" t="s">
        <v>1712</v>
      </c>
      <c r="L34" s="50" t="s">
        <v>1713</v>
      </c>
      <c r="M34" s="50" t="s">
        <v>2485</v>
      </c>
      <c r="N34" s="50" t="s">
        <v>1715</v>
      </c>
      <c r="O34" s="51">
        <v>1</v>
      </c>
      <c r="P34" s="50" t="s">
        <v>17</v>
      </c>
      <c r="Q34" s="52">
        <v>-39248</v>
      </c>
      <c r="R34" s="52">
        <v>-39248</v>
      </c>
      <c r="S34" s="52">
        <v>-39248</v>
      </c>
      <c r="T34" s="55" t="s">
        <v>1686</v>
      </c>
      <c r="U34" s="51"/>
      <c r="V34" s="51"/>
      <c r="W34" s="50" t="s">
        <v>2121</v>
      </c>
      <c r="X34" s="50" t="s">
        <v>2122</v>
      </c>
      <c r="Y34" s="51"/>
      <c r="Z34" s="55" t="s">
        <v>2207</v>
      </c>
      <c r="AA34" s="50" t="s">
        <v>2468</v>
      </c>
      <c r="AB34" s="50"/>
      <c r="AC34" s="50"/>
      <c r="AD34" s="50"/>
      <c r="AE34" s="50"/>
      <c r="AF34" s="50"/>
      <c r="AG34" s="50" t="s">
        <v>2465</v>
      </c>
      <c r="AH34" s="50" t="s">
        <v>2486</v>
      </c>
      <c r="AI34" s="50" t="s">
        <v>2487</v>
      </c>
      <c r="AJ34" s="50" t="s">
        <v>2488</v>
      </c>
      <c r="AK34" s="50" t="s">
        <v>2470</v>
      </c>
      <c r="AL34" s="50" t="s">
        <v>2121</v>
      </c>
      <c r="AM34" s="50" t="s">
        <v>2122</v>
      </c>
      <c r="AN34" s="52">
        <v>-39248</v>
      </c>
      <c r="AO34" s="53" t="s">
        <v>17</v>
      </c>
      <c r="AP34" s="50"/>
      <c r="AQ34" s="50" t="s">
        <v>2225</v>
      </c>
      <c r="AR34" s="50" t="s">
        <v>2226</v>
      </c>
      <c r="AS34" s="50" t="s">
        <v>21</v>
      </c>
      <c r="AT34" s="50"/>
      <c r="AU34" s="50"/>
      <c r="AV34" s="50"/>
      <c r="AW34" s="50"/>
      <c r="AX34" s="50" t="s">
        <v>18</v>
      </c>
      <c r="AY34" s="50" t="s">
        <v>21</v>
      </c>
      <c r="AZ34" s="50" t="s">
        <v>21</v>
      </c>
      <c r="BA34" s="50" t="s">
        <v>21</v>
      </c>
      <c r="BB34" s="50"/>
      <c r="BC34" s="50"/>
      <c r="BD34" s="50"/>
      <c r="BE34" s="50" t="s">
        <v>2471</v>
      </c>
      <c r="BF34" s="50" t="s">
        <v>2472</v>
      </c>
      <c r="BG34" s="51">
        <v>2</v>
      </c>
      <c r="BH34" s="50" t="s">
        <v>1724</v>
      </c>
      <c r="BI34" s="50" t="s">
        <v>1696</v>
      </c>
      <c r="BJ34" s="50" t="s">
        <v>17</v>
      </c>
      <c r="BK34" s="52">
        <v>-39248</v>
      </c>
      <c r="BL34" s="52">
        <v>-39248</v>
      </c>
    </row>
    <row r="35" spans="1:64" s="37" customFormat="1" ht="19.7" customHeight="1" x14ac:dyDescent="0.2">
      <c r="A35" s="37">
        <v>30</v>
      </c>
      <c r="B35" s="49" t="s">
        <v>1708</v>
      </c>
      <c r="E35" s="54" t="s">
        <v>18</v>
      </c>
      <c r="F35" s="54" t="s">
        <v>2193</v>
      </c>
      <c r="G35" s="54" t="s">
        <v>2489</v>
      </c>
      <c r="H35" s="54" t="s">
        <v>2490</v>
      </c>
      <c r="I35" s="54" t="s">
        <v>2491</v>
      </c>
      <c r="J35" s="54" t="s">
        <v>1682</v>
      </c>
      <c r="K35" s="54" t="s">
        <v>1712</v>
      </c>
      <c r="L35" s="54" t="s">
        <v>1713</v>
      </c>
      <c r="M35" s="54" t="s">
        <v>2492</v>
      </c>
      <c r="N35" s="54" t="s">
        <v>1715</v>
      </c>
      <c r="O35" s="55">
        <v>1</v>
      </c>
      <c r="P35" s="54" t="s">
        <v>17</v>
      </c>
      <c r="Q35" s="56">
        <v>-912473.1</v>
      </c>
      <c r="R35" s="56">
        <v>-912473.1</v>
      </c>
      <c r="S35" s="56">
        <v>-912473.1</v>
      </c>
      <c r="T35" s="55" t="s">
        <v>1686</v>
      </c>
      <c r="U35" s="55"/>
      <c r="V35" s="55"/>
      <c r="W35" s="54" t="s">
        <v>2121</v>
      </c>
      <c r="X35" s="54" t="s">
        <v>2122</v>
      </c>
      <c r="Y35" s="55"/>
      <c r="Z35" s="55" t="s">
        <v>2234</v>
      </c>
      <c r="AA35" s="54" t="s">
        <v>2493</v>
      </c>
      <c r="AB35" s="54"/>
      <c r="AC35" s="54"/>
      <c r="AD35" s="54"/>
      <c r="AE35" s="54"/>
      <c r="AF35" s="54"/>
      <c r="AG35" s="54" t="s">
        <v>2490</v>
      </c>
      <c r="AH35" s="54" t="s">
        <v>2295</v>
      </c>
      <c r="AI35" s="54" t="s">
        <v>2296</v>
      </c>
      <c r="AJ35" s="54" t="s">
        <v>2494</v>
      </c>
      <c r="AK35" s="54" t="s">
        <v>2495</v>
      </c>
      <c r="AL35" s="54" t="s">
        <v>2121</v>
      </c>
      <c r="AM35" s="54" t="s">
        <v>2122</v>
      </c>
      <c r="AN35" s="56">
        <v>-912473.1</v>
      </c>
      <c r="AO35" s="57" t="s">
        <v>17</v>
      </c>
      <c r="AP35" s="54"/>
      <c r="AQ35" s="54" t="s">
        <v>2200</v>
      </c>
      <c r="AR35" s="54" t="s">
        <v>2201</v>
      </c>
      <c r="AS35" s="54" t="s">
        <v>21</v>
      </c>
      <c r="AT35" s="54"/>
      <c r="AU35" s="54"/>
      <c r="AV35" s="54"/>
      <c r="AW35" s="54"/>
      <c r="AX35" s="54" t="s">
        <v>18</v>
      </c>
      <c r="AY35" s="54" t="s">
        <v>21</v>
      </c>
      <c r="AZ35" s="54" t="s">
        <v>21</v>
      </c>
      <c r="BA35" s="54" t="s">
        <v>21</v>
      </c>
      <c r="BB35" s="54"/>
      <c r="BC35" s="54"/>
      <c r="BD35" s="54"/>
      <c r="BE35" s="54" t="s">
        <v>2496</v>
      </c>
      <c r="BF35" s="54" t="s">
        <v>2497</v>
      </c>
      <c r="BG35" s="55">
        <v>2</v>
      </c>
      <c r="BH35" s="54" t="s">
        <v>1724</v>
      </c>
      <c r="BI35" s="54" t="s">
        <v>1696</v>
      </c>
      <c r="BJ35" s="54" t="s">
        <v>17</v>
      </c>
      <c r="BK35" s="56">
        <v>-912473.1</v>
      </c>
      <c r="BL35" s="56">
        <v>-912473.1</v>
      </c>
    </row>
    <row r="36" spans="1:64" s="37" customFormat="1" ht="19.7" customHeight="1" x14ac:dyDescent="0.2">
      <c r="A36" s="37">
        <v>30</v>
      </c>
      <c r="B36" s="49" t="s">
        <v>1708</v>
      </c>
      <c r="E36" s="50" t="s">
        <v>18</v>
      </c>
      <c r="F36" s="50" t="s">
        <v>2193</v>
      </c>
      <c r="G36" s="50" t="s">
        <v>2498</v>
      </c>
      <c r="H36" s="50" t="s">
        <v>2499</v>
      </c>
      <c r="I36" s="50" t="s">
        <v>2500</v>
      </c>
      <c r="J36" s="50" t="s">
        <v>1682</v>
      </c>
      <c r="K36" s="50" t="s">
        <v>1712</v>
      </c>
      <c r="L36" s="50" t="s">
        <v>1713</v>
      </c>
      <c r="M36" s="50" t="s">
        <v>2501</v>
      </c>
      <c r="N36" s="50" t="s">
        <v>1715</v>
      </c>
      <c r="O36" s="51">
        <v>1</v>
      </c>
      <c r="P36" s="50" t="s">
        <v>17</v>
      </c>
      <c r="Q36" s="52">
        <v>-781897.19</v>
      </c>
      <c r="R36" s="52">
        <v>-781897.19</v>
      </c>
      <c r="S36" s="52">
        <v>-781897.19</v>
      </c>
      <c r="T36" s="55" t="s">
        <v>1686</v>
      </c>
      <c r="U36" s="51"/>
      <c r="V36" s="51"/>
      <c r="W36" s="50" t="s">
        <v>2121</v>
      </c>
      <c r="X36" s="50" t="s">
        <v>2122</v>
      </c>
      <c r="Y36" s="51"/>
      <c r="Z36" s="55" t="s">
        <v>2234</v>
      </c>
      <c r="AA36" s="50" t="s">
        <v>2502</v>
      </c>
      <c r="AB36" s="50"/>
      <c r="AC36" s="50"/>
      <c r="AD36" s="50"/>
      <c r="AE36" s="50"/>
      <c r="AF36" s="50"/>
      <c r="AG36" s="50" t="s">
        <v>2499</v>
      </c>
      <c r="AH36" s="50" t="s">
        <v>2209</v>
      </c>
      <c r="AI36" s="50" t="s">
        <v>2210</v>
      </c>
      <c r="AJ36" s="50" t="s">
        <v>2503</v>
      </c>
      <c r="AK36" s="50" t="s">
        <v>2504</v>
      </c>
      <c r="AL36" s="50" t="s">
        <v>2121</v>
      </c>
      <c r="AM36" s="50" t="s">
        <v>2122</v>
      </c>
      <c r="AN36" s="52">
        <v>-781897.19</v>
      </c>
      <c r="AO36" s="53" t="s">
        <v>17</v>
      </c>
      <c r="AP36" s="50"/>
      <c r="AQ36" s="50" t="s">
        <v>2200</v>
      </c>
      <c r="AR36" s="50" t="s">
        <v>2201</v>
      </c>
      <c r="AS36" s="50" t="s">
        <v>21</v>
      </c>
      <c r="AT36" s="50"/>
      <c r="AU36" s="50"/>
      <c r="AV36" s="50"/>
      <c r="AW36" s="50"/>
      <c r="AX36" s="50" t="s">
        <v>18</v>
      </c>
      <c r="AY36" s="50" t="s">
        <v>21</v>
      </c>
      <c r="AZ36" s="50" t="s">
        <v>21</v>
      </c>
      <c r="BA36" s="50" t="s">
        <v>21</v>
      </c>
      <c r="BB36" s="50"/>
      <c r="BC36" s="50"/>
      <c r="BD36" s="50"/>
      <c r="BE36" s="50" t="s">
        <v>2505</v>
      </c>
      <c r="BF36" s="50" t="s">
        <v>2506</v>
      </c>
      <c r="BG36" s="51">
        <v>2</v>
      </c>
      <c r="BH36" s="50" t="s">
        <v>1724</v>
      </c>
      <c r="BI36" s="50" t="s">
        <v>1696</v>
      </c>
      <c r="BJ36" s="50" t="s">
        <v>17</v>
      </c>
      <c r="BK36" s="52">
        <v>-781897.19</v>
      </c>
      <c r="BL36" s="52">
        <v>-781897.19</v>
      </c>
    </row>
    <row r="37" spans="1:64" s="37" customFormat="1" ht="19.7" customHeight="1" x14ac:dyDescent="0.2">
      <c r="A37" s="37">
        <v>30</v>
      </c>
      <c r="B37" s="49" t="s">
        <v>1708</v>
      </c>
      <c r="E37" s="54" t="s">
        <v>18</v>
      </c>
      <c r="F37" s="54" t="s">
        <v>2193</v>
      </c>
      <c r="G37" s="54" t="s">
        <v>2507</v>
      </c>
      <c r="H37" s="54" t="s">
        <v>2350</v>
      </c>
      <c r="I37" s="54" t="s">
        <v>2351</v>
      </c>
      <c r="J37" s="54" t="s">
        <v>1682</v>
      </c>
      <c r="K37" s="54" t="s">
        <v>1712</v>
      </c>
      <c r="L37" s="54" t="s">
        <v>1713</v>
      </c>
      <c r="M37" s="54" t="s">
        <v>2508</v>
      </c>
      <c r="N37" s="54" t="s">
        <v>1715</v>
      </c>
      <c r="O37" s="55">
        <v>1</v>
      </c>
      <c r="P37" s="54" t="s">
        <v>17</v>
      </c>
      <c r="Q37" s="56">
        <v>-1063909.05</v>
      </c>
      <c r="R37" s="56">
        <v>-1063909.05</v>
      </c>
      <c r="S37" s="56">
        <v>-1063909.05</v>
      </c>
      <c r="T37" s="55" t="s">
        <v>1686</v>
      </c>
      <c r="U37" s="55"/>
      <c r="V37" s="55"/>
      <c r="W37" s="54" t="s">
        <v>2121</v>
      </c>
      <c r="X37" s="54" t="s">
        <v>2122</v>
      </c>
      <c r="Y37" s="55"/>
      <c r="Z37" s="55" t="s">
        <v>2234</v>
      </c>
      <c r="AA37" s="54" t="s">
        <v>2353</v>
      </c>
      <c r="AB37" s="54"/>
      <c r="AC37" s="54"/>
      <c r="AD37" s="54"/>
      <c r="AE37" s="54"/>
      <c r="AF37" s="54"/>
      <c r="AG37" s="54" t="s">
        <v>2350</v>
      </c>
      <c r="AH37" s="54" t="s">
        <v>2260</v>
      </c>
      <c r="AI37" s="54" t="s">
        <v>2261</v>
      </c>
      <c r="AJ37" s="54" t="s">
        <v>2509</v>
      </c>
      <c r="AK37" s="54" t="s">
        <v>2510</v>
      </c>
      <c r="AL37" s="54" t="s">
        <v>2121</v>
      </c>
      <c r="AM37" s="54" t="s">
        <v>2122</v>
      </c>
      <c r="AN37" s="56">
        <v>-1063909.05</v>
      </c>
      <c r="AO37" s="57" t="s">
        <v>17</v>
      </c>
      <c r="AP37" s="54"/>
      <c r="AQ37" s="54" t="s">
        <v>2200</v>
      </c>
      <c r="AR37" s="54" t="s">
        <v>2201</v>
      </c>
      <c r="AS37" s="54" t="s">
        <v>21</v>
      </c>
      <c r="AT37" s="54"/>
      <c r="AU37" s="54"/>
      <c r="AV37" s="54"/>
      <c r="AW37" s="54"/>
      <c r="AX37" s="54" t="s">
        <v>18</v>
      </c>
      <c r="AY37" s="54" t="s">
        <v>21</v>
      </c>
      <c r="AZ37" s="54" t="s">
        <v>21</v>
      </c>
      <c r="BA37" s="54" t="s">
        <v>21</v>
      </c>
      <c r="BB37" s="54"/>
      <c r="BC37" s="54"/>
      <c r="BD37" s="54"/>
      <c r="BE37" s="54" t="s">
        <v>2356</v>
      </c>
      <c r="BF37" s="54" t="s">
        <v>2357</v>
      </c>
      <c r="BG37" s="55">
        <v>2</v>
      </c>
      <c r="BH37" s="54" t="s">
        <v>1724</v>
      </c>
      <c r="BI37" s="54" t="s">
        <v>1696</v>
      </c>
      <c r="BJ37" s="54" t="s">
        <v>17</v>
      </c>
      <c r="BK37" s="56">
        <v>-1063909.05</v>
      </c>
      <c r="BL37" s="56">
        <v>-1063909.05</v>
      </c>
    </row>
    <row r="38" spans="1:64" s="37" customFormat="1" ht="19.7" customHeight="1" x14ac:dyDescent="0.2">
      <c r="A38" s="37">
        <v>30</v>
      </c>
      <c r="B38" s="49" t="s">
        <v>1708</v>
      </c>
      <c r="E38" s="50" t="s">
        <v>18</v>
      </c>
      <c r="F38" s="50" t="s">
        <v>2193</v>
      </c>
      <c r="G38" s="50" t="s">
        <v>2511</v>
      </c>
      <c r="H38" s="50" t="s">
        <v>2512</v>
      </c>
      <c r="I38" s="50" t="s">
        <v>2513</v>
      </c>
      <c r="J38" s="50" t="s">
        <v>1682</v>
      </c>
      <c r="K38" s="50" t="s">
        <v>1712</v>
      </c>
      <c r="L38" s="50" t="s">
        <v>1713</v>
      </c>
      <c r="M38" s="50" t="s">
        <v>2514</v>
      </c>
      <c r="N38" s="50" t="s">
        <v>1715</v>
      </c>
      <c r="O38" s="51">
        <v>1</v>
      </c>
      <c r="P38" s="50" t="s">
        <v>17</v>
      </c>
      <c r="Q38" s="52">
        <v>-1100000</v>
      </c>
      <c r="R38" s="52">
        <v>-1100000</v>
      </c>
      <c r="S38" s="52">
        <v>-1100000</v>
      </c>
      <c r="T38" s="55" t="s">
        <v>1686</v>
      </c>
      <c r="U38" s="51"/>
      <c r="V38" s="51"/>
      <c r="W38" s="50" t="s">
        <v>2258</v>
      </c>
      <c r="X38" s="50" t="s">
        <v>2122</v>
      </c>
      <c r="Y38" s="51"/>
      <c r="Z38" s="55" t="s">
        <v>2234</v>
      </c>
      <c r="AA38" s="50" t="s">
        <v>2515</v>
      </c>
      <c r="AB38" s="50"/>
      <c r="AC38" s="50"/>
      <c r="AD38" s="50"/>
      <c r="AE38" s="50"/>
      <c r="AF38" s="50"/>
      <c r="AG38" s="50" t="s">
        <v>2512</v>
      </c>
      <c r="AH38" s="50" t="s">
        <v>2260</v>
      </c>
      <c r="AI38" s="50" t="s">
        <v>2261</v>
      </c>
      <c r="AJ38" s="50" t="s">
        <v>2516</v>
      </c>
      <c r="AK38" s="50" t="s">
        <v>2517</v>
      </c>
      <c r="AL38" s="50" t="s">
        <v>2258</v>
      </c>
      <c r="AM38" s="50" t="s">
        <v>2122</v>
      </c>
      <c r="AN38" s="52">
        <v>-1100000</v>
      </c>
      <c r="AO38" s="53" t="s">
        <v>17</v>
      </c>
      <c r="AP38" s="50"/>
      <c r="AQ38" s="50" t="s">
        <v>2200</v>
      </c>
      <c r="AR38" s="50" t="s">
        <v>2201</v>
      </c>
      <c r="AS38" s="50" t="s">
        <v>21</v>
      </c>
      <c r="AT38" s="50"/>
      <c r="AU38" s="50"/>
      <c r="AV38" s="50"/>
      <c r="AW38" s="50"/>
      <c r="AX38" s="50" t="s">
        <v>18</v>
      </c>
      <c r="AY38" s="50" t="s">
        <v>21</v>
      </c>
      <c r="AZ38" s="50" t="s">
        <v>21</v>
      </c>
      <c r="BA38" s="50" t="s">
        <v>21</v>
      </c>
      <c r="BB38" s="50"/>
      <c r="BC38" s="50"/>
      <c r="BD38" s="50"/>
      <c r="BE38" s="50" t="s">
        <v>2518</v>
      </c>
      <c r="BF38" s="50" t="s">
        <v>2519</v>
      </c>
      <c r="BG38" s="51">
        <v>2</v>
      </c>
      <c r="BH38" s="50" t="s">
        <v>1724</v>
      </c>
      <c r="BI38" s="50" t="s">
        <v>1696</v>
      </c>
      <c r="BJ38" s="50" t="s">
        <v>17</v>
      </c>
      <c r="BK38" s="52">
        <v>-1100000</v>
      </c>
      <c r="BL38" s="52">
        <v>-1100000</v>
      </c>
    </row>
    <row r="39" spans="1:64" s="37" customFormat="1" ht="19.7" customHeight="1" x14ac:dyDescent="0.2">
      <c r="A39" s="37">
        <v>30</v>
      </c>
      <c r="B39" s="49" t="s">
        <v>1708</v>
      </c>
      <c r="E39" s="50" t="s">
        <v>18</v>
      </c>
      <c r="F39" s="50" t="s">
        <v>2193</v>
      </c>
      <c r="G39" s="50" t="s">
        <v>2520</v>
      </c>
      <c r="H39" s="50" t="s">
        <v>2521</v>
      </c>
      <c r="I39" s="50" t="s">
        <v>2522</v>
      </c>
      <c r="J39" s="50" t="s">
        <v>1682</v>
      </c>
      <c r="K39" s="50" t="s">
        <v>1712</v>
      </c>
      <c r="L39" s="50" t="s">
        <v>1713</v>
      </c>
      <c r="M39" s="50" t="s">
        <v>2523</v>
      </c>
      <c r="N39" s="50" t="s">
        <v>1715</v>
      </c>
      <c r="O39" s="51">
        <v>1</v>
      </c>
      <c r="P39" s="50" t="s">
        <v>17</v>
      </c>
      <c r="Q39" s="52">
        <v>-466320</v>
      </c>
      <c r="R39" s="52">
        <v>-466320</v>
      </c>
      <c r="S39" s="52">
        <v>-466320</v>
      </c>
      <c r="T39" s="55" t="s">
        <v>1686</v>
      </c>
      <c r="U39" s="51"/>
      <c r="V39" s="51"/>
      <c r="W39" s="50" t="s">
        <v>2121</v>
      </c>
      <c r="X39" s="50" t="s">
        <v>2122</v>
      </c>
      <c r="Y39" s="51"/>
      <c r="Z39" s="55" t="s">
        <v>2234</v>
      </c>
      <c r="AA39" s="50" t="s">
        <v>2524</v>
      </c>
      <c r="AB39" s="50"/>
      <c r="AC39" s="50"/>
      <c r="AD39" s="50"/>
      <c r="AE39" s="50"/>
      <c r="AF39" s="50"/>
      <c r="AG39" s="50" t="s">
        <v>2521</v>
      </c>
      <c r="AH39" s="50" t="s">
        <v>2260</v>
      </c>
      <c r="AI39" s="50" t="s">
        <v>2261</v>
      </c>
      <c r="AJ39" s="50" t="s">
        <v>2525</v>
      </c>
      <c r="AK39" s="50" t="s">
        <v>2526</v>
      </c>
      <c r="AL39" s="50" t="s">
        <v>2121</v>
      </c>
      <c r="AM39" s="50" t="s">
        <v>2122</v>
      </c>
      <c r="AN39" s="52">
        <v>-466320</v>
      </c>
      <c r="AO39" s="53" t="s">
        <v>17</v>
      </c>
      <c r="AP39" s="50"/>
      <c r="AQ39" s="50" t="s">
        <v>2200</v>
      </c>
      <c r="AR39" s="50" t="s">
        <v>2201</v>
      </c>
      <c r="AS39" s="50" t="s">
        <v>21</v>
      </c>
      <c r="AT39" s="50"/>
      <c r="AU39" s="50"/>
      <c r="AV39" s="50"/>
      <c r="AW39" s="50"/>
      <c r="AX39" s="50" t="s">
        <v>18</v>
      </c>
      <c r="AY39" s="50" t="s">
        <v>21</v>
      </c>
      <c r="AZ39" s="50" t="s">
        <v>21</v>
      </c>
      <c r="BA39" s="50" t="s">
        <v>21</v>
      </c>
      <c r="BB39" s="50"/>
      <c r="BC39" s="50"/>
      <c r="BD39" s="50"/>
      <c r="BE39" s="50" t="s">
        <v>2527</v>
      </c>
      <c r="BF39" s="50" t="s">
        <v>2528</v>
      </c>
      <c r="BG39" s="51">
        <v>2</v>
      </c>
      <c r="BH39" s="50" t="s">
        <v>1724</v>
      </c>
      <c r="BI39" s="50" t="s">
        <v>1696</v>
      </c>
      <c r="BJ39" s="50" t="s">
        <v>17</v>
      </c>
      <c r="BK39" s="52">
        <v>-466320</v>
      </c>
      <c r="BL39" s="52">
        <v>-466320</v>
      </c>
    </row>
    <row r="40" spans="1:64" s="37" customFormat="1" ht="19.7" customHeight="1" x14ac:dyDescent="0.2">
      <c r="A40" s="37">
        <v>30</v>
      </c>
      <c r="B40" s="49" t="s">
        <v>1708</v>
      </c>
      <c r="E40" s="54" t="s">
        <v>18</v>
      </c>
      <c r="F40" s="54" t="s">
        <v>2193</v>
      </c>
      <c r="G40" s="54" t="s">
        <v>2529</v>
      </c>
      <c r="H40" s="54" t="s">
        <v>2530</v>
      </c>
      <c r="I40" s="54" t="s">
        <v>2531</v>
      </c>
      <c r="J40" s="54" t="s">
        <v>1682</v>
      </c>
      <c r="K40" s="54" t="s">
        <v>1712</v>
      </c>
      <c r="L40" s="54" t="s">
        <v>1713</v>
      </c>
      <c r="M40" s="54" t="s">
        <v>2532</v>
      </c>
      <c r="N40" s="54" t="s">
        <v>1715</v>
      </c>
      <c r="O40" s="55">
        <v>1</v>
      </c>
      <c r="P40" s="54" t="s">
        <v>17</v>
      </c>
      <c r="Q40" s="56">
        <v>-209513</v>
      </c>
      <c r="R40" s="56">
        <v>-209513</v>
      </c>
      <c r="S40" s="56">
        <v>-209513</v>
      </c>
      <c r="T40" s="55" t="s">
        <v>1686</v>
      </c>
      <c r="U40" s="55"/>
      <c r="V40" s="55"/>
      <c r="W40" s="54" t="s">
        <v>2258</v>
      </c>
      <c r="X40" s="54" t="s">
        <v>2122</v>
      </c>
      <c r="Y40" s="55"/>
      <c r="Z40" s="55" t="s">
        <v>2234</v>
      </c>
      <c r="AA40" s="54" t="s">
        <v>2533</v>
      </c>
      <c r="AB40" s="54"/>
      <c r="AC40" s="54"/>
      <c r="AD40" s="54"/>
      <c r="AE40" s="54"/>
      <c r="AF40" s="54"/>
      <c r="AG40" s="54" t="s">
        <v>2530</v>
      </c>
      <c r="AH40" s="54" t="s">
        <v>2260</v>
      </c>
      <c r="AI40" s="54" t="s">
        <v>2261</v>
      </c>
      <c r="AJ40" s="54" t="s">
        <v>2534</v>
      </c>
      <c r="AK40" s="54" t="s">
        <v>2535</v>
      </c>
      <c r="AL40" s="54" t="s">
        <v>2258</v>
      </c>
      <c r="AM40" s="54" t="s">
        <v>2122</v>
      </c>
      <c r="AN40" s="56">
        <v>-209513</v>
      </c>
      <c r="AO40" s="57" t="s">
        <v>17</v>
      </c>
      <c r="AP40" s="54"/>
      <c r="AQ40" s="54" t="s">
        <v>2225</v>
      </c>
      <c r="AR40" s="54" t="s">
        <v>2226</v>
      </c>
      <c r="AS40" s="54" t="s">
        <v>21</v>
      </c>
      <c r="AT40" s="54"/>
      <c r="AU40" s="54"/>
      <c r="AV40" s="54"/>
      <c r="AW40" s="54"/>
      <c r="AX40" s="54" t="s">
        <v>18</v>
      </c>
      <c r="AY40" s="54" t="s">
        <v>21</v>
      </c>
      <c r="AZ40" s="54" t="s">
        <v>21</v>
      </c>
      <c r="BA40" s="54" t="s">
        <v>21</v>
      </c>
      <c r="BB40" s="54"/>
      <c r="BC40" s="54"/>
      <c r="BD40" s="54"/>
      <c r="BE40" s="54" t="s">
        <v>2536</v>
      </c>
      <c r="BF40" s="54" t="s">
        <v>2537</v>
      </c>
      <c r="BG40" s="55">
        <v>2</v>
      </c>
      <c r="BH40" s="54" t="s">
        <v>1724</v>
      </c>
      <c r="BI40" s="54" t="s">
        <v>1696</v>
      </c>
      <c r="BJ40" s="54" t="s">
        <v>17</v>
      </c>
      <c r="BK40" s="56">
        <v>-209513</v>
      </c>
      <c r="BL40" s="56">
        <v>-209513</v>
      </c>
    </row>
    <row r="41" spans="1:64" s="37" customFormat="1" ht="19.7" customHeight="1" x14ac:dyDescent="0.2">
      <c r="A41" s="37">
        <v>30</v>
      </c>
      <c r="B41" s="49" t="s">
        <v>1708</v>
      </c>
      <c r="E41" s="54" t="s">
        <v>18</v>
      </c>
      <c r="F41" s="54" t="s">
        <v>2193</v>
      </c>
      <c r="G41" s="54" t="s">
        <v>2538</v>
      </c>
      <c r="H41" s="54" t="s">
        <v>2539</v>
      </c>
      <c r="I41" s="54" t="s">
        <v>2540</v>
      </c>
      <c r="J41" s="54" t="s">
        <v>1682</v>
      </c>
      <c r="K41" s="54" t="s">
        <v>1712</v>
      </c>
      <c r="L41" s="54" t="s">
        <v>1713</v>
      </c>
      <c r="M41" s="54" t="s">
        <v>2541</v>
      </c>
      <c r="N41" s="54" t="s">
        <v>1715</v>
      </c>
      <c r="O41" s="55">
        <v>1</v>
      </c>
      <c r="P41" s="54" t="s">
        <v>17</v>
      </c>
      <c r="Q41" s="56">
        <v>-613.79999999999995</v>
      </c>
      <c r="R41" s="56">
        <v>-613.79999999999995</v>
      </c>
      <c r="S41" s="56">
        <v>-613.79999999999995</v>
      </c>
      <c r="T41" s="55" t="s">
        <v>1686</v>
      </c>
      <c r="U41" s="55"/>
      <c r="V41" s="55"/>
      <c r="W41" s="54" t="s">
        <v>2121</v>
      </c>
      <c r="X41" s="54" t="s">
        <v>2122</v>
      </c>
      <c r="Y41" s="55"/>
      <c r="Z41" s="55" t="s">
        <v>2207</v>
      </c>
      <c r="AA41" s="54" t="s">
        <v>2542</v>
      </c>
      <c r="AB41" s="54"/>
      <c r="AC41" s="54"/>
      <c r="AD41" s="54"/>
      <c r="AE41" s="54"/>
      <c r="AF41" s="54"/>
      <c r="AG41" s="54" t="s">
        <v>2539</v>
      </c>
      <c r="AH41" s="54" t="s">
        <v>2543</v>
      </c>
      <c r="AI41" s="54" t="s">
        <v>2544</v>
      </c>
      <c r="AJ41" s="54" t="s">
        <v>2545</v>
      </c>
      <c r="AK41" s="54" t="s">
        <v>2546</v>
      </c>
      <c r="AL41" s="54" t="s">
        <v>2121</v>
      </c>
      <c r="AM41" s="54" t="s">
        <v>2122</v>
      </c>
      <c r="AN41" s="56">
        <v>-613.79999999999995</v>
      </c>
      <c r="AO41" s="57" t="s">
        <v>17</v>
      </c>
      <c r="AP41" s="54"/>
      <c r="AQ41" s="54" t="s">
        <v>2225</v>
      </c>
      <c r="AR41" s="54" t="s">
        <v>2226</v>
      </c>
      <c r="AS41" s="54" t="s">
        <v>21</v>
      </c>
      <c r="AT41" s="54"/>
      <c r="AU41" s="54"/>
      <c r="AV41" s="54"/>
      <c r="AW41" s="54"/>
      <c r="AX41" s="54" t="s">
        <v>18</v>
      </c>
      <c r="AY41" s="54" t="s">
        <v>21</v>
      </c>
      <c r="AZ41" s="54" t="s">
        <v>21</v>
      </c>
      <c r="BA41" s="54" t="s">
        <v>21</v>
      </c>
      <c r="BB41" s="54"/>
      <c r="BC41" s="54"/>
      <c r="BD41" s="54"/>
      <c r="BE41" s="54" t="s">
        <v>2547</v>
      </c>
      <c r="BF41" s="54" t="s">
        <v>2548</v>
      </c>
      <c r="BG41" s="55">
        <v>2</v>
      </c>
      <c r="BH41" s="54" t="s">
        <v>1724</v>
      </c>
      <c r="BI41" s="54" t="s">
        <v>1696</v>
      </c>
      <c r="BJ41" s="54" t="s">
        <v>17</v>
      </c>
      <c r="BK41" s="56">
        <v>-613.79999999999995</v>
      </c>
      <c r="BL41" s="56">
        <v>-613.79999999999995</v>
      </c>
    </row>
    <row r="42" spans="1:64" s="37" customFormat="1" ht="19.7" customHeight="1" x14ac:dyDescent="0.2">
      <c r="A42" s="37">
        <v>30</v>
      </c>
      <c r="B42" s="49" t="s">
        <v>1708</v>
      </c>
      <c r="E42" s="50" t="s">
        <v>18</v>
      </c>
      <c r="F42" s="50" t="s">
        <v>2193</v>
      </c>
      <c r="G42" s="50" t="s">
        <v>2549</v>
      </c>
      <c r="H42" s="50" t="s">
        <v>2550</v>
      </c>
      <c r="I42" s="50" t="s">
        <v>2551</v>
      </c>
      <c r="J42" s="50" t="s">
        <v>1682</v>
      </c>
      <c r="K42" s="50" t="s">
        <v>1712</v>
      </c>
      <c r="L42" s="50" t="s">
        <v>1713</v>
      </c>
      <c r="M42" s="50" t="s">
        <v>2552</v>
      </c>
      <c r="N42" s="50" t="s">
        <v>1715</v>
      </c>
      <c r="O42" s="51">
        <v>1</v>
      </c>
      <c r="P42" s="50" t="s">
        <v>17</v>
      </c>
      <c r="Q42" s="52">
        <v>-3940.8</v>
      </c>
      <c r="R42" s="52">
        <v>-3940.8</v>
      </c>
      <c r="S42" s="52">
        <v>-3940.8</v>
      </c>
      <c r="T42" s="51" t="s">
        <v>1686</v>
      </c>
      <c r="U42" s="51"/>
      <c r="V42" s="51"/>
      <c r="W42" s="50" t="s">
        <v>2206</v>
      </c>
      <c r="X42" s="50" t="s">
        <v>2191</v>
      </c>
      <c r="Y42" s="51"/>
      <c r="Z42" s="51" t="s">
        <v>1688</v>
      </c>
      <c r="AA42" s="50" t="s">
        <v>2553</v>
      </c>
      <c r="AB42" s="50"/>
      <c r="AC42" s="50"/>
      <c r="AD42" s="50"/>
      <c r="AE42" s="50"/>
      <c r="AF42" s="50"/>
      <c r="AG42" s="50" t="s">
        <v>2550</v>
      </c>
      <c r="AH42" s="50" t="s">
        <v>2196</v>
      </c>
      <c r="AI42" s="50" t="s">
        <v>2197</v>
      </c>
      <c r="AJ42" s="50" t="s">
        <v>2554</v>
      </c>
      <c r="AK42" s="50" t="s">
        <v>2555</v>
      </c>
      <c r="AL42" s="50" t="s">
        <v>2206</v>
      </c>
      <c r="AM42" s="50" t="s">
        <v>2191</v>
      </c>
      <c r="AN42" s="52">
        <v>-3940.8</v>
      </c>
      <c r="AO42" s="53" t="s">
        <v>17</v>
      </c>
      <c r="AP42" s="50"/>
      <c r="AQ42" s="50" t="s">
        <v>2225</v>
      </c>
      <c r="AR42" s="50" t="s">
        <v>2226</v>
      </c>
      <c r="AS42" s="50" t="s">
        <v>21</v>
      </c>
      <c r="AT42" s="50"/>
      <c r="AU42" s="50"/>
      <c r="AV42" s="50"/>
      <c r="AW42" s="50"/>
      <c r="AX42" s="50" t="s">
        <v>18</v>
      </c>
      <c r="AY42" s="50" t="s">
        <v>21</v>
      </c>
      <c r="AZ42" s="50" t="s">
        <v>21</v>
      </c>
      <c r="BA42" s="50" t="s">
        <v>21</v>
      </c>
      <c r="BB42" s="50"/>
      <c r="BC42" s="50"/>
      <c r="BD42" s="50"/>
      <c r="BE42" s="50" t="s">
        <v>2556</v>
      </c>
      <c r="BF42" s="50" t="s">
        <v>2557</v>
      </c>
      <c r="BG42" s="51">
        <v>2</v>
      </c>
      <c r="BH42" s="50" t="s">
        <v>1724</v>
      </c>
      <c r="BI42" s="50" t="s">
        <v>1696</v>
      </c>
      <c r="BJ42" s="50" t="s">
        <v>17</v>
      </c>
      <c r="BK42" s="52">
        <v>-3940.8</v>
      </c>
      <c r="BL42" s="52">
        <v>-3940.8</v>
      </c>
    </row>
    <row r="43" spans="1:64" s="37" customFormat="1" ht="19.7" customHeight="1" x14ac:dyDescent="0.2">
      <c r="A43" s="37">
        <v>30</v>
      </c>
      <c r="B43" s="49" t="s">
        <v>1708</v>
      </c>
      <c r="E43" s="54" t="s">
        <v>18</v>
      </c>
      <c r="F43" s="54" t="s">
        <v>2193</v>
      </c>
      <c r="G43" s="54" t="s">
        <v>2558</v>
      </c>
      <c r="H43" s="54" t="s">
        <v>2559</v>
      </c>
      <c r="I43" s="54" t="s">
        <v>2560</v>
      </c>
      <c r="J43" s="54" t="s">
        <v>1682</v>
      </c>
      <c r="K43" s="54" t="s">
        <v>1712</v>
      </c>
      <c r="L43" s="54" t="s">
        <v>1713</v>
      </c>
      <c r="M43" s="54" t="s">
        <v>2561</v>
      </c>
      <c r="N43" s="54" t="s">
        <v>1715</v>
      </c>
      <c r="O43" s="55">
        <v>1</v>
      </c>
      <c r="P43" s="54" t="s">
        <v>17</v>
      </c>
      <c r="Q43" s="56">
        <v>-1945396</v>
      </c>
      <c r="R43" s="56">
        <v>-1945396</v>
      </c>
      <c r="S43" s="56">
        <v>-1945396</v>
      </c>
      <c r="T43" s="55" t="s">
        <v>1686</v>
      </c>
      <c r="U43" s="55"/>
      <c r="V43" s="55"/>
      <c r="W43" s="54" t="s">
        <v>2121</v>
      </c>
      <c r="X43" s="54" t="s">
        <v>2122</v>
      </c>
      <c r="Y43" s="55"/>
      <c r="Z43" s="55" t="s">
        <v>2207</v>
      </c>
      <c r="AA43" s="54" t="s">
        <v>2562</v>
      </c>
      <c r="AB43" s="54"/>
      <c r="AC43" s="54"/>
      <c r="AD43" s="54"/>
      <c r="AE43" s="54"/>
      <c r="AF43" s="54"/>
      <c r="AG43" s="54" t="s">
        <v>2559</v>
      </c>
      <c r="AH43" s="54" t="s">
        <v>1690</v>
      </c>
      <c r="AI43" s="54" t="s">
        <v>1691</v>
      </c>
      <c r="AJ43" s="54" t="s">
        <v>2563</v>
      </c>
      <c r="AK43" s="54" t="s">
        <v>2564</v>
      </c>
      <c r="AL43" s="54" t="s">
        <v>2121</v>
      </c>
      <c r="AM43" s="54" t="s">
        <v>2122</v>
      </c>
      <c r="AN43" s="56">
        <v>-1945396</v>
      </c>
      <c r="AO43" s="57" t="s">
        <v>17</v>
      </c>
      <c r="AP43" s="54"/>
      <c r="AQ43" s="54" t="s">
        <v>2225</v>
      </c>
      <c r="AR43" s="54" t="s">
        <v>2226</v>
      </c>
      <c r="AS43" s="54" t="s">
        <v>21</v>
      </c>
      <c r="AT43" s="54"/>
      <c r="AU43" s="54"/>
      <c r="AV43" s="54"/>
      <c r="AW43" s="54"/>
      <c r="AX43" s="54" t="s">
        <v>18</v>
      </c>
      <c r="AY43" s="54" t="s">
        <v>21</v>
      </c>
      <c r="AZ43" s="54" t="s">
        <v>21</v>
      </c>
      <c r="BA43" s="54" t="s">
        <v>21</v>
      </c>
      <c r="BB43" s="54"/>
      <c r="BC43" s="54"/>
      <c r="BD43" s="54"/>
      <c r="BE43" s="54" t="s">
        <v>2565</v>
      </c>
      <c r="BF43" s="54" t="s">
        <v>2566</v>
      </c>
      <c r="BG43" s="55">
        <v>2</v>
      </c>
      <c r="BH43" s="54" t="s">
        <v>1724</v>
      </c>
      <c r="BI43" s="54" t="s">
        <v>1696</v>
      </c>
      <c r="BJ43" s="54" t="s">
        <v>17</v>
      </c>
      <c r="BK43" s="56">
        <v>-1945396</v>
      </c>
      <c r="BL43" s="56">
        <v>-1945396</v>
      </c>
    </row>
    <row r="44" spans="1:64" s="37" customFormat="1" ht="19.7" customHeight="1" x14ac:dyDescent="0.2">
      <c r="A44" s="37">
        <v>30</v>
      </c>
      <c r="B44" s="49" t="s">
        <v>1708</v>
      </c>
      <c r="E44" s="54" t="s">
        <v>18</v>
      </c>
      <c r="F44" s="54" t="s">
        <v>2193</v>
      </c>
      <c r="G44" s="54" t="s">
        <v>2567</v>
      </c>
      <c r="H44" s="54" t="s">
        <v>2568</v>
      </c>
      <c r="I44" s="54" t="s">
        <v>2569</v>
      </c>
      <c r="J44" s="54" t="s">
        <v>1682</v>
      </c>
      <c r="K44" s="54" t="s">
        <v>1712</v>
      </c>
      <c r="L44" s="54" t="s">
        <v>1713</v>
      </c>
      <c r="M44" s="54" t="s">
        <v>2570</v>
      </c>
      <c r="N44" s="54" t="s">
        <v>1715</v>
      </c>
      <c r="O44" s="55">
        <v>1</v>
      </c>
      <c r="P44" s="54" t="s">
        <v>17</v>
      </c>
      <c r="Q44" s="56">
        <v>-202799.02</v>
      </c>
      <c r="R44" s="56">
        <v>-202799.02</v>
      </c>
      <c r="S44" s="56">
        <v>-202799.02</v>
      </c>
      <c r="T44" s="55" t="s">
        <v>1686</v>
      </c>
      <c r="U44" s="55"/>
      <c r="V44" s="55"/>
      <c r="W44" s="54" t="s">
        <v>2121</v>
      </c>
      <c r="X44" s="54" t="s">
        <v>2122</v>
      </c>
      <c r="Y44" s="55"/>
      <c r="Z44" s="55" t="s">
        <v>2207</v>
      </c>
      <c r="AA44" s="54" t="s">
        <v>2571</v>
      </c>
      <c r="AB44" s="54"/>
      <c r="AC44" s="54"/>
      <c r="AD44" s="54"/>
      <c r="AE44" s="54"/>
      <c r="AF44" s="54"/>
      <c r="AG44" s="54" t="s">
        <v>2568</v>
      </c>
      <c r="AH44" s="54" t="s">
        <v>2478</v>
      </c>
      <c r="AI44" s="54" t="s">
        <v>2479</v>
      </c>
      <c r="AJ44" s="54" t="s">
        <v>2572</v>
      </c>
      <c r="AK44" s="54" t="s">
        <v>2573</v>
      </c>
      <c r="AL44" s="54" t="s">
        <v>2121</v>
      </c>
      <c r="AM44" s="54" t="s">
        <v>2122</v>
      </c>
      <c r="AN44" s="56">
        <v>-202799.02</v>
      </c>
      <c r="AO44" s="57" t="s">
        <v>17</v>
      </c>
      <c r="AP44" s="54"/>
      <c r="AQ44" s="54" t="s">
        <v>2225</v>
      </c>
      <c r="AR44" s="54" t="s">
        <v>2226</v>
      </c>
      <c r="AS44" s="54" t="s">
        <v>21</v>
      </c>
      <c r="AT44" s="54"/>
      <c r="AU44" s="54"/>
      <c r="AV44" s="54"/>
      <c r="AW44" s="54"/>
      <c r="AX44" s="54" t="s">
        <v>18</v>
      </c>
      <c r="AY44" s="54" t="s">
        <v>21</v>
      </c>
      <c r="AZ44" s="54" t="s">
        <v>21</v>
      </c>
      <c r="BA44" s="54" t="s">
        <v>21</v>
      </c>
      <c r="BB44" s="54"/>
      <c r="BC44" s="54"/>
      <c r="BD44" s="54"/>
      <c r="BE44" s="54" t="s">
        <v>2574</v>
      </c>
      <c r="BF44" s="54" t="s">
        <v>2575</v>
      </c>
      <c r="BG44" s="55">
        <v>2</v>
      </c>
      <c r="BH44" s="54" t="s">
        <v>1724</v>
      </c>
      <c r="BI44" s="54" t="s">
        <v>1696</v>
      </c>
      <c r="BJ44" s="54" t="s">
        <v>17</v>
      </c>
      <c r="BK44" s="56">
        <v>-202799.02</v>
      </c>
      <c r="BL44" s="56">
        <v>-202799.02</v>
      </c>
    </row>
    <row r="45" spans="1:64" s="37" customFormat="1" ht="19.7" customHeight="1" x14ac:dyDescent="0.2">
      <c r="A45" s="37">
        <v>30</v>
      </c>
      <c r="B45" s="49" t="s">
        <v>1708</v>
      </c>
      <c r="E45" s="50" t="s">
        <v>18</v>
      </c>
      <c r="F45" s="50" t="s">
        <v>2193</v>
      </c>
      <c r="G45" s="50" t="s">
        <v>2576</v>
      </c>
      <c r="H45" s="50" t="s">
        <v>2311</v>
      </c>
      <c r="I45" s="50" t="s">
        <v>2312</v>
      </c>
      <c r="J45" s="50" t="s">
        <v>1682</v>
      </c>
      <c r="K45" s="50" t="s">
        <v>1712</v>
      </c>
      <c r="L45" s="50" t="s">
        <v>1713</v>
      </c>
      <c r="M45" s="50" t="s">
        <v>2577</v>
      </c>
      <c r="N45" s="50" t="s">
        <v>1715</v>
      </c>
      <c r="O45" s="51">
        <v>1</v>
      </c>
      <c r="P45" s="50" t="s">
        <v>17</v>
      </c>
      <c r="Q45" s="52">
        <v>-66511.199999999997</v>
      </c>
      <c r="R45" s="52">
        <v>-66511.199999999997</v>
      </c>
      <c r="S45" s="52">
        <v>-66511.199999999997</v>
      </c>
      <c r="T45" s="55" t="s">
        <v>1686</v>
      </c>
      <c r="U45" s="51"/>
      <c r="V45" s="51"/>
      <c r="W45" s="50" t="s">
        <v>2121</v>
      </c>
      <c r="X45" s="50" t="s">
        <v>2122</v>
      </c>
      <c r="Y45" s="51"/>
      <c r="Z45" s="55" t="s">
        <v>2207</v>
      </c>
      <c r="AA45" s="50" t="s">
        <v>2314</v>
      </c>
      <c r="AB45" s="50"/>
      <c r="AC45" s="50"/>
      <c r="AD45" s="50"/>
      <c r="AE45" s="50"/>
      <c r="AF45" s="50"/>
      <c r="AG45" s="50" t="s">
        <v>2311</v>
      </c>
      <c r="AH45" s="50" t="s">
        <v>1690</v>
      </c>
      <c r="AI45" s="50" t="s">
        <v>1691</v>
      </c>
      <c r="AJ45" s="50" t="s">
        <v>2578</v>
      </c>
      <c r="AK45" s="50" t="s">
        <v>2579</v>
      </c>
      <c r="AL45" s="50" t="s">
        <v>2121</v>
      </c>
      <c r="AM45" s="50" t="s">
        <v>2122</v>
      </c>
      <c r="AN45" s="52">
        <v>-66511.199999999997</v>
      </c>
      <c r="AO45" s="53" t="s">
        <v>17</v>
      </c>
      <c r="AP45" s="50"/>
      <c r="AQ45" s="50" t="s">
        <v>2225</v>
      </c>
      <c r="AR45" s="50" t="s">
        <v>2226</v>
      </c>
      <c r="AS45" s="50" t="s">
        <v>21</v>
      </c>
      <c r="AT45" s="50"/>
      <c r="AU45" s="50"/>
      <c r="AV45" s="50"/>
      <c r="AW45" s="50"/>
      <c r="AX45" s="50" t="s">
        <v>18</v>
      </c>
      <c r="AY45" s="50" t="s">
        <v>21</v>
      </c>
      <c r="AZ45" s="50" t="s">
        <v>21</v>
      </c>
      <c r="BA45" s="50" t="s">
        <v>21</v>
      </c>
      <c r="BB45" s="50"/>
      <c r="BC45" s="50"/>
      <c r="BD45" s="50"/>
      <c r="BE45" s="50" t="s">
        <v>2317</v>
      </c>
      <c r="BF45" s="50" t="s">
        <v>2318</v>
      </c>
      <c r="BG45" s="51">
        <v>2</v>
      </c>
      <c r="BH45" s="50" t="s">
        <v>1724</v>
      </c>
      <c r="BI45" s="50" t="s">
        <v>1696</v>
      </c>
      <c r="BJ45" s="50" t="s">
        <v>17</v>
      </c>
      <c r="BK45" s="52">
        <v>-66511.199999999997</v>
      </c>
      <c r="BL45" s="52">
        <v>-66511.199999999997</v>
      </c>
    </row>
    <row r="46" spans="1:64" s="37" customFormat="1" ht="19.7" customHeight="1" x14ac:dyDescent="0.2">
      <c r="A46" s="37">
        <v>30</v>
      </c>
      <c r="B46" s="49" t="s">
        <v>1708</v>
      </c>
      <c r="E46" s="50" t="s">
        <v>18</v>
      </c>
      <c r="F46" s="50" t="s">
        <v>2193</v>
      </c>
      <c r="G46" s="50" t="s">
        <v>2580</v>
      </c>
      <c r="H46" s="50" t="s">
        <v>2581</v>
      </c>
      <c r="I46" s="50" t="s">
        <v>2582</v>
      </c>
      <c r="J46" s="50" t="s">
        <v>1682</v>
      </c>
      <c r="K46" s="50" t="s">
        <v>1712</v>
      </c>
      <c r="L46" s="50" t="s">
        <v>1713</v>
      </c>
      <c r="M46" s="50" t="s">
        <v>2583</v>
      </c>
      <c r="N46" s="50" t="s">
        <v>1715</v>
      </c>
      <c r="O46" s="51">
        <v>1</v>
      </c>
      <c r="P46" s="50" t="s">
        <v>17</v>
      </c>
      <c r="Q46" s="52">
        <v>-9820</v>
      </c>
      <c r="R46" s="52">
        <v>-9820</v>
      </c>
      <c r="S46" s="52">
        <v>-9820</v>
      </c>
      <c r="T46" s="55" t="s">
        <v>1686</v>
      </c>
      <c r="U46" s="51"/>
      <c r="V46" s="51"/>
      <c r="W46" s="50" t="s">
        <v>2121</v>
      </c>
      <c r="X46" s="50" t="s">
        <v>2122</v>
      </c>
      <c r="Y46" s="51"/>
      <c r="Z46" s="55" t="s">
        <v>2207</v>
      </c>
      <c r="AA46" s="50" t="s">
        <v>2584</v>
      </c>
      <c r="AB46" s="50"/>
      <c r="AC46" s="50"/>
      <c r="AD46" s="50"/>
      <c r="AE46" s="50"/>
      <c r="AF46" s="50"/>
      <c r="AG46" s="50" t="s">
        <v>2581</v>
      </c>
      <c r="AH46" s="50" t="s">
        <v>2478</v>
      </c>
      <c r="AI46" s="50" t="s">
        <v>2479</v>
      </c>
      <c r="AJ46" s="50" t="s">
        <v>2585</v>
      </c>
      <c r="AK46" s="50" t="s">
        <v>2586</v>
      </c>
      <c r="AL46" s="50" t="s">
        <v>2121</v>
      </c>
      <c r="AM46" s="50" t="s">
        <v>2122</v>
      </c>
      <c r="AN46" s="52">
        <v>-9820</v>
      </c>
      <c r="AO46" s="53" t="s">
        <v>17</v>
      </c>
      <c r="AP46" s="50"/>
      <c r="AQ46" s="50" t="s">
        <v>2225</v>
      </c>
      <c r="AR46" s="50" t="s">
        <v>2226</v>
      </c>
      <c r="AS46" s="50" t="s">
        <v>21</v>
      </c>
      <c r="AT46" s="50"/>
      <c r="AU46" s="50"/>
      <c r="AV46" s="50"/>
      <c r="AW46" s="50"/>
      <c r="AX46" s="50" t="s">
        <v>18</v>
      </c>
      <c r="AY46" s="50" t="s">
        <v>21</v>
      </c>
      <c r="AZ46" s="50" t="s">
        <v>21</v>
      </c>
      <c r="BA46" s="50" t="s">
        <v>21</v>
      </c>
      <c r="BB46" s="50"/>
      <c r="BC46" s="50"/>
      <c r="BD46" s="50"/>
      <c r="BE46" s="50" t="s">
        <v>2587</v>
      </c>
      <c r="BF46" s="50" t="s">
        <v>2588</v>
      </c>
      <c r="BG46" s="51">
        <v>2</v>
      </c>
      <c r="BH46" s="50" t="s">
        <v>1724</v>
      </c>
      <c r="BI46" s="50" t="s">
        <v>1696</v>
      </c>
      <c r="BJ46" s="50" t="s">
        <v>17</v>
      </c>
      <c r="BK46" s="52">
        <v>-9820</v>
      </c>
      <c r="BL46" s="52">
        <v>-9820</v>
      </c>
    </row>
    <row r="47" spans="1:64" s="37" customFormat="1" ht="19.7" customHeight="1" x14ac:dyDescent="0.2">
      <c r="A47" s="37">
        <v>30</v>
      </c>
      <c r="B47" s="49" t="s">
        <v>1708</v>
      </c>
      <c r="E47" s="50" t="s">
        <v>18</v>
      </c>
      <c r="F47" s="50" t="s">
        <v>2193</v>
      </c>
      <c r="G47" s="50" t="s">
        <v>2589</v>
      </c>
      <c r="H47" s="50" t="s">
        <v>2590</v>
      </c>
      <c r="I47" s="50" t="s">
        <v>2591</v>
      </c>
      <c r="J47" s="50" t="s">
        <v>1682</v>
      </c>
      <c r="K47" s="50" t="s">
        <v>1712</v>
      </c>
      <c r="L47" s="50" t="s">
        <v>1713</v>
      </c>
      <c r="M47" s="50" t="s">
        <v>2592</v>
      </c>
      <c r="N47" s="50" t="s">
        <v>1715</v>
      </c>
      <c r="O47" s="51">
        <v>1</v>
      </c>
      <c r="P47" s="50" t="s">
        <v>17</v>
      </c>
      <c r="Q47" s="52">
        <v>-25270.1</v>
      </c>
      <c r="R47" s="52">
        <v>-25270.1</v>
      </c>
      <c r="S47" s="52">
        <v>-25270.1</v>
      </c>
      <c r="T47" s="51" t="s">
        <v>1686</v>
      </c>
      <c r="U47" s="51"/>
      <c r="V47" s="51"/>
      <c r="W47" s="50" t="s">
        <v>1846</v>
      </c>
      <c r="X47" s="50" t="s">
        <v>1847</v>
      </c>
      <c r="Y47" s="51"/>
      <c r="Z47" s="51" t="s">
        <v>1688</v>
      </c>
      <c r="AA47" s="50" t="s">
        <v>2593</v>
      </c>
      <c r="AB47" s="50"/>
      <c r="AC47" s="50"/>
      <c r="AD47" s="50"/>
      <c r="AE47" s="50"/>
      <c r="AF47" s="50"/>
      <c r="AG47" s="50" t="s">
        <v>2590</v>
      </c>
      <c r="AH47" s="50" t="s">
        <v>1850</v>
      </c>
      <c r="AI47" s="50" t="s">
        <v>1851</v>
      </c>
      <c r="AJ47" s="50" t="s">
        <v>2594</v>
      </c>
      <c r="AK47" s="50" t="s">
        <v>2595</v>
      </c>
      <c r="AL47" s="50" t="s">
        <v>1846</v>
      </c>
      <c r="AM47" s="50" t="s">
        <v>1847</v>
      </c>
      <c r="AN47" s="52">
        <v>-25270.1</v>
      </c>
      <c r="AO47" s="53" t="s">
        <v>17</v>
      </c>
      <c r="AP47" s="50"/>
      <c r="AQ47" s="50" t="s">
        <v>2225</v>
      </c>
      <c r="AR47" s="50" t="s">
        <v>2226</v>
      </c>
      <c r="AS47" s="50" t="s">
        <v>21</v>
      </c>
      <c r="AT47" s="50"/>
      <c r="AU47" s="50"/>
      <c r="AV47" s="50"/>
      <c r="AW47" s="50"/>
      <c r="AX47" s="50" t="s">
        <v>18</v>
      </c>
      <c r="AY47" s="50" t="s">
        <v>21</v>
      </c>
      <c r="AZ47" s="50" t="s">
        <v>21</v>
      </c>
      <c r="BA47" s="50" t="s">
        <v>21</v>
      </c>
      <c r="BB47" s="50"/>
      <c r="BC47" s="50"/>
      <c r="BD47" s="50"/>
      <c r="BE47" s="50" t="s">
        <v>2596</v>
      </c>
      <c r="BF47" s="50" t="s">
        <v>2597</v>
      </c>
      <c r="BG47" s="51">
        <v>2</v>
      </c>
      <c r="BH47" s="50" t="s">
        <v>1724</v>
      </c>
      <c r="BI47" s="50" t="s">
        <v>1696</v>
      </c>
      <c r="BJ47" s="50" t="s">
        <v>17</v>
      </c>
      <c r="BK47" s="52">
        <v>-25270.1</v>
      </c>
      <c r="BL47" s="52">
        <v>-25270.1</v>
      </c>
    </row>
    <row r="48" spans="1:64" s="37" customFormat="1" ht="19.7" customHeight="1" x14ac:dyDescent="0.2">
      <c r="A48" s="37">
        <v>30</v>
      </c>
      <c r="B48" s="49" t="s">
        <v>1708</v>
      </c>
      <c r="E48" s="54" t="s">
        <v>18</v>
      </c>
      <c r="F48" s="54" t="s">
        <v>2193</v>
      </c>
      <c r="G48" s="54" t="s">
        <v>2598</v>
      </c>
      <c r="H48" s="54" t="s">
        <v>2599</v>
      </c>
      <c r="I48" s="54" t="s">
        <v>2600</v>
      </c>
      <c r="J48" s="54" t="s">
        <v>1682</v>
      </c>
      <c r="K48" s="54" t="s">
        <v>1712</v>
      </c>
      <c r="L48" s="54" t="s">
        <v>1713</v>
      </c>
      <c r="M48" s="54" t="s">
        <v>2601</v>
      </c>
      <c r="N48" s="54" t="s">
        <v>1715</v>
      </c>
      <c r="O48" s="55">
        <v>1</v>
      </c>
      <c r="P48" s="54" t="s">
        <v>17</v>
      </c>
      <c r="Q48" s="56">
        <v>-16134400</v>
      </c>
      <c r="R48" s="56">
        <v>-16134400</v>
      </c>
      <c r="S48" s="56">
        <v>-16134400</v>
      </c>
      <c r="T48" s="55" t="s">
        <v>1686</v>
      </c>
      <c r="U48" s="55"/>
      <c r="V48" s="55"/>
      <c r="W48" s="54" t="s">
        <v>2174</v>
      </c>
      <c r="X48" s="54" t="s">
        <v>2175</v>
      </c>
      <c r="Y48" s="55"/>
      <c r="Z48" s="55" t="s">
        <v>2192</v>
      </c>
      <c r="AA48" s="54" t="s">
        <v>2602</v>
      </c>
      <c r="AB48" s="54"/>
      <c r="AC48" s="54"/>
      <c r="AD48" s="54"/>
      <c r="AE48" s="54"/>
      <c r="AF48" s="54"/>
      <c r="AG48" s="54" t="s">
        <v>2599</v>
      </c>
      <c r="AH48" s="54" t="s">
        <v>2603</v>
      </c>
      <c r="AI48" s="54" t="s">
        <v>2604</v>
      </c>
      <c r="AJ48" s="54" t="s">
        <v>2605</v>
      </c>
      <c r="AK48" s="54" t="s">
        <v>2606</v>
      </c>
      <c r="AL48" s="54" t="s">
        <v>2174</v>
      </c>
      <c r="AM48" s="54" t="s">
        <v>2175</v>
      </c>
      <c r="AN48" s="56">
        <v>-2016800</v>
      </c>
      <c r="AO48" s="57" t="s">
        <v>17</v>
      </c>
      <c r="AP48" s="54"/>
      <c r="AQ48" s="54" t="s">
        <v>2200</v>
      </c>
      <c r="AR48" s="54" t="s">
        <v>2201</v>
      </c>
      <c r="AS48" s="54" t="s">
        <v>21</v>
      </c>
      <c r="AT48" s="54"/>
      <c r="AU48" s="54"/>
      <c r="AV48" s="54"/>
      <c r="AW48" s="54"/>
      <c r="AX48" s="54" t="s">
        <v>18</v>
      </c>
      <c r="AY48" s="54" t="s">
        <v>21</v>
      </c>
      <c r="AZ48" s="54" t="s">
        <v>21</v>
      </c>
      <c r="BA48" s="54" t="s">
        <v>21</v>
      </c>
      <c r="BB48" s="54"/>
      <c r="BC48" s="54"/>
      <c r="BD48" s="54"/>
      <c r="BE48" s="54" t="s">
        <v>2607</v>
      </c>
      <c r="BF48" s="54" t="s">
        <v>2608</v>
      </c>
      <c r="BG48" s="55">
        <v>2</v>
      </c>
      <c r="BH48" s="54" t="s">
        <v>1724</v>
      </c>
      <c r="BI48" s="54" t="s">
        <v>1696</v>
      </c>
      <c r="BJ48" s="54" t="s">
        <v>17</v>
      </c>
      <c r="BK48" s="56">
        <v>-16134400</v>
      </c>
      <c r="BL48" s="56">
        <v>-16134400</v>
      </c>
    </row>
    <row r="49" spans="1:64" s="37" customFormat="1" ht="19.7" customHeight="1" x14ac:dyDescent="0.2">
      <c r="A49" s="37">
        <v>30</v>
      </c>
      <c r="B49" s="49" t="s">
        <v>1708</v>
      </c>
      <c r="E49" s="54" t="s">
        <v>18</v>
      </c>
      <c r="F49" s="54" t="s">
        <v>2193</v>
      </c>
      <c r="G49" s="54" t="s">
        <v>2609</v>
      </c>
      <c r="H49" s="54" t="s">
        <v>2610</v>
      </c>
      <c r="I49" s="54" t="s">
        <v>2611</v>
      </c>
      <c r="J49" s="54" t="s">
        <v>1682</v>
      </c>
      <c r="K49" s="54" t="s">
        <v>1712</v>
      </c>
      <c r="L49" s="54" t="s">
        <v>1713</v>
      </c>
      <c r="M49" s="54" t="s">
        <v>2612</v>
      </c>
      <c r="N49" s="54" t="s">
        <v>1715</v>
      </c>
      <c r="O49" s="55">
        <v>1</v>
      </c>
      <c r="P49" s="54" t="s">
        <v>17</v>
      </c>
      <c r="Q49" s="56">
        <v>-126963</v>
      </c>
      <c r="R49" s="56">
        <v>-126963</v>
      </c>
      <c r="S49" s="56">
        <v>-126963</v>
      </c>
      <c r="T49" s="55" t="s">
        <v>1686</v>
      </c>
      <c r="U49" s="55"/>
      <c r="V49" s="55"/>
      <c r="W49" s="54" t="s">
        <v>2121</v>
      </c>
      <c r="X49" s="54" t="s">
        <v>2122</v>
      </c>
      <c r="Y49" s="55"/>
      <c r="Z49" s="55" t="s">
        <v>2207</v>
      </c>
      <c r="AA49" s="54" t="s">
        <v>2613</v>
      </c>
      <c r="AB49" s="54"/>
      <c r="AC49" s="54"/>
      <c r="AD49" s="54"/>
      <c r="AE49" s="54"/>
      <c r="AF49" s="54"/>
      <c r="AG49" s="54" t="s">
        <v>2610</v>
      </c>
      <c r="AH49" s="54" t="s">
        <v>2248</v>
      </c>
      <c r="AI49" s="54" t="s">
        <v>2249</v>
      </c>
      <c r="AJ49" s="54" t="s">
        <v>2614</v>
      </c>
      <c r="AK49" s="54" t="s">
        <v>2615</v>
      </c>
      <c r="AL49" s="54" t="s">
        <v>2121</v>
      </c>
      <c r="AM49" s="54" t="s">
        <v>2122</v>
      </c>
      <c r="AN49" s="56">
        <v>-126963</v>
      </c>
      <c r="AO49" s="57" t="s">
        <v>17</v>
      </c>
      <c r="AP49" s="54"/>
      <c r="AQ49" s="54" t="s">
        <v>2225</v>
      </c>
      <c r="AR49" s="54" t="s">
        <v>2226</v>
      </c>
      <c r="AS49" s="54" t="s">
        <v>21</v>
      </c>
      <c r="AT49" s="54"/>
      <c r="AU49" s="54"/>
      <c r="AV49" s="54"/>
      <c r="AW49" s="54"/>
      <c r="AX49" s="54" t="s">
        <v>18</v>
      </c>
      <c r="AY49" s="54" t="s">
        <v>21</v>
      </c>
      <c r="AZ49" s="54" t="s">
        <v>21</v>
      </c>
      <c r="BA49" s="54" t="s">
        <v>21</v>
      </c>
      <c r="BB49" s="54"/>
      <c r="BC49" s="54"/>
      <c r="BD49" s="54"/>
      <c r="BE49" s="54" t="s">
        <v>2616</v>
      </c>
      <c r="BF49" s="54" t="s">
        <v>2617</v>
      </c>
      <c r="BG49" s="55">
        <v>2</v>
      </c>
      <c r="BH49" s="54" t="s">
        <v>1724</v>
      </c>
      <c r="BI49" s="54" t="s">
        <v>1696</v>
      </c>
      <c r="BJ49" s="54" t="s">
        <v>17</v>
      </c>
      <c r="BK49" s="56">
        <v>-126963</v>
      </c>
      <c r="BL49" s="56">
        <v>-126963</v>
      </c>
    </row>
    <row r="50" spans="1:64" s="37" customFormat="1" ht="19.7" customHeight="1" x14ac:dyDescent="0.2">
      <c r="A50" s="37">
        <v>30</v>
      </c>
      <c r="B50" s="49" t="s">
        <v>1708</v>
      </c>
      <c r="E50" s="50" t="s">
        <v>18</v>
      </c>
      <c r="F50" s="50" t="s">
        <v>2193</v>
      </c>
      <c r="G50" s="50" t="s">
        <v>2618</v>
      </c>
      <c r="H50" s="50" t="s">
        <v>2619</v>
      </c>
      <c r="I50" s="50" t="s">
        <v>2620</v>
      </c>
      <c r="J50" s="50" t="s">
        <v>1682</v>
      </c>
      <c r="K50" s="50" t="s">
        <v>1712</v>
      </c>
      <c r="L50" s="50" t="s">
        <v>1713</v>
      </c>
      <c r="M50" s="50" t="s">
        <v>2621</v>
      </c>
      <c r="N50" s="50" t="s">
        <v>1715</v>
      </c>
      <c r="O50" s="51">
        <v>1</v>
      </c>
      <c r="P50" s="50" t="s">
        <v>17</v>
      </c>
      <c r="Q50" s="52">
        <v>-36912330.539999999</v>
      </c>
      <c r="R50" s="52">
        <v>-36912330.539999999</v>
      </c>
      <c r="S50" s="52">
        <v>-36912330.539999999</v>
      </c>
      <c r="T50" s="51" t="s">
        <v>1686</v>
      </c>
      <c r="U50" s="51"/>
      <c r="V50" s="51"/>
      <c r="W50" s="50" t="s">
        <v>2174</v>
      </c>
      <c r="X50" s="50" t="s">
        <v>2175</v>
      </c>
      <c r="Y50" s="51"/>
      <c r="Z50" s="51" t="s">
        <v>2192</v>
      </c>
      <c r="AA50" s="50" t="s">
        <v>2622</v>
      </c>
      <c r="AB50" s="50"/>
      <c r="AC50" s="50"/>
      <c r="AD50" s="50"/>
      <c r="AE50" s="50"/>
      <c r="AF50" s="50"/>
      <c r="AG50" s="50" t="s">
        <v>2619</v>
      </c>
      <c r="AH50" s="50" t="s">
        <v>2623</v>
      </c>
      <c r="AI50" s="50" t="s">
        <v>2624</v>
      </c>
      <c r="AJ50" s="50" t="s">
        <v>2625</v>
      </c>
      <c r="AK50" s="50" t="s">
        <v>2626</v>
      </c>
      <c r="AL50" s="50" t="s">
        <v>2174</v>
      </c>
      <c r="AM50" s="50" t="s">
        <v>2175</v>
      </c>
      <c r="AN50" s="52">
        <v>-36912330.539999999</v>
      </c>
      <c r="AO50" s="53" t="s">
        <v>17</v>
      </c>
      <c r="AP50" s="50"/>
      <c r="AQ50" s="50" t="s">
        <v>2225</v>
      </c>
      <c r="AR50" s="50" t="s">
        <v>2226</v>
      </c>
      <c r="AS50" s="50" t="s">
        <v>21</v>
      </c>
      <c r="AT50" s="50"/>
      <c r="AU50" s="50"/>
      <c r="AV50" s="50"/>
      <c r="AW50" s="50"/>
      <c r="AX50" s="50" t="s">
        <v>18</v>
      </c>
      <c r="AY50" s="50" t="s">
        <v>21</v>
      </c>
      <c r="AZ50" s="50" t="s">
        <v>21</v>
      </c>
      <c r="BA50" s="50" t="s">
        <v>21</v>
      </c>
      <c r="BB50" s="50"/>
      <c r="BC50" s="50"/>
      <c r="BD50" s="50"/>
      <c r="BE50" s="50" t="s">
        <v>2627</v>
      </c>
      <c r="BF50" s="50" t="s">
        <v>2628</v>
      </c>
      <c r="BG50" s="51">
        <v>2</v>
      </c>
      <c r="BH50" s="50" t="s">
        <v>1724</v>
      </c>
      <c r="BI50" s="50" t="s">
        <v>1696</v>
      </c>
      <c r="BJ50" s="50" t="s">
        <v>17</v>
      </c>
      <c r="BK50" s="52">
        <v>-36912330.539999999</v>
      </c>
      <c r="BL50" s="52">
        <v>-36912330.539999999</v>
      </c>
    </row>
    <row r="51" spans="1:64" s="37" customFormat="1" ht="19.7" customHeight="1" x14ac:dyDescent="0.2">
      <c r="A51" s="37">
        <v>30</v>
      </c>
      <c r="B51" s="49" t="s">
        <v>1708</v>
      </c>
      <c r="E51" s="50" t="s">
        <v>18</v>
      </c>
      <c r="F51" s="50" t="s">
        <v>2193</v>
      </c>
      <c r="G51" s="50" t="s">
        <v>2629</v>
      </c>
      <c r="H51" s="50" t="s">
        <v>2630</v>
      </c>
      <c r="I51" s="50" t="s">
        <v>2631</v>
      </c>
      <c r="J51" s="50" t="s">
        <v>1682</v>
      </c>
      <c r="K51" s="50" t="s">
        <v>1712</v>
      </c>
      <c r="L51" s="50" t="s">
        <v>1713</v>
      </c>
      <c r="M51" s="50" t="s">
        <v>2632</v>
      </c>
      <c r="N51" s="50" t="s">
        <v>1715</v>
      </c>
      <c r="O51" s="51">
        <v>1</v>
      </c>
      <c r="P51" s="50" t="s">
        <v>17</v>
      </c>
      <c r="Q51" s="52">
        <v>-300000</v>
      </c>
      <c r="R51" s="52">
        <v>-300000</v>
      </c>
      <c r="S51" s="52">
        <v>-300000</v>
      </c>
      <c r="T51" s="55" t="s">
        <v>1686</v>
      </c>
      <c r="U51" s="51"/>
      <c r="V51" s="51"/>
      <c r="W51" s="50" t="s">
        <v>2258</v>
      </c>
      <c r="X51" s="50" t="s">
        <v>2122</v>
      </c>
      <c r="Y51" s="51"/>
      <c r="Z51" s="55" t="s">
        <v>2234</v>
      </c>
      <c r="AA51" s="50" t="s">
        <v>2633</v>
      </c>
      <c r="AB51" s="50"/>
      <c r="AC51" s="50"/>
      <c r="AD51" s="50"/>
      <c r="AE51" s="50"/>
      <c r="AF51" s="50"/>
      <c r="AG51" s="50" t="s">
        <v>2630</v>
      </c>
      <c r="AH51" s="50" t="s">
        <v>2260</v>
      </c>
      <c r="AI51" s="50" t="s">
        <v>2261</v>
      </c>
      <c r="AJ51" s="50" t="s">
        <v>2634</v>
      </c>
      <c r="AK51" s="50" t="s">
        <v>2635</v>
      </c>
      <c r="AL51" s="50" t="s">
        <v>2258</v>
      </c>
      <c r="AM51" s="50" t="s">
        <v>2122</v>
      </c>
      <c r="AN51" s="52">
        <v>-300000</v>
      </c>
      <c r="AO51" s="53" t="s">
        <v>17</v>
      </c>
      <c r="AP51" s="50"/>
      <c r="AQ51" s="50" t="s">
        <v>2225</v>
      </c>
      <c r="AR51" s="50" t="s">
        <v>2226</v>
      </c>
      <c r="AS51" s="50" t="s">
        <v>21</v>
      </c>
      <c r="AT51" s="50"/>
      <c r="AU51" s="50"/>
      <c r="AV51" s="50"/>
      <c r="AW51" s="50"/>
      <c r="AX51" s="50" t="s">
        <v>18</v>
      </c>
      <c r="AY51" s="50" t="s">
        <v>21</v>
      </c>
      <c r="AZ51" s="50" t="s">
        <v>21</v>
      </c>
      <c r="BA51" s="50" t="s">
        <v>21</v>
      </c>
      <c r="BB51" s="50"/>
      <c r="BC51" s="50"/>
      <c r="BD51" s="50"/>
      <c r="BE51" s="50" t="s">
        <v>2636</v>
      </c>
      <c r="BF51" s="50" t="s">
        <v>2637</v>
      </c>
      <c r="BG51" s="51">
        <v>2</v>
      </c>
      <c r="BH51" s="50" t="s">
        <v>1724</v>
      </c>
      <c r="BI51" s="50" t="s">
        <v>1696</v>
      </c>
      <c r="BJ51" s="50" t="s">
        <v>17</v>
      </c>
      <c r="BK51" s="52">
        <v>-300000</v>
      </c>
      <c r="BL51" s="52">
        <v>-300000</v>
      </c>
    </row>
    <row r="52" spans="1:64" s="37" customFormat="1" ht="19.7" customHeight="1" x14ac:dyDescent="0.2">
      <c r="A52" s="37">
        <v>30</v>
      </c>
      <c r="B52" s="49" t="s">
        <v>1708</v>
      </c>
      <c r="E52" s="54" t="s">
        <v>18</v>
      </c>
      <c r="F52" s="54" t="s">
        <v>2193</v>
      </c>
      <c r="G52" s="54" t="s">
        <v>2638</v>
      </c>
      <c r="H52" s="54" t="s">
        <v>2512</v>
      </c>
      <c r="I52" s="54" t="s">
        <v>2513</v>
      </c>
      <c r="J52" s="54" t="s">
        <v>1682</v>
      </c>
      <c r="K52" s="54" t="s">
        <v>1712</v>
      </c>
      <c r="L52" s="54" t="s">
        <v>1713</v>
      </c>
      <c r="M52" s="54" t="s">
        <v>2639</v>
      </c>
      <c r="N52" s="54" t="s">
        <v>1715</v>
      </c>
      <c r="O52" s="55">
        <v>1</v>
      </c>
      <c r="P52" s="54" t="s">
        <v>17</v>
      </c>
      <c r="Q52" s="56">
        <v>-2736000</v>
      </c>
      <c r="R52" s="56">
        <v>-2736000</v>
      </c>
      <c r="S52" s="56">
        <v>-2736000</v>
      </c>
      <c r="T52" s="55" t="s">
        <v>1686</v>
      </c>
      <c r="U52" s="55"/>
      <c r="V52" s="55"/>
      <c r="W52" s="54" t="s">
        <v>2381</v>
      </c>
      <c r="X52" s="54" t="s">
        <v>2122</v>
      </c>
      <c r="Y52" s="55"/>
      <c r="Z52" s="55" t="s">
        <v>2234</v>
      </c>
      <c r="AA52" s="54" t="s">
        <v>2515</v>
      </c>
      <c r="AB52" s="54"/>
      <c r="AC52" s="54"/>
      <c r="AD52" s="54"/>
      <c r="AE52" s="54"/>
      <c r="AF52" s="54"/>
      <c r="AG52" s="54" t="s">
        <v>2512</v>
      </c>
      <c r="AH52" s="54" t="s">
        <v>2260</v>
      </c>
      <c r="AI52" s="54" t="s">
        <v>2261</v>
      </c>
      <c r="AJ52" s="54" t="s">
        <v>2640</v>
      </c>
      <c r="AK52" s="54" t="s">
        <v>2641</v>
      </c>
      <c r="AL52" s="54" t="s">
        <v>2381</v>
      </c>
      <c r="AM52" s="54" t="s">
        <v>2122</v>
      </c>
      <c r="AN52" s="56">
        <v>-2736000</v>
      </c>
      <c r="AO52" s="57" t="s">
        <v>17</v>
      </c>
      <c r="AP52" s="54"/>
      <c r="AQ52" s="54" t="s">
        <v>2225</v>
      </c>
      <c r="AR52" s="54" t="s">
        <v>2226</v>
      </c>
      <c r="AS52" s="54" t="s">
        <v>21</v>
      </c>
      <c r="AT52" s="54"/>
      <c r="AU52" s="54"/>
      <c r="AV52" s="54"/>
      <c r="AW52" s="54"/>
      <c r="AX52" s="54" t="s">
        <v>18</v>
      </c>
      <c r="AY52" s="54" t="s">
        <v>21</v>
      </c>
      <c r="AZ52" s="54" t="s">
        <v>21</v>
      </c>
      <c r="BA52" s="54" t="s">
        <v>21</v>
      </c>
      <c r="BB52" s="54"/>
      <c r="BC52" s="54"/>
      <c r="BD52" s="54"/>
      <c r="BE52" s="54" t="s">
        <v>2518</v>
      </c>
      <c r="BF52" s="54" t="s">
        <v>2519</v>
      </c>
      <c r="BG52" s="55">
        <v>2</v>
      </c>
      <c r="BH52" s="54" t="s">
        <v>1724</v>
      </c>
      <c r="BI52" s="54" t="s">
        <v>1696</v>
      </c>
      <c r="BJ52" s="54" t="s">
        <v>17</v>
      </c>
      <c r="BK52" s="56">
        <v>-2736000</v>
      </c>
      <c r="BL52" s="56">
        <v>-2736000</v>
      </c>
    </row>
    <row r="53" spans="1:64" s="37" customFormat="1" ht="19.7" customHeight="1" x14ac:dyDescent="0.2">
      <c r="A53" s="37">
        <v>30</v>
      </c>
      <c r="B53" s="49" t="s">
        <v>1708</v>
      </c>
      <c r="E53" s="50" t="s">
        <v>18</v>
      </c>
      <c r="F53" s="50" t="s">
        <v>2193</v>
      </c>
      <c r="G53" s="50" t="s">
        <v>2642</v>
      </c>
      <c r="H53" s="50" t="s">
        <v>2643</v>
      </c>
      <c r="I53" s="50" t="s">
        <v>2644</v>
      </c>
      <c r="J53" s="50" t="s">
        <v>1682</v>
      </c>
      <c r="K53" s="50" t="s">
        <v>1712</v>
      </c>
      <c r="L53" s="50" t="s">
        <v>1713</v>
      </c>
      <c r="M53" s="50" t="s">
        <v>2645</v>
      </c>
      <c r="N53" s="50" t="s">
        <v>1715</v>
      </c>
      <c r="O53" s="51">
        <v>1</v>
      </c>
      <c r="P53" s="50" t="s">
        <v>17</v>
      </c>
      <c r="Q53" s="52">
        <v>-1171.0899999999999</v>
      </c>
      <c r="R53" s="52">
        <v>-1171.0899999999999</v>
      </c>
      <c r="S53" s="52">
        <v>-1171.0899999999999</v>
      </c>
      <c r="T53" s="55" t="s">
        <v>1686</v>
      </c>
      <c r="U53" s="51"/>
      <c r="V53" s="51"/>
      <c r="W53" s="50" t="s">
        <v>2121</v>
      </c>
      <c r="X53" s="50" t="s">
        <v>2122</v>
      </c>
      <c r="Y53" s="51"/>
      <c r="Z53" s="55" t="s">
        <v>2207</v>
      </c>
      <c r="AA53" s="50" t="s">
        <v>2646</v>
      </c>
      <c r="AB53" s="50"/>
      <c r="AC53" s="50"/>
      <c r="AD53" s="50"/>
      <c r="AE53" s="50"/>
      <c r="AF53" s="50"/>
      <c r="AG53" s="50" t="s">
        <v>2643</v>
      </c>
      <c r="AH53" s="50" t="s">
        <v>2647</v>
      </c>
      <c r="AI53" s="50" t="s">
        <v>2648</v>
      </c>
      <c r="AJ53" s="50" t="s">
        <v>2649</v>
      </c>
      <c r="AK53" s="50" t="s">
        <v>2650</v>
      </c>
      <c r="AL53" s="50" t="s">
        <v>2121</v>
      </c>
      <c r="AM53" s="50" t="s">
        <v>2122</v>
      </c>
      <c r="AN53" s="52">
        <v>-1171.0899999999999</v>
      </c>
      <c r="AO53" s="53" t="s">
        <v>17</v>
      </c>
      <c r="AP53" s="50"/>
      <c r="AQ53" s="50" t="s">
        <v>2225</v>
      </c>
      <c r="AR53" s="50" t="s">
        <v>2226</v>
      </c>
      <c r="AS53" s="50" t="s">
        <v>21</v>
      </c>
      <c r="AT53" s="50"/>
      <c r="AU53" s="50"/>
      <c r="AV53" s="50"/>
      <c r="AW53" s="50"/>
      <c r="AX53" s="50" t="s">
        <v>18</v>
      </c>
      <c r="AY53" s="50" t="s">
        <v>21</v>
      </c>
      <c r="AZ53" s="50" t="s">
        <v>21</v>
      </c>
      <c r="BA53" s="50" t="s">
        <v>21</v>
      </c>
      <c r="BB53" s="50"/>
      <c r="BC53" s="50"/>
      <c r="BD53" s="50"/>
      <c r="BE53" s="50" t="s">
        <v>2651</v>
      </c>
      <c r="BF53" s="50" t="s">
        <v>2652</v>
      </c>
      <c r="BG53" s="51">
        <v>2</v>
      </c>
      <c r="BH53" s="50" t="s">
        <v>1724</v>
      </c>
      <c r="BI53" s="50" t="s">
        <v>1696</v>
      </c>
      <c r="BJ53" s="50" t="s">
        <v>17</v>
      </c>
      <c r="BK53" s="52">
        <v>-1171.0899999999999</v>
      </c>
      <c r="BL53" s="52">
        <v>-1171.0899999999999</v>
      </c>
    </row>
    <row r="54" spans="1:64" s="37" customFormat="1" ht="19.7" customHeight="1" x14ac:dyDescent="0.2">
      <c r="A54" s="37">
        <v>30</v>
      </c>
      <c r="B54" s="49" t="s">
        <v>1708</v>
      </c>
      <c r="E54" s="50" t="s">
        <v>18</v>
      </c>
      <c r="F54" s="50" t="s">
        <v>2193</v>
      </c>
      <c r="G54" s="50" t="s">
        <v>2653</v>
      </c>
      <c r="H54" s="50" t="s">
        <v>2654</v>
      </c>
      <c r="I54" s="50" t="s">
        <v>2655</v>
      </c>
      <c r="J54" s="50" t="s">
        <v>1682</v>
      </c>
      <c r="K54" s="50" t="s">
        <v>1712</v>
      </c>
      <c r="L54" s="50" t="s">
        <v>1713</v>
      </c>
      <c r="M54" s="50" t="s">
        <v>2656</v>
      </c>
      <c r="N54" s="50" t="s">
        <v>1715</v>
      </c>
      <c r="O54" s="51">
        <v>1</v>
      </c>
      <c r="P54" s="50" t="s">
        <v>17</v>
      </c>
      <c r="Q54" s="52">
        <v>-2458944.4500000002</v>
      </c>
      <c r="R54" s="52">
        <v>-2458944.4500000002</v>
      </c>
      <c r="S54" s="52">
        <v>-2458944.4500000002</v>
      </c>
      <c r="T54" s="55" t="s">
        <v>1686</v>
      </c>
      <c r="U54" s="51"/>
      <c r="V54" s="51"/>
      <c r="W54" s="50" t="s">
        <v>2258</v>
      </c>
      <c r="X54" s="50" t="s">
        <v>2122</v>
      </c>
      <c r="Y54" s="51"/>
      <c r="Z54" s="55" t="s">
        <v>2234</v>
      </c>
      <c r="AA54" s="50" t="s">
        <v>2657</v>
      </c>
      <c r="AB54" s="50"/>
      <c r="AC54" s="50"/>
      <c r="AD54" s="50"/>
      <c r="AE54" s="50"/>
      <c r="AF54" s="50"/>
      <c r="AG54" s="50" t="s">
        <v>2654</v>
      </c>
      <c r="AH54" s="50" t="s">
        <v>2295</v>
      </c>
      <c r="AI54" s="50" t="s">
        <v>2296</v>
      </c>
      <c r="AJ54" s="50" t="s">
        <v>2658</v>
      </c>
      <c r="AK54" s="50" t="s">
        <v>2659</v>
      </c>
      <c r="AL54" s="50" t="s">
        <v>2258</v>
      </c>
      <c r="AM54" s="50" t="s">
        <v>2122</v>
      </c>
      <c r="AN54" s="52">
        <v>-2458944.4500000002</v>
      </c>
      <c r="AO54" s="53" t="s">
        <v>17</v>
      </c>
      <c r="AP54" s="50"/>
      <c r="AQ54" s="50" t="s">
        <v>2225</v>
      </c>
      <c r="AR54" s="50" t="s">
        <v>2226</v>
      </c>
      <c r="AS54" s="50" t="s">
        <v>21</v>
      </c>
      <c r="AT54" s="50"/>
      <c r="AU54" s="50"/>
      <c r="AV54" s="50"/>
      <c r="AW54" s="50"/>
      <c r="AX54" s="50" t="s">
        <v>18</v>
      </c>
      <c r="AY54" s="50" t="s">
        <v>21</v>
      </c>
      <c r="AZ54" s="50" t="s">
        <v>21</v>
      </c>
      <c r="BA54" s="50" t="s">
        <v>21</v>
      </c>
      <c r="BB54" s="50"/>
      <c r="BC54" s="50"/>
      <c r="BD54" s="50"/>
      <c r="BE54" s="50" t="s">
        <v>2660</v>
      </c>
      <c r="BF54" s="50" t="s">
        <v>2661</v>
      </c>
      <c r="BG54" s="51">
        <v>2</v>
      </c>
      <c r="BH54" s="50" t="s">
        <v>1724</v>
      </c>
      <c r="BI54" s="50" t="s">
        <v>1696</v>
      </c>
      <c r="BJ54" s="50" t="s">
        <v>17</v>
      </c>
      <c r="BK54" s="52">
        <v>-2458944.4500000002</v>
      </c>
      <c r="BL54" s="52">
        <v>-2458944.4500000002</v>
      </c>
    </row>
    <row r="55" spans="1:64" s="37" customFormat="1" ht="19.7" customHeight="1" x14ac:dyDescent="0.2">
      <c r="A55" s="37">
        <v>30</v>
      </c>
      <c r="B55" s="49" t="s">
        <v>1708</v>
      </c>
      <c r="E55" s="50" t="s">
        <v>18</v>
      </c>
      <c r="F55" s="50" t="s">
        <v>2193</v>
      </c>
      <c r="G55" s="50" t="s">
        <v>2662</v>
      </c>
      <c r="H55" s="50" t="s">
        <v>2643</v>
      </c>
      <c r="I55" s="50" t="s">
        <v>2644</v>
      </c>
      <c r="J55" s="50" t="s">
        <v>1682</v>
      </c>
      <c r="K55" s="50" t="s">
        <v>1712</v>
      </c>
      <c r="L55" s="50" t="s">
        <v>1713</v>
      </c>
      <c r="M55" s="50" t="s">
        <v>2663</v>
      </c>
      <c r="N55" s="50" t="s">
        <v>1715</v>
      </c>
      <c r="O55" s="51">
        <v>1</v>
      </c>
      <c r="P55" s="50" t="s">
        <v>17</v>
      </c>
      <c r="Q55" s="52">
        <v>-4358.24</v>
      </c>
      <c r="R55" s="52">
        <v>-4358.24</v>
      </c>
      <c r="S55" s="52">
        <v>-4358.24</v>
      </c>
      <c r="T55" s="55" t="s">
        <v>1686</v>
      </c>
      <c r="U55" s="51"/>
      <c r="V55" s="51"/>
      <c r="W55" s="50" t="s">
        <v>2121</v>
      </c>
      <c r="X55" s="50" t="s">
        <v>2122</v>
      </c>
      <c r="Y55" s="51"/>
      <c r="Z55" s="55" t="s">
        <v>2207</v>
      </c>
      <c r="AA55" s="50" t="s">
        <v>2646</v>
      </c>
      <c r="AB55" s="50"/>
      <c r="AC55" s="50"/>
      <c r="AD55" s="50"/>
      <c r="AE55" s="50"/>
      <c r="AF55" s="50"/>
      <c r="AG55" s="50" t="s">
        <v>2643</v>
      </c>
      <c r="AH55" s="50" t="s">
        <v>2647</v>
      </c>
      <c r="AI55" s="50" t="s">
        <v>2648</v>
      </c>
      <c r="AJ55" s="50" t="s">
        <v>2664</v>
      </c>
      <c r="AK55" s="50" t="s">
        <v>2665</v>
      </c>
      <c r="AL55" s="50" t="s">
        <v>2121</v>
      </c>
      <c r="AM55" s="50" t="s">
        <v>2122</v>
      </c>
      <c r="AN55" s="52">
        <v>-4358.24</v>
      </c>
      <c r="AO55" s="53" t="s">
        <v>17</v>
      </c>
      <c r="AP55" s="50"/>
      <c r="AQ55" s="50" t="s">
        <v>2225</v>
      </c>
      <c r="AR55" s="50" t="s">
        <v>2226</v>
      </c>
      <c r="AS55" s="50" t="s">
        <v>21</v>
      </c>
      <c r="AT55" s="50"/>
      <c r="AU55" s="50"/>
      <c r="AV55" s="50"/>
      <c r="AW55" s="50"/>
      <c r="AX55" s="50" t="s">
        <v>18</v>
      </c>
      <c r="AY55" s="50" t="s">
        <v>21</v>
      </c>
      <c r="AZ55" s="50" t="s">
        <v>21</v>
      </c>
      <c r="BA55" s="50" t="s">
        <v>21</v>
      </c>
      <c r="BB55" s="50"/>
      <c r="BC55" s="50"/>
      <c r="BD55" s="50"/>
      <c r="BE55" s="50" t="s">
        <v>2651</v>
      </c>
      <c r="BF55" s="50" t="s">
        <v>2652</v>
      </c>
      <c r="BG55" s="51">
        <v>2</v>
      </c>
      <c r="BH55" s="50" t="s">
        <v>1724</v>
      </c>
      <c r="BI55" s="50" t="s">
        <v>1696</v>
      </c>
      <c r="BJ55" s="50" t="s">
        <v>17</v>
      </c>
      <c r="BK55" s="52">
        <v>-4358.24</v>
      </c>
      <c r="BL55" s="52">
        <v>-4358.24</v>
      </c>
    </row>
    <row r="56" spans="1:64" s="37" customFormat="1" ht="19.7" customHeight="1" x14ac:dyDescent="0.2">
      <c r="A56" s="37">
        <v>30</v>
      </c>
      <c r="B56" s="49" t="s">
        <v>1708</v>
      </c>
      <c r="E56" s="50" t="s">
        <v>18</v>
      </c>
      <c r="F56" s="50" t="s">
        <v>2193</v>
      </c>
      <c r="G56" s="50" t="s">
        <v>2666</v>
      </c>
      <c r="H56" s="50" t="s">
        <v>2667</v>
      </c>
      <c r="I56" s="50" t="s">
        <v>2668</v>
      </c>
      <c r="J56" s="50" t="s">
        <v>1682</v>
      </c>
      <c r="K56" s="50" t="s">
        <v>1712</v>
      </c>
      <c r="L56" s="50" t="s">
        <v>1713</v>
      </c>
      <c r="M56" s="50" t="s">
        <v>2669</v>
      </c>
      <c r="N56" s="50" t="s">
        <v>1715</v>
      </c>
      <c r="O56" s="51">
        <v>1</v>
      </c>
      <c r="P56" s="50" t="s">
        <v>17</v>
      </c>
      <c r="Q56" s="52">
        <v>-1696954</v>
      </c>
      <c r="R56" s="52">
        <v>-1696954</v>
      </c>
      <c r="S56" s="52">
        <v>-1696954</v>
      </c>
      <c r="T56" s="55" t="s">
        <v>1686</v>
      </c>
      <c r="U56" s="51"/>
      <c r="V56" s="51"/>
      <c r="W56" s="50" t="s">
        <v>2258</v>
      </c>
      <c r="X56" s="50" t="s">
        <v>2122</v>
      </c>
      <c r="Y56" s="51"/>
      <c r="Z56" s="51" t="s">
        <v>2234</v>
      </c>
      <c r="AA56" s="50" t="s">
        <v>2670</v>
      </c>
      <c r="AB56" s="50"/>
      <c r="AC56" s="50"/>
      <c r="AD56" s="50"/>
      <c r="AE56" s="50"/>
      <c r="AF56" s="50"/>
      <c r="AG56" s="50" t="s">
        <v>2667</v>
      </c>
      <c r="AH56" s="50" t="s">
        <v>2260</v>
      </c>
      <c r="AI56" s="50" t="s">
        <v>2261</v>
      </c>
      <c r="AJ56" s="50" t="s">
        <v>2671</v>
      </c>
      <c r="AK56" s="50" t="s">
        <v>2672</v>
      </c>
      <c r="AL56" s="50" t="s">
        <v>2258</v>
      </c>
      <c r="AM56" s="50" t="s">
        <v>2122</v>
      </c>
      <c r="AN56" s="52">
        <v>-1696954</v>
      </c>
      <c r="AO56" s="53" t="s">
        <v>17</v>
      </c>
      <c r="AP56" s="50"/>
      <c r="AQ56" s="50" t="s">
        <v>2225</v>
      </c>
      <c r="AR56" s="50" t="s">
        <v>2226</v>
      </c>
      <c r="AS56" s="50" t="s">
        <v>21</v>
      </c>
      <c r="AT56" s="50"/>
      <c r="AU56" s="50"/>
      <c r="AV56" s="50"/>
      <c r="AW56" s="50"/>
      <c r="AX56" s="50" t="s">
        <v>18</v>
      </c>
      <c r="AY56" s="50" t="s">
        <v>21</v>
      </c>
      <c r="AZ56" s="50" t="s">
        <v>21</v>
      </c>
      <c r="BA56" s="50" t="s">
        <v>21</v>
      </c>
      <c r="BB56" s="50"/>
      <c r="BC56" s="50"/>
      <c r="BD56" s="50"/>
      <c r="BE56" s="50" t="s">
        <v>2673</v>
      </c>
      <c r="BF56" s="50" t="s">
        <v>2674</v>
      </c>
      <c r="BG56" s="51">
        <v>2</v>
      </c>
      <c r="BH56" s="50" t="s">
        <v>1724</v>
      </c>
      <c r="BI56" s="50" t="s">
        <v>1696</v>
      </c>
      <c r="BJ56" s="50" t="s">
        <v>17</v>
      </c>
      <c r="BK56" s="52">
        <v>-1696954</v>
      </c>
      <c r="BL56" s="52">
        <v>-1696954</v>
      </c>
    </row>
    <row r="57" spans="1:64" s="37" customFormat="1" ht="19.7" customHeight="1" x14ac:dyDescent="0.2">
      <c r="A57" s="37">
        <v>30</v>
      </c>
      <c r="B57" s="49" t="s">
        <v>1708</v>
      </c>
      <c r="E57" s="54" t="s">
        <v>18</v>
      </c>
      <c r="F57" s="54" t="s">
        <v>2193</v>
      </c>
      <c r="G57" s="54" t="s">
        <v>2675</v>
      </c>
      <c r="H57" s="54" t="s">
        <v>2676</v>
      </c>
      <c r="I57" s="54" t="s">
        <v>2677</v>
      </c>
      <c r="J57" s="54" t="s">
        <v>1682</v>
      </c>
      <c r="K57" s="54" t="s">
        <v>1712</v>
      </c>
      <c r="L57" s="54" t="s">
        <v>1713</v>
      </c>
      <c r="M57" s="54" t="s">
        <v>2678</v>
      </c>
      <c r="N57" s="54" t="s">
        <v>1715</v>
      </c>
      <c r="O57" s="55">
        <v>1</v>
      </c>
      <c r="P57" s="54" t="s">
        <v>17</v>
      </c>
      <c r="Q57" s="56">
        <v>-49920</v>
      </c>
      <c r="R57" s="56">
        <v>-49920</v>
      </c>
      <c r="S57" s="56">
        <v>-49920</v>
      </c>
      <c r="T57" s="51" t="s">
        <v>1686</v>
      </c>
      <c r="U57" s="55"/>
      <c r="V57" s="55"/>
      <c r="W57" s="54" t="s">
        <v>2121</v>
      </c>
      <c r="X57" s="54" t="s">
        <v>2122</v>
      </c>
      <c r="Y57" s="55"/>
      <c r="Z57" s="55" t="s">
        <v>2219</v>
      </c>
      <c r="AA57" s="54" t="s">
        <v>2679</v>
      </c>
      <c r="AB57" s="54"/>
      <c r="AC57" s="54"/>
      <c r="AD57" s="54"/>
      <c r="AE57" s="54"/>
      <c r="AF57" s="54"/>
      <c r="AG57" s="54" t="s">
        <v>2676</v>
      </c>
      <c r="AH57" s="54" t="s">
        <v>2275</v>
      </c>
      <c r="AI57" s="54" t="s">
        <v>2276</v>
      </c>
      <c r="AJ57" s="54" t="s">
        <v>2680</v>
      </c>
      <c r="AK57" s="54" t="s">
        <v>2681</v>
      </c>
      <c r="AL57" s="54" t="s">
        <v>2121</v>
      </c>
      <c r="AM57" s="54" t="s">
        <v>2122</v>
      </c>
      <c r="AN57" s="56">
        <v>-49920</v>
      </c>
      <c r="AO57" s="57" t="s">
        <v>17</v>
      </c>
      <c r="AP57" s="54"/>
      <c r="AQ57" s="54" t="s">
        <v>2225</v>
      </c>
      <c r="AR57" s="54" t="s">
        <v>2226</v>
      </c>
      <c r="AS57" s="54" t="s">
        <v>21</v>
      </c>
      <c r="AT57" s="54"/>
      <c r="AU57" s="54"/>
      <c r="AV57" s="54"/>
      <c r="AW57" s="54"/>
      <c r="AX57" s="54" t="s">
        <v>18</v>
      </c>
      <c r="AY57" s="54" t="s">
        <v>21</v>
      </c>
      <c r="AZ57" s="54" t="s">
        <v>21</v>
      </c>
      <c r="BA57" s="54" t="s">
        <v>21</v>
      </c>
      <c r="BB57" s="54"/>
      <c r="BC57" s="54"/>
      <c r="BD57" s="54"/>
      <c r="BE57" s="54" t="s">
        <v>2682</v>
      </c>
      <c r="BF57" s="54" t="s">
        <v>2683</v>
      </c>
      <c r="BG57" s="55">
        <v>2</v>
      </c>
      <c r="BH57" s="54" t="s">
        <v>1724</v>
      </c>
      <c r="BI57" s="54" t="s">
        <v>1696</v>
      </c>
      <c r="BJ57" s="54" t="s">
        <v>17</v>
      </c>
      <c r="BK57" s="56">
        <v>-49920</v>
      </c>
      <c r="BL57" s="56">
        <v>-49920</v>
      </c>
    </row>
    <row r="58" spans="1:64" s="37" customFormat="1" ht="19.7" customHeight="1" x14ac:dyDescent="0.2">
      <c r="A58" s="37">
        <v>30</v>
      </c>
      <c r="B58" s="49" t="s">
        <v>1708</v>
      </c>
      <c r="E58" s="50" t="s">
        <v>18</v>
      </c>
      <c r="F58" s="50" t="s">
        <v>2193</v>
      </c>
      <c r="G58" s="50" t="s">
        <v>2684</v>
      </c>
      <c r="H58" s="50" t="s">
        <v>2685</v>
      </c>
      <c r="I58" s="50" t="s">
        <v>2686</v>
      </c>
      <c r="J58" s="50" t="s">
        <v>1682</v>
      </c>
      <c r="K58" s="50" t="s">
        <v>1712</v>
      </c>
      <c r="L58" s="50" t="s">
        <v>1713</v>
      </c>
      <c r="M58" s="50" t="s">
        <v>2687</v>
      </c>
      <c r="N58" s="50" t="s">
        <v>1715</v>
      </c>
      <c r="O58" s="51">
        <v>1</v>
      </c>
      <c r="P58" s="50" t="s">
        <v>17</v>
      </c>
      <c r="Q58" s="52">
        <v>-648000</v>
      </c>
      <c r="R58" s="52">
        <v>-648000</v>
      </c>
      <c r="S58" s="52">
        <v>-648000</v>
      </c>
      <c r="T58" s="51" t="s">
        <v>1686</v>
      </c>
      <c r="U58" s="51"/>
      <c r="V58" s="51"/>
      <c r="W58" s="50" t="s">
        <v>2121</v>
      </c>
      <c r="X58" s="50" t="s">
        <v>2122</v>
      </c>
      <c r="Y58" s="51"/>
      <c r="Z58" s="51" t="s">
        <v>2219</v>
      </c>
      <c r="AA58" s="50" t="s">
        <v>2688</v>
      </c>
      <c r="AB58" s="50"/>
      <c r="AC58" s="50"/>
      <c r="AD58" s="50"/>
      <c r="AE58" s="50"/>
      <c r="AF58" s="50"/>
      <c r="AG58" s="50" t="s">
        <v>2685</v>
      </c>
      <c r="AH58" s="50" t="s">
        <v>2417</v>
      </c>
      <c r="AI58" s="50" t="s">
        <v>2418</v>
      </c>
      <c r="AJ58" s="50" t="s">
        <v>2689</v>
      </c>
      <c r="AK58" s="50" t="s">
        <v>2690</v>
      </c>
      <c r="AL58" s="50" t="s">
        <v>2121</v>
      </c>
      <c r="AM58" s="50" t="s">
        <v>2122</v>
      </c>
      <c r="AN58" s="52">
        <v>-648000</v>
      </c>
      <c r="AO58" s="53" t="s">
        <v>17</v>
      </c>
      <c r="AP58" s="50"/>
      <c r="AQ58" s="50" t="s">
        <v>2225</v>
      </c>
      <c r="AR58" s="50" t="s">
        <v>2226</v>
      </c>
      <c r="AS58" s="50" t="s">
        <v>21</v>
      </c>
      <c r="AT58" s="50"/>
      <c r="AU58" s="50"/>
      <c r="AV58" s="50"/>
      <c r="AW58" s="50"/>
      <c r="AX58" s="50" t="s">
        <v>18</v>
      </c>
      <c r="AY58" s="50" t="s">
        <v>21</v>
      </c>
      <c r="AZ58" s="50" t="s">
        <v>21</v>
      </c>
      <c r="BA58" s="50" t="s">
        <v>21</v>
      </c>
      <c r="BB58" s="50"/>
      <c r="BC58" s="50"/>
      <c r="BD58" s="50"/>
      <c r="BE58" s="50" t="s">
        <v>2691</v>
      </c>
      <c r="BF58" s="50" t="s">
        <v>2692</v>
      </c>
      <c r="BG58" s="51">
        <v>2</v>
      </c>
      <c r="BH58" s="50" t="s">
        <v>1724</v>
      </c>
      <c r="BI58" s="50" t="s">
        <v>1696</v>
      </c>
      <c r="BJ58" s="50" t="s">
        <v>17</v>
      </c>
      <c r="BK58" s="52">
        <v>-648000</v>
      </c>
      <c r="BL58" s="52">
        <v>-648000</v>
      </c>
    </row>
    <row r="59" spans="1:64" s="37" customFormat="1" ht="19.7" customHeight="1" x14ac:dyDescent="0.2">
      <c r="A59" s="37">
        <v>30</v>
      </c>
      <c r="B59" s="49" t="s">
        <v>1708</v>
      </c>
      <c r="E59" s="54" t="s">
        <v>18</v>
      </c>
      <c r="F59" s="54" t="s">
        <v>2193</v>
      </c>
      <c r="G59" s="54" t="s">
        <v>2693</v>
      </c>
      <c r="H59" s="54" t="s">
        <v>2694</v>
      </c>
      <c r="I59" s="54" t="s">
        <v>2695</v>
      </c>
      <c r="J59" s="54" t="s">
        <v>1682</v>
      </c>
      <c r="K59" s="54" t="s">
        <v>1712</v>
      </c>
      <c r="L59" s="54" t="s">
        <v>1713</v>
      </c>
      <c r="M59" s="54" t="s">
        <v>2696</v>
      </c>
      <c r="N59" s="54" t="s">
        <v>1715</v>
      </c>
      <c r="O59" s="55">
        <v>1</v>
      </c>
      <c r="P59" s="54" t="s">
        <v>17</v>
      </c>
      <c r="Q59" s="56">
        <v>-1128800</v>
      </c>
      <c r="R59" s="56">
        <v>-1128800</v>
      </c>
      <c r="S59" s="56">
        <v>-1128800</v>
      </c>
      <c r="T59" s="55" t="s">
        <v>1686</v>
      </c>
      <c r="U59" s="55"/>
      <c r="V59" s="55"/>
      <c r="W59" s="54" t="s">
        <v>2121</v>
      </c>
      <c r="X59" s="54" t="s">
        <v>2122</v>
      </c>
      <c r="Y59" s="55"/>
      <c r="Z59" s="55" t="s">
        <v>2207</v>
      </c>
      <c r="AA59" s="54" t="s">
        <v>2697</v>
      </c>
      <c r="AB59" s="54"/>
      <c r="AC59" s="54"/>
      <c r="AD59" s="54"/>
      <c r="AE59" s="54"/>
      <c r="AF59" s="54"/>
      <c r="AG59" s="54" t="s">
        <v>2694</v>
      </c>
      <c r="AH59" s="54" t="s">
        <v>2438</v>
      </c>
      <c r="AI59" s="54" t="s">
        <v>2439</v>
      </c>
      <c r="AJ59" s="54" t="s">
        <v>2698</v>
      </c>
      <c r="AK59" s="54" t="s">
        <v>2699</v>
      </c>
      <c r="AL59" s="54" t="s">
        <v>2121</v>
      </c>
      <c r="AM59" s="54" t="s">
        <v>2122</v>
      </c>
      <c r="AN59" s="56">
        <v>-1128800</v>
      </c>
      <c r="AO59" s="57" t="s">
        <v>17</v>
      </c>
      <c r="AP59" s="54"/>
      <c r="AQ59" s="54" t="s">
        <v>2225</v>
      </c>
      <c r="AR59" s="54" t="s">
        <v>2226</v>
      </c>
      <c r="AS59" s="54" t="s">
        <v>21</v>
      </c>
      <c r="AT59" s="54"/>
      <c r="AU59" s="54"/>
      <c r="AV59" s="54"/>
      <c r="AW59" s="54"/>
      <c r="AX59" s="54" t="s">
        <v>18</v>
      </c>
      <c r="AY59" s="54" t="s">
        <v>21</v>
      </c>
      <c r="AZ59" s="54" t="s">
        <v>21</v>
      </c>
      <c r="BA59" s="54" t="s">
        <v>21</v>
      </c>
      <c r="BB59" s="54"/>
      <c r="BC59" s="54"/>
      <c r="BD59" s="54"/>
      <c r="BE59" s="54" t="s">
        <v>2700</v>
      </c>
      <c r="BF59" s="54" t="s">
        <v>2701</v>
      </c>
      <c r="BG59" s="55">
        <v>2</v>
      </c>
      <c r="BH59" s="54" t="s">
        <v>1724</v>
      </c>
      <c r="BI59" s="54" t="s">
        <v>1696</v>
      </c>
      <c r="BJ59" s="54" t="s">
        <v>17</v>
      </c>
      <c r="BK59" s="56">
        <v>-1128800</v>
      </c>
      <c r="BL59" s="56">
        <v>-1128800</v>
      </c>
    </row>
    <row r="60" spans="1:64" s="37" customFormat="1" ht="19.7" customHeight="1" x14ac:dyDescent="0.2">
      <c r="A60" s="37">
        <v>30</v>
      </c>
      <c r="B60" s="49" t="s">
        <v>1708</v>
      </c>
      <c r="E60" s="50" t="s">
        <v>18</v>
      </c>
      <c r="F60" s="50" t="s">
        <v>2193</v>
      </c>
      <c r="G60" s="50" t="s">
        <v>2702</v>
      </c>
      <c r="H60" s="50" t="s">
        <v>2703</v>
      </c>
      <c r="I60" s="50"/>
      <c r="J60" s="50" t="s">
        <v>2457</v>
      </c>
      <c r="K60" s="50" t="s">
        <v>1712</v>
      </c>
      <c r="L60" s="50" t="s">
        <v>1713</v>
      </c>
      <c r="M60" s="50" t="s">
        <v>2704</v>
      </c>
      <c r="N60" s="50" t="s">
        <v>1715</v>
      </c>
      <c r="O60" s="51">
        <v>1</v>
      </c>
      <c r="P60" s="50" t="s">
        <v>17</v>
      </c>
      <c r="Q60" s="52">
        <v>-8100</v>
      </c>
      <c r="R60" s="52">
        <v>-8100</v>
      </c>
      <c r="S60" s="52">
        <v>-8100</v>
      </c>
      <c r="T60" s="51"/>
      <c r="U60" s="51"/>
      <c r="V60" s="51"/>
      <c r="W60" s="50" t="s">
        <v>2206</v>
      </c>
      <c r="X60" s="50" t="s">
        <v>2191</v>
      </c>
      <c r="Y60" s="51"/>
      <c r="Z60" s="51" t="s">
        <v>2192</v>
      </c>
      <c r="AA60" s="50" t="s">
        <v>2705</v>
      </c>
      <c r="AB60" s="50"/>
      <c r="AC60" s="50"/>
      <c r="AD60" s="50"/>
      <c r="AE60" s="50"/>
      <c r="AF60" s="50"/>
      <c r="AG60" s="50" t="s">
        <v>2703</v>
      </c>
      <c r="AH60" s="50" t="s">
        <v>2706</v>
      </c>
      <c r="AI60" s="50" t="s">
        <v>2707</v>
      </c>
      <c r="AJ60" s="50" t="s">
        <v>2708</v>
      </c>
      <c r="AK60" s="50" t="s">
        <v>2709</v>
      </c>
      <c r="AL60" s="50" t="s">
        <v>2206</v>
      </c>
      <c r="AM60" s="50" t="s">
        <v>2191</v>
      </c>
      <c r="AN60" s="52">
        <v>-8100</v>
      </c>
      <c r="AO60" s="53" t="s">
        <v>17</v>
      </c>
      <c r="AP60" s="50"/>
      <c r="AQ60" s="50" t="s">
        <v>2225</v>
      </c>
      <c r="AR60" s="50" t="s">
        <v>2226</v>
      </c>
      <c r="AS60" s="50" t="s">
        <v>21</v>
      </c>
      <c r="AT60" s="50"/>
      <c r="AU60" s="50"/>
      <c r="AV60" s="50"/>
      <c r="AW60" s="50"/>
      <c r="AX60" s="50" t="s">
        <v>18</v>
      </c>
      <c r="AY60" s="50" t="s">
        <v>21</v>
      </c>
      <c r="AZ60" s="50" t="s">
        <v>21</v>
      </c>
      <c r="BA60" s="50" t="s">
        <v>21</v>
      </c>
      <c r="BB60" s="50"/>
      <c r="BC60" s="50"/>
      <c r="BD60" s="50"/>
      <c r="BE60" s="50" t="s">
        <v>2710</v>
      </c>
      <c r="BF60" s="50" t="s">
        <v>2711</v>
      </c>
      <c r="BG60" s="51">
        <v>1</v>
      </c>
      <c r="BH60" s="50" t="s">
        <v>1724</v>
      </c>
      <c r="BI60" s="50" t="s">
        <v>1696</v>
      </c>
      <c r="BJ60" s="50" t="s">
        <v>17</v>
      </c>
      <c r="BK60" s="52">
        <v>-8100</v>
      </c>
      <c r="BL60" s="52">
        <v>-8100</v>
      </c>
    </row>
    <row r="61" spans="1:64" s="37" customFormat="1" ht="19.7" customHeight="1" x14ac:dyDescent="0.2">
      <c r="A61" s="37">
        <v>30</v>
      </c>
      <c r="B61" s="49" t="s">
        <v>1708</v>
      </c>
      <c r="E61" s="54" t="s">
        <v>18</v>
      </c>
      <c r="F61" s="54" t="s">
        <v>2193</v>
      </c>
      <c r="G61" s="54" t="s">
        <v>2712</v>
      </c>
      <c r="H61" s="54" t="s">
        <v>2713</v>
      </c>
      <c r="I61" s="54" t="s">
        <v>2714</v>
      </c>
      <c r="J61" s="54" t="s">
        <v>1682</v>
      </c>
      <c r="K61" s="54" t="s">
        <v>1712</v>
      </c>
      <c r="L61" s="54" t="s">
        <v>1713</v>
      </c>
      <c r="M61" s="54" t="s">
        <v>2715</v>
      </c>
      <c r="N61" s="54" t="s">
        <v>1715</v>
      </c>
      <c r="O61" s="55">
        <v>2</v>
      </c>
      <c r="P61" s="54" t="s">
        <v>17</v>
      </c>
      <c r="Q61" s="56">
        <v>-70000</v>
      </c>
      <c r="R61" s="56">
        <v>-70000</v>
      </c>
      <c r="S61" s="56">
        <v>-70000</v>
      </c>
      <c r="T61" s="55" t="s">
        <v>1686</v>
      </c>
      <c r="U61" s="55"/>
      <c r="V61" s="55"/>
      <c r="W61" s="54" t="s">
        <v>2716</v>
      </c>
      <c r="X61" s="54" t="s">
        <v>2122</v>
      </c>
      <c r="Y61" s="55"/>
      <c r="Z61" s="55" t="s">
        <v>2234</v>
      </c>
      <c r="AA61" s="54" t="s">
        <v>2717</v>
      </c>
      <c r="AB61" s="54"/>
      <c r="AC61" s="54"/>
      <c r="AD61" s="54"/>
      <c r="AE61" s="54"/>
      <c r="AF61" s="54" t="s">
        <v>2718</v>
      </c>
      <c r="AG61" s="54" t="s">
        <v>2713</v>
      </c>
      <c r="AH61" s="54" t="s">
        <v>2719</v>
      </c>
      <c r="AI61" s="54" t="s">
        <v>2720</v>
      </c>
      <c r="AJ61" s="54" t="s">
        <v>2721</v>
      </c>
      <c r="AK61" s="54" t="s">
        <v>2681</v>
      </c>
      <c r="AL61" s="54" t="s">
        <v>2716</v>
      </c>
      <c r="AM61" s="54" t="s">
        <v>2122</v>
      </c>
      <c r="AN61" s="56">
        <v>-70000</v>
      </c>
      <c r="AO61" s="57" t="s">
        <v>17</v>
      </c>
      <c r="AP61" s="54"/>
      <c r="AQ61" s="54" t="s">
        <v>2225</v>
      </c>
      <c r="AR61" s="54" t="s">
        <v>2226</v>
      </c>
      <c r="AS61" s="54" t="s">
        <v>21</v>
      </c>
      <c r="AT61" s="54"/>
      <c r="AU61" s="54"/>
      <c r="AV61" s="54"/>
      <c r="AW61" s="54"/>
      <c r="AX61" s="54" t="s">
        <v>18</v>
      </c>
      <c r="AY61" s="54" t="s">
        <v>21</v>
      </c>
      <c r="AZ61" s="54" t="s">
        <v>21</v>
      </c>
      <c r="BA61" s="54" t="s">
        <v>21</v>
      </c>
      <c r="BB61" s="54"/>
      <c r="BC61" s="54"/>
      <c r="BD61" s="54"/>
      <c r="BE61" s="54" t="s">
        <v>2722</v>
      </c>
      <c r="BF61" s="54" t="s">
        <v>2723</v>
      </c>
      <c r="BG61" s="55">
        <v>2</v>
      </c>
      <c r="BH61" s="54" t="s">
        <v>1724</v>
      </c>
      <c r="BI61" s="54" t="s">
        <v>1696</v>
      </c>
      <c r="BJ61" s="54" t="s">
        <v>17</v>
      </c>
      <c r="BK61" s="56">
        <v>-70000</v>
      </c>
      <c r="BL61" s="56">
        <v>-70000</v>
      </c>
    </row>
    <row r="62" spans="1:64" s="37" customFormat="1" ht="19.7" customHeight="1" x14ac:dyDescent="0.2">
      <c r="A62" s="37">
        <v>30</v>
      </c>
      <c r="B62" s="49" t="s">
        <v>1708</v>
      </c>
      <c r="E62" s="50" t="s">
        <v>18</v>
      </c>
      <c r="F62" s="50" t="s">
        <v>2193</v>
      </c>
      <c r="G62" s="50" t="s">
        <v>2724</v>
      </c>
      <c r="H62" s="50" t="s">
        <v>2725</v>
      </c>
      <c r="I62" s="50" t="s">
        <v>2726</v>
      </c>
      <c r="J62" s="50" t="s">
        <v>1682</v>
      </c>
      <c r="K62" s="50" t="s">
        <v>1712</v>
      </c>
      <c r="L62" s="50" t="s">
        <v>1713</v>
      </c>
      <c r="M62" s="50" t="s">
        <v>2727</v>
      </c>
      <c r="N62" s="50" t="s">
        <v>1715</v>
      </c>
      <c r="O62" s="51">
        <v>1</v>
      </c>
      <c r="P62" s="50" t="s">
        <v>17</v>
      </c>
      <c r="Q62" s="52">
        <v>-90560</v>
      </c>
      <c r="R62" s="52">
        <v>-90560</v>
      </c>
      <c r="S62" s="52">
        <v>-90560</v>
      </c>
      <c r="T62" s="51" t="s">
        <v>1686</v>
      </c>
      <c r="U62" s="51"/>
      <c r="V62" s="51"/>
      <c r="W62" s="50" t="s">
        <v>2121</v>
      </c>
      <c r="X62" s="50" t="s">
        <v>2122</v>
      </c>
      <c r="Y62" s="51"/>
      <c r="Z62" s="51" t="s">
        <v>2219</v>
      </c>
      <c r="AA62" s="50" t="s">
        <v>2728</v>
      </c>
      <c r="AB62" s="50"/>
      <c r="AC62" s="50"/>
      <c r="AD62" s="50"/>
      <c r="AE62" s="50"/>
      <c r="AF62" s="50"/>
      <c r="AG62" s="50" t="s">
        <v>2725</v>
      </c>
      <c r="AH62" s="50" t="s">
        <v>2275</v>
      </c>
      <c r="AI62" s="50" t="s">
        <v>2276</v>
      </c>
      <c r="AJ62" s="50" t="s">
        <v>2729</v>
      </c>
      <c r="AK62" s="50" t="s">
        <v>2730</v>
      </c>
      <c r="AL62" s="50" t="s">
        <v>2121</v>
      </c>
      <c r="AM62" s="50" t="s">
        <v>2122</v>
      </c>
      <c r="AN62" s="52">
        <v>-90560</v>
      </c>
      <c r="AO62" s="53" t="s">
        <v>17</v>
      </c>
      <c r="AP62" s="50"/>
      <c r="AQ62" s="50" t="s">
        <v>2225</v>
      </c>
      <c r="AR62" s="50" t="s">
        <v>2226</v>
      </c>
      <c r="AS62" s="50" t="s">
        <v>21</v>
      </c>
      <c r="AT62" s="50"/>
      <c r="AU62" s="50"/>
      <c r="AV62" s="50"/>
      <c r="AW62" s="50"/>
      <c r="AX62" s="50" t="s">
        <v>18</v>
      </c>
      <c r="AY62" s="50" t="s">
        <v>21</v>
      </c>
      <c r="AZ62" s="50" t="s">
        <v>21</v>
      </c>
      <c r="BA62" s="50" t="s">
        <v>21</v>
      </c>
      <c r="BB62" s="50"/>
      <c r="BC62" s="50"/>
      <c r="BD62" s="50"/>
      <c r="BE62" s="50" t="s">
        <v>2731</v>
      </c>
      <c r="BF62" s="50" t="s">
        <v>2732</v>
      </c>
      <c r="BG62" s="51">
        <v>2</v>
      </c>
      <c r="BH62" s="50" t="s">
        <v>1724</v>
      </c>
      <c r="BI62" s="50" t="s">
        <v>1696</v>
      </c>
      <c r="BJ62" s="50" t="s">
        <v>17</v>
      </c>
      <c r="BK62" s="52">
        <v>-90560</v>
      </c>
      <c r="BL62" s="52">
        <v>-90560</v>
      </c>
    </row>
    <row r="63" spans="1:64" s="37" customFormat="1" ht="19.7" customHeight="1" x14ac:dyDescent="0.2">
      <c r="A63" s="37">
        <v>30</v>
      </c>
      <c r="B63" s="49" t="s">
        <v>1708</v>
      </c>
      <c r="E63" s="54" t="s">
        <v>18</v>
      </c>
      <c r="F63" s="54" t="s">
        <v>2193</v>
      </c>
      <c r="G63" s="54" t="s">
        <v>2733</v>
      </c>
      <c r="H63" s="54" t="s">
        <v>2734</v>
      </c>
      <c r="I63" s="54" t="s">
        <v>2735</v>
      </c>
      <c r="J63" s="54" t="s">
        <v>1682</v>
      </c>
      <c r="K63" s="54" t="s">
        <v>1712</v>
      </c>
      <c r="L63" s="54" t="s">
        <v>1713</v>
      </c>
      <c r="M63" s="54" t="s">
        <v>2736</v>
      </c>
      <c r="N63" s="54" t="s">
        <v>1715</v>
      </c>
      <c r="O63" s="55">
        <v>1</v>
      </c>
      <c r="P63" s="54" t="s">
        <v>17</v>
      </c>
      <c r="Q63" s="56">
        <v>-24475000</v>
      </c>
      <c r="R63" s="56">
        <v>-24475000</v>
      </c>
      <c r="S63" s="56">
        <v>-24475000</v>
      </c>
      <c r="T63" s="55" t="s">
        <v>1686</v>
      </c>
      <c r="U63" s="55"/>
      <c r="V63" s="55"/>
      <c r="W63" s="54" t="s">
        <v>2716</v>
      </c>
      <c r="X63" s="54" t="s">
        <v>2122</v>
      </c>
      <c r="Y63" s="55"/>
      <c r="Z63" s="55" t="s">
        <v>2192</v>
      </c>
      <c r="AA63" s="54" t="s">
        <v>2737</v>
      </c>
      <c r="AB63" s="54"/>
      <c r="AC63" s="54"/>
      <c r="AD63" s="54"/>
      <c r="AE63" s="54"/>
      <c r="AF63" s="54"/>
      <c r="AG63" s="54" t="s">
        <v>2734</v>
      </c>
      <c r="AH63" s="54" t="s">
        <v>2738</v>
      </c>
      <c r="AI63" s="54" t="s">
        <v>2739</v>
      </c>
      <c r="AJ63" s="54" t="s">
        <v>2740</v>
      </c>
      <c r="AK63" s="54" t="s">
        <v>2741</v>
      </c>
      <c r="AL63" s="54" t="s">
        <v>2716</v>
      </c>
      <c r="AM63" s="54" t="s">
        <v>2122</v>
      </c>
      <c r="AN63" s="56">
        <v>-24475000</v>
      </c>
      <c r="AO63" s="57" t="s">
        <v>17</v>
      </c>
      <c r="AP63" s="54"/>
      <c r="AQ63" s="54" t="s">
        <v>2225</v>
      </c>
      <c r="AR63" s="54" t="s">
        <v>2226</v>
      </c>
      <c r="AS63" s="54" t="s">
        <v>21</v>
      </c>
      <c r="AT63" s="54"/>
      <c r="AU63" s="54"/>
      <c r="AV63" s="54"/>
      <c r="AW63" s="54"/>
      <c r="AX63" s="54" t="s">
        <v>18</v>
      </c>
      <c r="AY63" s="54" t="s">
        <v>21</v>
      </c>
      <c r="AZ63" s="54" t="s">
        <v>21</v>
      </c>
      <c r="BA63" s="54" t="s">
        <v>21</v>
      </c>
      <c r="BB63" s="54"/>
      <c r="BC63" s="54"/>
      <c r="BD63" s="54"/>
      <c r="BE63" s="54" t="s">
        <v>2742</v>
      </c>
      <c r="BF63" s="54" t="s">
        <v>2743</v>
      </c>
      <c r="BG63" s="55">
        <v>2</v>
      </c>
      <c r="BH63" s="54" t="s">
        <v>1724</v>
      </c>
      <c r="BI63" s="54" t="s">
        <v>1696</v>
      </c>
      <c r="BJ63" s="54" t="s">
        <v>17</v>
      </c>
      <c r="BK63" s="56">
        <v>-24475000</v>
      </c>
      <c r="BL63" s="56">
        <v>-24475000</v>
      </c>
    </row>
    <row r="64" spans="1:64" s="37" customFormat="1" ht="19.7" customHeight="1" x14ac:dyDescent="0.2">
      <c r="A64" s="37">
        <v>30</v>
      </c>
      <c r="B64" s="49" t="s">
        <v>1708</v>
      </c>
      <c r="E64" s="54" t="s">
        <v>18</v>
      </c>
      <c r="F64" s="54" t="s">
        <v>2193</v>
      </c>
      <c r="G64" s="54" t="s">
        <v>2744</v>
      </c>
      <c r="H64" s="54" t="s">
        <v>2667</v>
      </c>
      <c r="I64" s="54" t="s">
        <v>2668</v>
      </c>
      <c r="J64" s="54" t="s">
        <v>1682</v>
      </c>
      <c r="K64" s="54" t="s">
        <v>1712</v>
      </c>
      <c r="L64" s="54" t="s">
        <v>1713</v>
      </c>
      <c r="M64" s="54" t="s">
        <v>2745</v>
      </c>
      <c r="N64" s="54" t="s">
        <v>1715</v>
      </c>
      <c r="O64" s="55">
        <v>1</v>
      </c>
      <c r="P64" s="54" t="s">
        <v>17</v>
      </c>
      <c r="Q64" s="56">
        <v>-4747461.74</v>
      </c>
      <c r="R64" s="56">
        <v>-4747461.74</v>
      </c>
      <c r="S64" s="56">
        <v>-4747461.74</v>
      </c>
      <c r="T64" s="55" t="s">
        <v>1686</v>
      </c>
      <c r="U64" s="55"/>
      <c r="V64" s="55"/>
      <c r="W64" s="54" t="s">
        <v>2258</v>
      </c>
      <c r="X64" s="54" t="s">
        <v>2122</v>
      </c>
      <c r="Y64" s="55"/>
      <c r="Z64" s="51" t="s">
        <v>2234</v>
      </c>
      <c r="AA64" s="54" t="s">
        <v>2670</v>
      </c>
      <c r="AB64" s="54"/>
      <c r="AC64" s="54"/>
      <c r="AD64" s="54"/>
      <c r="AE64" s="54"/>
      <c r="AF64" s="54"/>
      <c r="AG64" s="54" t="s">
        <v>2667</v>
      </c>
      <c r="AH64" s="54" t="s">
        <v>2295</v>
      </c>
      <c r="AI64" s="54" t="s">
        <v>2296</v>
      </c>
      <c r="AJ64" s="54" t="s">
        <v>2746</v>
      </c>
      <c r="AK64" s="54" t="s">
        <v>2747</v>
      </c>
      <c r="AL64" s="54" t="s">
        <v>2258</v>
      </c>
      <c r="AM64" s="54" t="s">
        <v>2122</v>
      </c>
      <c r="AN64" s="56">
        <v>-2373730.87</v>
      </c>
      <c r="AO64" s="57" t="s">
        <v>17</v>
      </c>
      <c r="AP64" s="54"/>
      <c r="AQ64" s="54" t="s">
        <v>2225</v>
      </c>
      <c r="AR64" s="54" t="s">
        <v>2226</v>
      </c>
      <c r="AS64" s="54" t="s">
        <v>21</v>
      </c>
      <c r="AT64" s="54"/>
      <c r="AU64" s="54"/>
      <c r="AV64" s="54"/>
      <c r="AW64" s="54"/>
      <c r="AX64" s="54" t="s">
        <v>18</v>
      </c>
      <c r="AY64" s="54" t="s">
        <v>21</v>
      </c>
      <c r="AZ64" s="54" t="s">
        <v>21</v>
      </c>
      <c r="BA64" s="54" t="s">
        <v>21</v>
      </c>
      <c r="BB64" s="54"/>
      <c r="BC64" s="54"/>
      <c r="BD64" s="54"/>
      <c r="BE64" s="54" t="s">
        <v>2673</v>
      </c>
      <c r="BF64" s="54" t="s">
        <v>2674</v>
      </c>
      <c r="BG64" s="55">
        <v>2</v>
      </c>
      <c r="BH64" s="54" t="s">
        <v>1724</v>
      </c>
      <c r="BI64" s="54" t="s">
        <v>1696</v>
      </c>
      <c r="BJ64" s="54" t="s">
        <v>17</v>
      </c>
      <c r="BK64" s="56">
        <v>-4747461.74</v>
      </c>
      <c r="BL64" s="56">
        <v>-4747461.74</v>
      </c>
    </row>
    <row r="65" spans="1:64" s="37" customFormat="1" ht="19.7" customHeight="1" x14ac:dyDescent="0.2">
      <c r="A65" s="37">
        <v>30</v>
      </c>
      <c r="B65" s="49" t="s">
        <v>1708</v>
      </c>
      <c r="E65" s="50" t="s">
        <v>18</v>
      </c>
      <c r="F65" s="50" t="s">
        <v>2193</v>
      </c>
      <c r="G65" s="50" t="s">
        <v>2748</v>
      </c>
      <c r="H65" s="50" t="s">
        <v>2749</v>
      </c>
      <c r="I65" s="50" t="s">
        <v>2750</v>
      </c>
      <c r="J65" s="50" t="s">
        <v>1682</v>
      </c>
      <c r="K65" s="50" t="s">
        <v>1712</v>
      </c>
      <c r="L65" s="50" t="s">
        <v>1713</v>
      </c>
      <c r="M65" s="50" t="s">
        <v>2751</v>
      </c>
      <c r="N65" s="50" t="s">
        <v>1715</v>
      </c>
      <c r="O65" s="51">
        <v>1</v>
      </c>
      <c r="P65" s="50" t="s">
        <v>17</v>
      </c>
      <c r="Q65" s="52">
        <v>-39109</v>
      </c>
      <c r="R65" s="52">
        <v>-39109</v>
      </c>
      <c r="S65" s="52">
        <v>-39109</v>
      </c>
      <c r="T65" s="55" t="s">
        <v>1686</v>
      </c>
      <c r="U65" s="51"/>
      <c r="V65" s="51"/>
      <c r="W65" s="50" t="s">
        <v>2121</v>
      </c>
      <c r="X65" s="50" t="s">
        <v>2122</v>
      </c>
      <c r="Y65" s="51"/>
      <c r="Z65" s="55" t="s">
        <v>2207</v>
      </c>
      <c r="AA65" s="50" t="s">
        <v>2752</v>
      </c>
      <c r="AB65" s="50"/>
      <c r="AC65" s="50"/>
      <c r="AD65" s="50"/>
      <c r="AE65" s="50"/>
      <c r="AF65" s="50"/>
      <c r="AG65" s="50" t="s">
        <v>2749</v>
      </c>
      <c r="AH65" s="50" t="s">
        <v>2332</v>
      </c>
      <c r="AI65" s="50" t="s">
        <v>2333</v>
      </c>
      <c r="AJ65" s="50" t="s">
        <v>2753</v>
      </c>
      <c r="AK65" s="50" t="s">
        <v>2754</v>
      </c>
      <c r="AL65" s="50" t="s">
        <v>2121</v>
      </c>
      <c r="AM65" s="50" t="s">
        <v>2122</v>
      </c>
      <c r="AN65" s="52">
        <v>-39109</v>
      </c>
      <c r="AO65" s="53" t="s">
        <v>17</v>
      </c>
      <c r="AP65" s="50"/>
      <c r="AQ65" s="50" t="s">
        <v>2225</v>
      </c>
      <c r="AR65" s="50" t="s">
        <v>2226</v>
      </c>
      <c r="AS65" s="50" t="s">
        <v>21</v>
      </c>
      <c r="AT65" s="50"/>
      <c r="AU65" s="50"/>
      <c r="AV65" s="50"/>
      <c r="AW65" s="50"/>
      <c r="AX65" s="50" t="s">
        <v>18</v>
      </c>
      <c r="AY65" s="50" t="s">
        <v>21</v>
      </c>
      <c r="AZ65" s="50" t="s">
        <v>21</v>
      </c>
      <c r="BA65" s="50" t="s">
        <v>21</v>
      </c>
      <c r="BB65" s="50"/>
      <c r="BC65" s="50"/>
      <c r="BD65" s="50"/>
      <c r="BE65" s="50" t="s">
        <v>2755</v>
      </c>
      <c r="BF65" s="50" t="s">
        <v>2756</v>
      </c>
      <c r="BG65" s="51">
        <v>2</v>
      </c>
      <c r="BH65" s="50" t="s">
        <v>1724</v>
      </c>
      <c r="BI65" s="50" t="s">
        <v>1696</v>
      </c>
      <c r="BJ65" s="50" t="s">
        <v>17</v>
      </c>
      <c r="BK65" s="52">
        <v>-39109</v>
      </c>
      <c r="BL65" s="52">
        <v>-39109</v>
      </c>
    </row>
    <row r="66" spans="1:64" s="37" customFormat="1" ht="19.7" customHeight="1" x14ac:dyDescent="0.2">
      <c r="A66" s="37">
        <v>30</v>
      </c>
      <c r="B66" s="49" t="s">
        <v>1708</v>
      </c>
      <c r="E66" s="54" t="s">
        <v>18</v>
      </c>
      <c r="F66" s="54" t="s">
        <v>2193</v>
      </c>
      <c r="G66" s="54" t="s">
        <v>2757</v>
      </c>
      <c r="H66" s="54" t="s">
        <v>2758</v>
      </c>
      <c r="I66" s="54" t="s">
        <v>2759</v>
      </c>
      <c r="J66" s="54" t="s">
        <v>1682</v>
      </c>
      <c r="K66" s="54" t="s">
        <v>1712</v>
      </c>
      <c r="L66" s="54" t="s">
        <v>1713</v>
      </c>
      <c r="M66" s="54" t="s">
        <v>2760</v>
      </c>
      <c r="N66" s="54" t="s">
        <v>1715</v>
      </c>
      <c r="O66" s="55">
        <v>1</v>
      </c>
      <c r="P66" s="54" t="s">
        <v>17</v>
      </c>
      <c r="Q66" s="56">
        <v>-641700</v>
      </c>
      <c r="R66" s="56">
        <v>-641700</v>
      </c>
      <c r="S66" s="56">
        <v>-641700</v>
      </c>
      <c r="T66" s="55" t="s">
        <v>1686</v>
      </c>
      <c r="U66" s="55"/>
      <c r="V66" s="55"/>
      <c r="W66" s="54" t="s">
        <v>2716</v>
      </c>
      <c r="X66" s="54" t="s">
        <v>2122</v>
      </c>
      <c r="Y66" s="55"/>
      <c r="Z66" s="55" t="s">
        <v>2234</v>
      </c>
      <c r="AA66" s="54" t="s">
        <v>2761</v>
      </c>
      <c r="AB66" s="54"/>
      <c r="AC66" s="54"/>
      <c r="AD66" s="54"/>
      <c r="AE66" s="54"/>
      <c r="AF66" s="54"/>
      <c r="AG66" s="54" t="s">
        <v>2758</v>
      </c>
      <c r="AH66" s="54" t="s">
        <v>2260</v>
      </c>
      <c r="AI66" s="54" t="s">
        <v>2261</v>
      </c>
      <c r="AJ66" s="54" t="s">
        <v>2762</v>
      </c>
      <c r="AK66" s="54" t="s">
        <v>2763</v>
      </c>
      <c r="AL66" s="54" t="s">
        <v>2716</v>
      </c>
      <c r="AM66" s="54" t="s">
        <v>2122</v>
      </c>
      <c r="AN66" s="56">
        <v>-641700</v>
      </c>
      <c r="AO66" s="57" t="s">
        <v>17</v>
      </c>
      <c r="AP66" s="54"/>
      <c r="AQ66" s="54" t="s">
        <v>2225</v>
      </c>
      <c r="AR66" s="54" t="s">
        <v>2226</v>
      </c>
      <c r="AS66" s="54" t="s">
        <v>21</v>
      </c>
      <c r="AT66" s="54"/>
      <c r="AU66" s="54"/>
      <c r="AV66" s="54"/>
      <c r="AW66" s="54"/>
      <c r="AX66" s="54" t="s">
        <v>18</v>
      </c>
      <c r="AY66" s="54" t="s">
        <v>21</v>
      </c>
      <c r="AZ66" s="54" t="s">
        <v>21</v>
      </c>
      <c r="BA66" s="54" t="s">
        <v>21</v>
      </c>
      <c r="BB66" s="54"/>
      <c r="BC66" s="54"/>
      <c r="BD66" s="54"/>
      <c r="BE66" s="54" t="s">
        <v>2764</v>
      </c>
      <c r="BF66" s="54" t="s">
        <v>2765</v>
      </c>
      <c r="BG66" s="55">
        <v>2</v>
      </c>
      <c r="BH66" s="54" t="s">
        <v>1724</v>
      </c>
      <c r="BI66" s="54" t="s">
        <v>1696</v>
      </c>
      <c r="BJ66" s="54" t="s">
        <v>17</v>
      </c>
      <c r="BK66" s="56">
        <v>-641700</v>
      </c>
      <c r="BL66" s="56">
        <v>-641700</v>
      </c>
    </row>
    <row r="67" spans="1:64" s="37" customFormat="1" ht="19.7" customHeight="1" x14ac:dyDescent="0.2">
      <c r="A67" s="37">
        <v>30</v>
      </c>
      <c r="B67" s="49" t="s">
        <v>1708</v>
      </c>
      <c r="E67" s="54" t="s">
        <v>18</v>
      </c>
      <c r="F67" s="54" t="s">
        <v>2774</v>
      </c>
      <c r="G67" s="54" t="s">
        <v>2775</v>
      </c>
      <c r="H67" s="54" t="s">
        <v>2776</v>
      </c>
      <c r="I67" s="54" t="s">
        <v>2777</v>
      </c>
      <c r="J67" s="54" t="s">
        <v>1682</v>
      </c>
      <c r="K67" s="54" t="s">
        <v>2778</v>
      </c>
      <c r="L67" s="54" t="s">
        <v>2779</v>
      </c>
      <c r="M67" s="54" t="s">
        <v>2780</v>
      </c>
      <c r="N67" s="54" t="s">
        <v>1685</v>
      </c>
      <c r="O67" s="55">
        <v>1</v>
      </c>
      <c r="P67" s="54" t="s">
        <v>2781</v>
      </c>
      <c r="Q67" s="56">
        <v>-111609</v>
      </c>
      <c r="R67" s="56">
        <v>-1054495.23</v>
      </c>
      <c r="S67" s="56">
        <v>-111609</v>
      </c>
      <c r="T67" s="55" t="s">
        <v>1686</v>
      </c>
      <c r="U67" s="55"/>
      <c r="V67" s="55"/>
      <c r="W67" s="54" t="s">
        <v>2206</v>
      </c>
      <c r="X67" s="54" t="s">
        <v>2191</v>
      </c>
      <c r="Y67" s="55"/>
      <c r="Z67" s="55" t="s">
        <v>1848</v>
      </c>
      <c r="AA67" s="54" t="s">
        <v>2782</v>
      </c>
      <c r="AB67" s="54"/>
      <c r="AC67" s="54"/>
      <c r="AD67" s="54"/>
      <c r="AE67" s="54"/>
      <c r="AF67" s="54"/>
      <c r="AG67" s="54" t="s">
        <v>2776</v>
      </c>
      <c r="AH67" s="54" t="s">
        <v>2783</v>
      </c>
      <c r="AI67" s="54" t="s">
        <v>2784</v>
      </c>
      <c r="AJ67" s="54" t="s">
        <v>2785</v>
      </c>
      <c r="AK67" s="54" t="s">
        <v>2786</v>
      </c>
      <c r="AL67" s="54" t="s">
        <v>2206</v>
      </c>
      <c r="AM67" s="54" t="s">
        <v>2191</v>
      </c>
      <c r="AN67" s="56">
        <v>-111609</v>
      </c>
      <c r="AO67" s="57" t="s">
        <v>2781</v>
      </c>
      <c r="AP67" s="54"/>
      <c r="AQ67" s="54" t="s">
        <v>2787</v>
      </c>
      <c r="AR67" s="54" t="s">
        <v>2788</v>
      </c>
      <c r="AS67" s="54" t="s">
        <v>21</v>
      </c>
      <c r="AT67" s="54"/>
      <c r="AU67" s="54"/>
      <c r="AV67" s="54"/>
      <c r="AW67" s="54"/>
      <c r="AX67" s="54" t="s">
        <v>18</v>
      </c>
      <c r="AY67" s="54" t="s">
        <v>21</v>
      </c>
      <c r="AZ67" s="54" t="s">
        <v>21</v>
      </c>
      <c r="BA67" s="54" t="s">
        <v>21</v>
      </c>
      <c r="BB67" s="54"/>
      <c r="BC67" s="54"/>
      <c r="BD67" s="54"/>
      <c r="BE67" s="54"/>
      <c r="BF67" s="54" t="s">
        <v>2789</v>
      </c>
      <c r="BG67" s="55">
        <v>2</v>
      </c>
      <c r="BH67" s="54" t="s">
        <v>1724</v>
      </c>
      <c r="BI67" s="54" t="s">
        <v>1696</v>
      </c>
      <c r="BJ67" s="54" t="s">
        <v>2781</v>
      </c>
      <c r="BK67" s="56">
        <v>-111609</v>
      </c>
      <c r="BL67" s="56">
        <v>-1054495.23</v>
      </c>
    </row>
    <row r="68" spans="1:64" s="37" customFormat="1" ht="19.7" customHeight="1" x14ac:dyDescent="0.2">
      <c r="A68" s="37">
        <v>30</v>
      </c>
      <c r="B68" s="49" t="s">
        <v>1708</v>
      </c>
      <c r="E68" s="50" t="s">
        <v>18</v>
      </c>
      <c r="F68" s="50" t="s">
        <v>2774</v>
      </c>
      <c r="G68" s="50" t="s">
        <v>2790</v>
      </c>
      <c r="H68" s="50" t="s">
        <v>1697</v>
      </c>
      <c r="I68" s="50" t="s">
        <v>1698</v>
      </c>
      <c r="J68" s="50" t="s">
        <v>1682</v>
      </c>
      <c r="K68" s="50" t="s">
        <v>1699</v>
      </c>
      <c r="L68" s="50" t="s">
        <v>1700</v>
      </c>
      <c r="M68" s="50" t="s">
        <v>2791</v>
      </c>
      <c r="N68" s="50" t="s">
        <v>1685</v>
      </c>
      <c r="O68" s="51">
        <v>1</v>
      </c>
      <c r="P68" s="50" t="s">
        <v>17</v>
      </c>
      <c r="Q68" s="52">
        <v>-290587.90999999997</v>
      </c>
      <c r="R68" s="52">
        <v>-290587.90999999997</v>
      </c>
      <c r="S68" s="52">
        <v>-290587.90999999997</v>
      </c>
      <c r="T68" s="51" t="s">
        <v>1686</v>
      </c>
      <c r="U68" s="51"/>
      <c r="V68" s="51"/>
      <c r="W68" s="50" t="s">
        <v>2445</v>
      </c>
      <c r="X68" s="50" t="s">
        <v>2122</v>
      </c>
      <c r="Y68" s="51"/>
      <c r="Z68" s="51" t="s">
        <v>1688</v>
      </c>
      <c r="AA68" s="50" t="s">
        <v>1701</v>
      </c>
      <c r="AB68" s="50"/>
      <c r="AC68" s="50"/>
      <c r="AD68" s="50"/>
      <c r="AE68" s="50"/>
      <c r="AF68" s="50"/>
      <c r="AG68" s="50" t="s">
        <v>1697</v>
      </c>
      <c r="AH68" s="50" t="s">
        <v>1702</v>
      </c>
      <c r="AI68" s="50" t="s">
        <v>1703</v>
      </c>
      <c r="AJ68" s="50" t="s">
        <v>1704</v>
      </c>
      <c r="AK68" s="50" t="s">
        <v>1705</v>
      </c>
      <c r="AL68" s="50" t="s">
        <v>2445</v>
      </c>
      <c r="AM68" s="50" t="s">
        <v>2122</v>
      </c>
      <c r="AN68" s="52">
        <v>-290587.90999999997</v>
      </c>
      <c r="AO68" s="53" t="s">
        <v>17</v>
      </c>
      <c r="AP68" s="50"/>
      <c r="AQ68" s="50" t="s">
        <v>2787</v>
      </c>
      <c r="AR68" s="50" t="s">
        <v>2788</v>
      </c>
      <c r="AS68" s="50" t="s">
        <v>21</v>
      </c>
      <c r="AT68" s="50"/>
      <c r="AU68" s="50"/>
      <c r="AV68" s="50"/>
      <c r="AW68" s="50"/>
      <c r="AX68" s="50" t="s">
        <v>18</v>
      </c>
      <c r="AY68" s="50" t="s">
        <v>21</v>
      </c>
      <c r="AZ68" s="50" t="s">
        <v>21</v>
      </c>
      <c r="BA68" s="50" t="s">
        <v>21</v>
      </c>
      <c r="BB68" s="50"/>
      <c r="BC68" s="50"/>
      <c r="BD68" s="50"/>
      <c r="BE68" s="50" t="s">
        <v>1706</v>
      </c>
      <c r="BF68" s="50" t="s">
        <v>1707</v>
      </c>
      <c r="BG68" s="51">
        <v>2</v>
      </c>
      <c r="BH68" s="50" t="s">
        <v>1724</v>
      </c>
      <c r="BI68" s="50" t="s">
        <v>1696</v>
      </c>
      <c r="BJ68" s="50" t="s">
        <v>17</v>
      </c>
      <c r="BK68" s="52">
        <v>-290587.90999999997</v>
      </c>
      <c r="BL68" s="52">
        <v>-290587.90999999997</v>
      </c>
    </row>
    <row r="69" spans="1:64" s="37" customFormat="1" ht="19.7" customHeight="1" x14ac:dyDescent="0.2">
      <c r="A69" s="37">
        <v>30</v>
      </c>
      <c r="B69" s="49" t="s">
        <v>1708</v>
      </c>
      <c r="E69" s="54" t="s">
        <v>18</v>
      </c>
      <c r="F69" s="54" t="s">
        <v>2774</v>
      </c>
      <c r="G69" s="54" t="s">
        <v>2792</v>
      </c>
      <c r="H69" s="54" t="s">
        <v>1680</v>
      </c>
      <c r="I69" s="54" t="s">
        <v>1681</v>
      </c>
      <c r="J69" s="54" t="s">
        <v>1682</v>
      </c>
      <c r="K69" s="54" t="s">
        <v>1683</v>
      </c>
      <c r="L69" s="54" t="s">
        <v>1684</v>
      </c>
      <c r="M69" s="54" t="s">
        <v>2793</v>
      </c>
      <c r="N69" s="54" t="s">
        <v>1685</v>
      </c>
      <c r="O69" s="55">
        <v>1</v>
      </c>
      <c r="P69" s="54" t="s">
        <v>17</v>
      </c>
      <c r="Q69" s="56">
        <v>-112924.61</v>
      </c>
      <c r="R69" s="56">
        <v>-112924.61</v>
      </c>
      <c r="S69" s="56">
        <v>-112924.61</v>
      </c>
      <c r="T69" s="55" t="s">
        <v>1686</v>
      </c>
      <c r="U69" s="55"/>
      <c r="V69" s="55"/>
      <c r="W69" s="54" t="s">
        <v>2445</v>
      </c>
      <c r="X69" s="54" t="s">
        <v>2122</v>
      </c>
      <c r="Y69" s="55"/>
      <c r="Z69" s="55" t="s">
        <v>1688</v>
      </c>
      <c r="AA69" s="54" t="s">
        <v>1689</v>
      </c>
      <c r="AB69" s="54"/>
      <c r="AC69" s="54"/>
      <c r="AD69" s="54"/>
      <c r="AE69" s="54"/>
      <c r="AF69" s="54"/>
      <c r="AG69" s="54" t="s">
        <v>1680</v>
      </c>
      <c r="AH69" s="54" t="s">
        <v>2196</v>
      </c>
      <c r="AI69" s="54" t="s">
        <v>2197</v>
      </c>
      <c r="AJ69" s="54" t="s">
        <v>2794</v>
      </c>
      <c r="AK69" s="54" t="s">
        <v>1692</v>
      </c>
      <c r="AL69" s="54" t="s">
        <v>2445</v>
      </c>
      <c r="AM69" s="54" t="s">
        <v>2122</v>
      </c>
      <c r="AN69" s="56">
        <v>-112924.61</v>
      </c>
      <c r="AO69" s="57" t="s">
        <v>17</v>
      </c>
      <c r="AP69" s="54"/>
      <c r="AQ69" s="54" t="s">
        <v>2787</v>
      </c>
      <c r="AR69" s="54" t="s">
        <v>2788</v>
      </c>
      <c r="AS69" s="54" t="s">
        <v>21</v>
      </c>
      <c r="AT69" s="54"/>
      <c r="AU69" s="54"/>
      <c r="AV69" s="54"/>
      <c r="AW69" s="54"/>
      <c r="AX69" s="54" t="s">
        <v>18</v>
      </c>
      <c r="AY69" s="54" t="s">
        <v>21</v>
      </c>
      <c r="AZ69" s="54" t="s">
        <v>21</v>
      </c>
      <c r="BA69" s="54" t="s">
        <v>21</v>
      </c>
      <c r="BB69" s="54"/>
      <c r="BC69" s="54"/>
      <c r="BD69" s="54"/>
      <c r="BE69" s="54" t="s">
        <v>1693</v>
      </c>
      <c r="BF69" s="54" t="s">
        <v>1694</v>
      </c>
      <c r="BG69" s="55">
        <v>2</v>
      </c>
      <c r="BH69" s="54" t="s">
        <v>1724</v>
      </c>
      <c r="BI69" s="54" t="s">
        <v>1696</v>
      </c>
      <c r="BJ69" s="54" t="s">
        <v>17</v>
      </c>
      <c r="BK69" s="56">
        <v>-112924.61</v>
      </c>
      <c r="BL69" s="56">
        <v>-112924.61</v>
      </c>
    </row>
    <row r="70" spans="1:64" s="37" customFormat="1" ht="19.7" customHeight="1" x14ac:dyDescent="0.2">
      <c r="A70" s="37">
        <v>30</v>
      </c>
      <c r="B70" s="49" t="s">
        <v>1708</v>
      </c>
      <c r="E70" s="54" t="s">
        <v>18</v>
      </c>
      <c r="F70" s="54" t="s">
        <v>2774</v>
      </c>
      <c r="G70" s="54" t="s">
        <v>2795</v>
      </c>
      <c r="H70" s="54" t="s">
        <v>713</v>
      </c>
      <c r="I70" s="54" t="s">
        <v>1793</v>
      </c>
      <c r="J70" s="54" t="s">
        <v>1682</v>
      </c>
      <c r="K70" s="54" t="s">
        <v>1794</v>
      </c>
      <c r="L70" s="54" t="s">
        <v>1795</v>
      </c>
      <c r="M70" s="54" t="s">
        <v>2796</v>
      </c>
      <c r="N70" s="54" t="s">
        <v>1685</v>
      </c>
      <c r="O70" s="55">
        <v>2</v>
      </c>
      <c r="P70" s="54" t="s">
        <v>2797</v>
      </c>
      <c r="Q70" s="56">
        <v>-267089.74</v>
      </c>
      <c r="R70" s="56">
        <v>-27059369.030000001</v>
      </c>
      <c r="S70" s="56">
        <v>-267089.74</v>
      </c>
      <c r="T70" s="55" t="s">
        <v>1686</v>
      </c>
      <c r="U70" s="55"/>
      <c r="V70" s="55"/>
      <c r="W70" s="54" t="s">
        <v>2121</v>
      </c>
      <c r="X70" s="54" t="s">
        <v>2122</v>
      </c>
      <c r="Y70" s="55"/>
      <c r="Z70" s="51" t="s">
        <v>2234</v>
      </c>
      <c r="AA70" s="54" t="s">
        <v>719</v>
      </c>
      <c r="AB70" s="54"/>
      <c r="AC70" s="54"/>
      <c r="AD70" s="54"/>
      <c r="AE70" s="54"/>
      <c r="AF70" s="54" t="s">
        <v>1797</v>
      </c>
      <c r="AG70" s="54" t="s">
        <v>713</v>
      </c>
      <c r="AH70" s="54" t="s">
        <v>2766</v>
      </c>
      <c r="AI70" s="54" t="s">
        <v>2767</v>
      </c>
      <c r="AJ70" s="54" t="s">
        <v>2798</v>
      </c>
      <c r="AK70" s="54" t="s">
        <v>2799</v>
      </c>
      <c r="AL70" s="54" t="s">
        <v>2121</v>
      </c>
      <c r="AM70" s="54" t="s">
        <v>2122</v>
      </c>
      <c r="AN70" s="56">
        <v>-267089.74</v>
      </c>
      <c r="AO70" s="57" t="s">
        <v>2797</v>
      </c>
      <c r="AP70" s="54"/>
      <c r="AQ70" s="54" t="s">
        <v>2787</v>
      </c>
      <c r="AR70" s="54" t="s">
        <v>2788</v>
      </c>
      <c r="AS70" s="54" t="s">
        <v>21</v>
      </c>
      <c r="AT70" s="54"/>
      <c r="AU70" s="54"/>
      <c r="AV70" s="54"/>
      <c r="AW70" s="54"/>
      <c r="AX70" s="54" t="s">
        <v>18</v>
      </c>
      <c r="AY70" s="54" t="s">
        <v>21</v>
      </c>
      <c r="AZ70" s="54" t="s">
        <v>21</v>
      </c>
      <c r="BA70" s="54" t="s">
        <v>21</v>
      </c>
      <c r="BB70" s="54"/>
      <c r="BC70" s="54"/>
      <c r="BD70" s="54"/>
      <c r="BE70" s="54"/>
      <c r="BF70" s="54" t="s">
        <v>1800</v>
      </c>
      <c r="BG70" s="55">
        <v>2</v>
      </c>
      <c r="BH70" s="54" t="s">
        <v>1724</v>
      </c>
      <c r="BI70" s="54" t="s">
        <v>1696</v>
      </c>
      <c r="BJ70" s="54" t="s">
        <v>2797</v>
      </c>
      <c r="BK70" s="56">
        <v>-267089.74</v>
      </c>
      <c r="BL70" s="56">
        <v>-27059369.030000001</v>
      </c>
    </row>
    <row r="71" spans="1:64" s="37" customFormat="1" ht="19.7" customHeight="1" x14ac:dyDescent="0.2">
      <c r="A71" s="37">
        <v>30</v>
      </c>
      <c r="B71" s="49" t="s">
        <v>1708</v>
      </c>
      <c r="E71" s="50" t="s">
        <v>18</v>
      </c>
      <c r="F71" s="50" t="s">
        <v>2774</v>
      </c>
      <c r="G71" s="50" t="s">
        <v>2800</v>
      </c>
      <c r="H71" s="50" t="s">
        <v>713</v>
      </c>
      <c r="I71" s="50" t="s">
        <v>1793</v>
      </c>
      <c r="J71" s="50" t="s">
        <v>1682</v>
      </c>
      <c r="K71" s="50" t="s">
        <v>1794</v>
      </c>
      <c r="L71" s="50" t="s">
        <v>1795</v>
      </c>
      <c r="M71" s="50" t="s">
        <v>2796</v>
      </c>
      <c r="N71" s="50" t="s">
        <v>1685</v>
      </c>
      <c r="O71" s="51">
        <v>2</v>
      </c>
      <c r="P71" s="50" t="s">
        <v>2797</v>
      </c>
      <c r="Q71" s="52">
        <v>-68333.649999999994</v>
      </c>
      <c r="R71" s="52">
        <v>-6923011.9199999999</v>
      </c>
      <c r="S71" s="52">
        <v>-68333.649999999994</v>
      </c>
      <c r="T71" s="55" t="s">
        <v>1686</v>
      </c>
      <c r="U71" s="51"/>
      <c r="V71" s="51"/>
      <c r="W71" s="50" t="s">
        <v>2801</v>
      </c>
      <c r="X71" s="50" t="s">
        <v>2768</v>
      </c>
      <c r="Y71" s="51"/>
      <c r="Z71" s="51" t="s">
        <v>2234</v>
      </c>
      <c r="AA71" s="50" t="s">
        <v>719</v>
      </c>
      <c r="AB71" s="50"/>
      <c r="AC71" s="50"/>
      <c r="AD71" s="50"/>
      <c r="AE71" s="50"/>
      <c r="AF71" s="50" t="s">
        <v>1797</v>
      </c>
      <c r="AG71" s="50" t="s">
        <v>713</v>
      </c>
      <c r="AH71" s="50" t="s">
        <v>2766</v>
      </c>
      <c r="AI71" s="50" t="s">
        <v>2767</v>
      </c>
      <c r="AJ71" s="50" t="s">
        <v>2802</v>
      </c>
      <c r="AK71" s="50" t="s">
        <v>2799</v>
      </c>
      <c r="AL71" s="50" t="s">
        <v>2801</v>
      </c>
      <c r="AM71" s="50" t="s">
        <v>2768</v>
      </c>
      <c r="AN71" s="52">
        <v>-68333.649999999994</v>
      </c>
      <c r="AO71" s="53" t="s">
        <v>2797</v>
      </c>
      <c r="AP71" s="50"/>
      <c r="AQ71" s="50" t="s">
        <v>2803</v>
      </c>
      <c r="AR71" s="50" t="s">
        <v>2804</v>
      </c>
      <c r="AS71" s="50" t="s">
        <v>21</v>
      </c>
      <c r="AT71" s="50"/>
      <c r="AU71" s="50"/>
      <c r="AV71" s="50"/>
      <c r="AW71" s="50"/>
      <c r="AX71" s="50" t="s">
        <v>18</v>
      </c>
      <c r="AY71" s="50" t="s">
        <v>21</v>
      </c>
      <c r="AZ71" s="50" t="s">
        <v>21</v>
      </c>
      <c r="BA71" s="50" t="s">
        <v>21</v>
      </c>
      <c r="BB71" s="50"/>
      <c r="BC71" s="50"/>
      <c r="BD71" s="50"/>
      <c r="BE71" s="50"/>
      <c r="BF71" s="50" t="s">
        <v>1800</v>
      </c>
      <c r="BG71" s="51">
        <v>2</v>
      </c>
      <c r="BH71" s="50" t="s">
        <v>1724</v>
      </c>
      <c r="BI71" s="50" t="s">
        <v>1696</v>
      </c>
      <c r="BJ71" s="50" t="s">
        <v>2797</v>
      </c>
      <c r="BK71" s="52">
        <v>-68333.649999999994</v>
      </c>
      <c r="BL71" s="52">
        <v>-6923011.9199999999</v>
      </c>
    </row>
    <row r="72" spans="1:64" s="37" customFormat="1" ht="19.7" customHeight="1" x14ac:dyDescent="0.2">
      <c r="A72" s="37">
        <v>30</v>
      </c>
      <c r="B72" s="49" t="s">
        <v>1708</v>
      </c>
      <c r="E72" s="54" t="s">
        <v>18</v>
      </c>
      <c r="F72" s="54" t="s">
        <v>2774</v>
      </c>
      <c r="G72" s="54" t="s">
        <v>2805</v>
      </c>
      <c r="H72" s="54" t="s">
        <v>2806</v>
      </c>
      <c r="I72" s="54" t="s">
        <v>2807</v>
      </c>
      <c r="J72" s="54" t="s">
        <v>1682</v>
      </c>
      <c r="K72" s="54" t="s">
        <v>1794</v>
      </c>
      <c r="L72" s="54" t="s">
        <v>1795</v>
      </c>
      <c r="M72" s="54" t="s">
        <v>2808</v>
      </c>
      <c r="N72" s="54" t="s">
        <v>1685</v>
      </c>
      <c r="O72" s="55">
        <v>1</v>
      </c>
      <c r="P72" s="54" t="s">
        <v>2797</v>
      </c>
      <c r="Q72" s="56">
        <v>-13200</v>
      </c>
      <c r="R72" s="56">
        <v>-1337317.08</v>
      </c>
      <c r="S72" s="56">
        <v>-13200</v>
      </c>
      <c r="T72" s="51" t="s">
        <v>1686</v>
      </c>
      <c r="U72" s="55"/>
      <c r="V72" s="55"/>
      <c r="W72" s="54" t="s">
        <v>2206</v>
      </c>
      <c r="X72" s="54" t="s">
        <v>2191</v>
      </c>
      <c r="Y72" s="55"/>
      <c r="Z72" s="55" t="s">
        <v>2219</v>
      </c>
      <c r="AA72" s="54" t="s">
        <v>2809</v>
      </c>
      <c r="AB72" s="54"/>
      <c r="AC72" s="54"/>
      <c r="AD72" s="54"/>
      <c r="AE72" s="54"/>
      <c r="AF72" s="54"/>
      <c r="AG72" s="54" t="s">
        <v>2806</v>
      </c>
      <c r="AH72" s="54" t="s">
        <v>2260</v>
      </c>
      <c r="AI72" s="54" t="s">
        <v>2261</v>
      </c>
      <c r="AJ72" s="54" t="s">
        <v>2810</v>
      </c>
      <c r="AK72" s="54" t="s">
        <v>2811</v>
      </c>
      <c r="AL72" s="54" t="s">
        <v>2206</v>
      </c>
      <c r="AM72" s="54" t="s">
        <v>2191</v>
      </c>
      <c r="AN72" s="56">
        <v>-13200</v>
      </c>
      <c r="AO72" s="57" t="s">
        <v>2797</v>
      </c>
      <c r="AP72" s="54"/>
      <c r="AQ72" s="54" t="s">
        <v>2787</v>
      </c>
      <c r="AR72" s="54" t="s">
        <v>2788</v>
      </c>
      <c r="AS72" s="54" t="s">
        <v>21</v>
      </c>
      <c r="AT72" s="54"/>
      <c r="AU72" s="54"/>
      <c r="AV72" s="54"/>
      <c r="AW72" s="54"/>
      <c r="AX72" s="54" t="s">
        <v>18</v>
      </c>
      <c r="AY72" s="54" t="s">
        <v>21</v>
      </c>
      <c r="AZ72" s="54" t="s">
        <v>21</v>
      </c>
      <c r="BA72" s="54" t="s">
        <v>21</v>
      </c>
      <c r="BB72" s="54"/>
      <c r="BC72" s="54"/>
      <c r="BD72" s="54"/>
      <c r="BE72" s="54"/>
      <c r="BF72" s="54" t="s">
        <v>2812</v>
      </c>
      <c r="BG72" s="55">
        <v>2</v>
      </c>
      <c r="BH72" s="54" t="s">
        <v>1724</v>
      </c>
      <c r="BI72" s="54" t="s">
        <v>1696</v>
      </c>
      <c r="BJ72" s="54" t="s">
        <v>2797</v>
      </c>
      <c r="BK72" s="56">
        <v>-13200</v>
      </c>
      <c r="BL72" s="56">
        <v>-1337317.08</v>
      </c>
    </row>
    <row r="73" spans="1:64" s="37" customFormat="1" ht="19.7" customHeight="1" x14ac:dyDescent="0.2">
      <c r="A73" s="37">
        <v>30</v>
      </c>
      <c r="B73" s="49" t="s">
        <v>1708</v>
      </c>
      <c r="E73" s="50" t="s">
        <v>18</v>
      </c>
      <c r="F73" s="50" t="s">
        <v>2774</v>
      </c>
      <c r="G73" s="50" t="s">
        <v>2813</v>
      </c>
      <c r="H73" s="50" t="s">
        <v>2814</v>
      </c>
      <c r="I73" s="50" t="s">
        <v>2815</v>
      </c>
      <c r="J73" s="50" t="s">
        <v>1682</v>
      </c>
      <c r="K73" s="50" t="s">
        <v>2816</v>
      </c>
      <c r="L73" s="50" t="s">
        <v>2817</v>
      </c>
      <c r="M73" s="50" t="s">
        <v>2818</v>
      </c>
      <c r="N73" s="50" t="s">
        <v>1685</v>
      </c>
      <c r="O73" s="51">
        <v>1</v>
      </c>
      <c r="P73" s="50" t="s">
        <v>2797</v>
      </c>
      <c r="Q73" s="52">
        <v>-3477.45</v>
      </c>
      <c r="R73" s="52">
        <v>-352307.07</v>
      </c>
      <c r="S73" s="52">
        <v>-3477.45</v>
      </c>
      <c r="T73" s="51" t="s">
        <v>1686</v>
      </c>
      <c r="U73" s="51"/>
      <c r="V73" s="51"/>
      <c r="W73" s="50" t="s">
        <v>2206</v>
      </c>
      <c r="X73" s="50" t="s">
        <v>2191</v>
      </c>
      <c r="Y73" s="51"/>
      <c r="Z73" s="55" t="s">
        <v>2219</v>
      </c>
      <c r="AA73" s="50" t="s">
        <v>2819</v>
      </c>
      <c r="AB73" s="50"/>
      <c r="AC73" s="50"/>
      <c r="AD73" s="50"/>
      <c r="AE73" s="50"/>
      <c r="AF73" s="50"/>
      <c r="AG73" s="50" t="s">
        <v>2814</v>
      </c>
      <c r="AH73" s="50" t="s">
        <v>2543</v>
      </c>
      <c r="AI73" s="50" t="s">
        <v>2544</v>
      </c>
      <c r="AJ73" s="50" t="s">
        <v>2820</v>
      </c>
      <c r="AK73" s="50" t="s">
        <v>2821</v>
      </c>
      <c r="AL73" s="50" t="s">
        <v>2206</v>
      </c>
      <c r="AM73" s="50" t="s">
        <v>2191</v>
      </c>
      <c r="AN73" s="52">
        <v>-3477.45</v>
      </c>
      <c r="AO73" s="53" t="s">
        <v>2797</v>
      </c>
      <c r="AP73" s="50"/>
      <c r="AQ73" s="50" t="s">
        <v>2787</v>
      </c>
      <c r="AR73" s="50" t="s">
        <v>2788</v>
      </c>
      <c r="AS73" s="50" t="s">
        <v>21</v>
      </c>
      <c r="AT73" s="50"/>
      <c r="AU73" s="50"/>
      <c r="AV73" s="50"/>
      <c r="AW73" s="50"/>
      <c r="AX73" s="50" t="s">
        <v>18</v>
      </c>
      <c r="AY73" s="50" t="s">
        <v>21</v>
      </c>
      <c r="AZ73" s="50" t="s">
        <v>21</v>
      </c>
      <c r="BA73" s="50" t="s">
        <v>21</v>
      </c>
      <c r="BB73" s="50"/>
      <c r="BC73" s="50"/>
      <c r="BD73" s="50"/>
      <c r="BE73" s="50"/>
      <c r="BF73" s="50" t="s">
        <v>2822</v>
      </c>
      <c r="BG73" s="51">
        <v>2</v>
      </c>
      <c r="BH73" s="50" t="s">
        <v>1724</v>
      </c>
      <c r="BI73" s="50" t="s">
        <v>1696</v>
      </c>
      <c r="BJ73" s="50" t="s">
        <v>2797</v>
      </c>
      <c r="BK73" s="52">
        <v>-3477.45</v>
      </c>
      <c r="BL73" s="52">
        <v>-352307.07</v>
      </c>
    </row>
    <row r="74" spans="1:64" s="37" customFormat="1" ht="19.7" customHeight="1" x14ac:dyDescent="0.2">
      <c r="A74" s="37">
        <v>30</v>
      </c>
      <c r="B74" s="49" t="s">
        <v>1708</v>
      </c>
      <c r="E74" s="54" t="s">
        <v>18</v>
      </c>
      <c r="F74" s="54" t="s">
        <v>2774</v>
      </c>
      <c r="G74" s="54" t="s">
        <v>2823</v>
      </c>
      <c r="H74" s="54" t="s">
        <v>2824</v>
      </c>
      <c r="I74" s="54" t="s">
        <v>2825</v>
      </c>
      <c r="J74" s="54" t="s">
        <v>1682</v>
      </c>
      <c r="K74" s="54" t="s">
        <v>1794</v>
      </c>
      <c r="L74" s="54" t="s">
        <v>1795</v>
      </c>
      <c r="M74" s="54" t="s">
        <v>2826</v>
      </c>
      <c r="N74" s="54" t="s">
        <v>1685</v>
      </c>
      <c r="O74" s="55">
        <v>1</v>
      </c>
      <c r="P74" s="54" t="s">
        <v>343</v>
      </c>
      <c r="Q74" s="56">
        <v>-2425</v>
      </c>
      <c r="R74" s="56">
        <v>-178417.92000000001</v>
      </c>
      <c r="S74" s="56">
        <v>-2425</v>
      </c>
      <c r="T74" s="51" t="s">
        <v>1686</v>
      </c>
      <c r="U74" s="55"/>
      <c r="V74" s="55"/>
      <c r="W74" s="54" t="s">
        <v>2206</v>
      </c>
      <c r="X74" s="54" t="s">
        <v>2191</v>
      </c>
      <c r="Y74" s="55"/>
      <c r="Z74" s="55" t="s">
        <v>2219</v>
      </c>
      <c r="AA74" s="54" t="s">
        <v>2827</v>
      </c>
      <c r="AB74" s="54"/>
      <c r="AC74" s="54"/>
      <c r="AD74" s="54"/>
      <c r="AE74" s="54"/>
      <c r="AF74" s="54"/>
      <c r="AG74" s="54" t="s">
        <v>2824</v>
      </c>
      <c r="AH74" s="54" t="s">
        <v>2209</v>
      </c>
      <c r="AI74" s="54" t="s">
        <v>2210</v>
      </c>
      <c r="AJ74" s="54" t="s">
        <v>2828</v>
      </c>
      <c r="AK74" s="54" t="s">
        <v>2829</v>
      </c>
      <c r="AL74" s="54" t="s">
        <v>2206</v>
      </c>
      <c r="AM74" s="54" t="s">
        <v>2191</v>
      </c>
      <c r="AN74" s="56">
        <v>-2425</v>
      </c>
      <c r="AO74" s="57" t="s">
        <v>343</v>
      </c>
      <c r="AP74" s="54"/>
      <c r="AQ74" s="54" t="s">
        <v>2787</v>
      </c>
      <c r="AR74" s="54" t="s">
        <v>2788</v>
      </c>
      <c r="AS74" s="54" t="s">
        <v>21</v>
      </c>
      <c r="AT74" s="54"/>
      <c r="AU74" s="54"/>
      <c r="AV74" s="54"/>
      <c r="AW74" s="54"/>
      <c r="AX74" s="54" t="s">
        <v>18</v>
      </c>
      <c r="AY74" s="54" t="s">
        <v>21</v>
      </c>
      <c r="AZ74" s="54" t="s">
        <v>21</v>
      </c>
      <c r="BA74" s="54" t="s">
        <v>21</v>
      </c>
      <c r="BB74" s="54"/>
      <c r="BC74" s="54"/>
      <c r="BD74" s="54"/>
      <c r="BE74" s="54"/>
      <c r="BF74" s="54" t="s">
        <v>2830</v>
      </c>
      <c r="BG74" s="55">
        <v>2</v>
      </c>
      <c r="BH74" s="54" t="s">
        <v>1724</v>
      </c>
      <c r="BI74" s="54" t="s">
        <v>1696</v>
      </c>
      <c r="BJ74" s="54" t="s">
        <v>343</v>
      </c>
      <c r="BK74" s="56">
        <v>-2425</v>
      </c>
      <c r="BL74" s="56">
        <v>-178417.92000000001</v>
      </c>
    </row>
    <row r="75" spans="1:64" s="37" customFormat="1" ht="19.7" customHeight="1" x14ac:dyDescent="0.2">
      <c r="A75" s="37">
        <v>30</v>
      </c>
      <c r="B75" s="49" t="s">
        <v>1708</v>
      </c>
      <c r="E75" s="54" t="s">
        <v>18</v>
      </c>
      <c r="F75" s="54" t="s">
        <v>2774</v>
      </c>
      <c r="G75" s="54" t="s">
        <v>2831</v>
      </c>
      <c r="H75" s="54" t="s">
        <v>2832</v>
      </c>
      <c r="I75" s="54" t="s">
        <v>2833</v>
      </c>
      <c r="J75" s="54" t="s">
        <v>1682</v>
      </c>
      <c r="K75" s="54" t="s">
        <v>2816</v>
      </c>
      <c r="L75" s="54" t="s">
        <v>2817</v>
      </c>
      <c r="M75" s="54" t="s">
        <v>2834</v>
      </c>
      <c r="N75" s="54" t="s">
        <v>1685</v>
      </c>
      <c r="O75" s="55">
        <v>1</v>
      </c>
      <c r="P75" s="54" t="s">
        <v>343</v>
      </c>
      <c r="Q75" s="56">
        <v>-542763.5</v>
      </c>
      <c r="R75" s="56">
        <v>-39933498.850000001</v>
      </c>
      <c r="S75" s="56">
        <v>-542763.5</v>
      </c>
      <c r="T75" s="51" t="s">
        <v>1686</v>
      </c>
      <c r="U75" s="55"/>
      <c r="V75" s="55"/>
      <c r="W75" s="54" t="s">
        <v>2206</v>
      </c>
      <c r="X75" s="54" t="s">
        <v>2191</v>
      </c>
      <c r="Y75" s="55"/>
      <c r="Z75" s="55" t="s">
        <v>2219</v>
      </c>
      <c r="AA75" s="54" t="s">
        <v>2835</v>
      </c>
      <c r="AB75" s="54"/>
      <c r="AC75" s="54"/>
      <c r="AD75" s="54"/>
      <c r="AE75" s="54"/>
      <c r="AF75" s="54"/>
      <c r="AG75" s="54" t="s">
        <v>2832</v>
      </c>
      <c r="AH75" s="54" t="s">
        <v>2766</v>
      </c>
      <c r="AI75" s="54" t="s">
        <v>2767</v>
      </c>
      <c r="AJ75" s="54" t="s">
        <v>2836</v>
      </c>
      <c r="AK75" s="54" t="s">
        <v>2837</v>
      </c>
      <c r="AL75" s="54" t="s">
        <v>2206</v>
      </c>
      <c r="AM75" s="54" t="s">
        <v>2191</v>
      </c>
      <c r="AN75" s="56">
        <v>-542763.5</v>
      </c>
      <c r="AO75" s="57" t="s">
        <v>343</v>
      </c>
      <c r="AP75" s="54"/>
      <c r="AQ75" s="54" t="s">
        <v>2787</v>
      </c>
      <c r="AR75" s="54" t="s">
        <v>2788</v>
      </c>
      <c r="AS75" s="54" t="s">
        <v>21</v>
      </c>
      <c r="AT75" s="54"/>
      <c r="AU75" s="54"/>
      <c r="AV75" s="54"/>
      <c r="AW75" s="54"/>
      <c r="AX75" s="54" t="s">
        <v>18</v>
      </c>
      <c r="AY75" s="54" t="s">
        <v>21</v>
      </c>
      <c r="AZ75" s="54" t="s">
        <v>21</v>
      </c>
      <c r="BA75" s="54" t="s">
        <v>21</v>
      </c>
      <c r="BB75" s="54"/>
      <c r="BC75" s="54"/>
      <c r="BD75" s="54"/>
      <c r="BE75" s="54" t="s">
        <v>2838</v>
      </c>
      <c r="BF75" s="54" t="s">
        <v>2839</v>
      </c>
      <c r="BG75" s="55">
        <v>2</v>
      </c>
      <c r="BH75" s="54" t="s">
        <v>1724</v>
      </c>
      <c r="BI75" s="54" t="s">
        <v>1696</v>
      </c>
      <c r="BJ75" s="54" t="s">
        <v>343</v>
      </c>
      <c r="BK75" s="56">
        <v>-542763.5</v>
      </c>
      <c r="BL75" s="56">
        <v>-39933498.850000001</v>
      </c>
    </row>
    <row r="76" spans="1:64" s="37" customFormat="1" ht="19.7" customHeight="1" x14ac:dyDescent="0.2">
      <c r="A76" s="37">
        <v>30</v>
      </c>
      <c r="B76" s="49" t="s">
        <v>1708</v>
      </c>
      <c r="E76" s="54" t="s">
        <v>18</v>
      </c>
      <c r="F76" s="54" t="s">
        <v>2774</v>
      </c>
      <c r="G76" s="54" t="s">
        <v>2840</v>
      </c>
      <c r="H76" s="54" t="s">
        <v>2841</v>
      </c>
      <c r="I76" s="54" t="s">
        <v>2842</v>
      </c>
      <c r="J76" s="54" t="s">
        <v>1682</v>
      </c>
      <c r="K76" s="54" t="s">
        <v>2816</v>
      </c>
      <c r="L76" s="54" t="s">
        <v>2817</v>
      </c>
      <c r="M76" s="54" t="s">
        <v>2843</v>
      </c>
      <c r="N76" s="54" t="s">
        <v>1685</v>
      </c>
      <c r="O76" s="55">
        <v>1</v>
      </c>
      <c r="P76" s="54" t="s">
        <v>343</v>
      </c>
      <c r="Q76" s="56">
        <v>-7420</v>
      </c>
      <c r="R76" s="56">
        <v>-545922.05000000005</v>
      </c>
      <c r="S76" s="56">
        <v>-7420</v>
      </c>
      <c r="T76" s="51" t="s">
        <v>1686</v>
      </c>
      <c r="U76" s="55"/>
      <c r="V76" s="55"/>
      <c r="W76" s="54" t="s">
        <v>2206</v>
      </c>
      <c r="X76" s="54" t="s">
        <v>2191</v>
      </c>
      <c r="Y76" s="55"/>
      <c r="Z76" s="55" t="s">
        <v>2219</v>
      </c>
      <c r="AA76" s="54" t="s">
        <v>2844</v>
      </c>
      <c r="AB76" s="54"/>
      <c r="AC76" s="54"/>
      <c r="AD76" s="54"/>
      <c r="AE76" s="54"/>
      <c r="AF76" s="54"/>
      <c r="AG76" s="54" t="s">
        <v>2841</v>
      </c>
      <c r="AH76" s="54" t="s">
        <v>2766</v>
      </c>
      <c r="AI76" s="54" t="s">
        <v>2767</v>
      </c>
      <c r="AJ76" s="54" t="s">
        <v>2845</v>
      </c>
      <c r="AK76" s="54" t="s">
        <v>2846</v>
      </c>
      <c r="AL76" s="54" t="s">
        <v>2206</v>
      </c>
      <c r="AM76" s="54" t="s">
        <v>2191</v>
      </c>
      <c r="AN76" s="56">
        <v>-7420</v>
      </c>
      <c r="AO76" s="57" t="s">
        <v>343</v>
      </c>
      <c r="AP76" s="54"/>
      <c r="AQ76" s="54" t="s">
        <v>2787</v>
      </c>
      <c r="AR76" s="54" t="s">
        <v>2788</v>
      </c>
      <c r="AS76" s="54" t="s">
        <v>21</v>
      </c>
      <c r="AT76" s="54"/>
      <c r="AU76" s="54"/>
      <c r="AV76" s="54"/>
      <c r="AW76" s="54"/>
      <c r="AX76" s="54" t="s">
        <v>18</v>
      </c>
      <c r="AY76" s="54" t="s">
        <v>21</v>
      </c>
      <c r="AZ76" s="54" t="s">
        <v>21</v>
      </c>
      <c r="BA76" s="54" t="s">
        <v>21</v>
      </c>
      <c r="BB76" s="54"/>
      <c r="BC76" s="54"/>
      <c r="BD76" s="54"/>
      <c r="BE76" s="54"/>
      <c r="BF76" s="54" t="s">
        <v>2847</v>
      </c>
      <c r="BG76" s="55">
        <v>2</v>
      </c>
      <c r="BH76" s="54" t="s">
        <v>1724</v>
      </c>
      <c r="BI76" s="54" t="s">
        <v>1696</v>
      </c>
      <c r="BJ76" s="54" t="s">
        <v>343</v>
      </c>
      <c r="BK76" s="56">
        <v>-7420</v>
      </c>
      <c r="BL76" s="56">
        <v>-545922.05000000005</v>
      </c>
    </row>
    <row r="77" spans="1:64" s="37" customFormat="1" ht="19.7" customHeight="1" x14ac:dyDescent="0.2">
      <c r="A77" s="37">
        <v>30</v>
      </c>
      <c r="B77" s="49" t="s">
        <v>1708</v>
      </c>
      <c r="E77" s="54" t="s">
        <v>18</v>
      </c>
      <c r="F77" s="54" t="s">
        <v>2774</v>
      </c>
      <c r="G77" s="54" t="s">
        <v>2848</v>
      </c>
      <c r="H77" s="54" t="s">
        <v>2849</v>
      </c>
      <c r="I77" s="54" t="s">
        <v>2850</v>
      </c>
      <c r="J77" s="54" t="s">
        <v>1682</v>
      </c>
      <c r="K77" s="54" t="s">
        <v>2816</v>
      </c>
      <c r="L77" s="54" t="s">
        <v>2817</v>
      </c>
      <c r="M77" s="54" t="s">
        <v>2851</v>
      </c>
      <c r="N77" s="54" t="s">
        <v>1685</v>
      </c>
      <c r="O77" s="55">
        <v>1</v>
      </c>
      <c r="P77" s="54" t="s">
        <v>343</v>
      </c>
      <c r="Q77" s="56">
        <v>-17695</v>
      </c>
      <c r="R77" s="56">
        <v>-1301899.01</v>
      </c>
      <c r="S77" s="56">
        <v>-17695</v>
      </c>
      <c r="T77" s="51" t="s">
        <v>1686</v>
      </c>
      <c r="U77" s="55"/>
      <c r="V77" s="55"/>
      <c r="W77" s="54" t="s">
        <v>2206</v>
      </c>
      <c r="X77" s="54" t="s">
        <v>2191</v>
      </c>
      <c r="Y77" s="55"/>
      <c r="Z77" s="55" t="s">
        <v>2219</v>
      </c>
      <c r="AA77" s="54" t="s">
        <v>2852</v>
      </c>
      <c r="AB77" s="54"/>
      <c r="AC77" s="54"/>
      <c r="AD77" s="54"/>
      <c r="AE77" s="54"/>
      <c r="AF77" s="54"/>
      <c r="AG77" s="54" t="s">
        <v>2849</v>
      </c>
      <c r="AH77" s="54" t="s">
        <v>2766</v>
      </c>
      <c r="AI77" s="54" t="s">
        <v>2767</v>
      </c>
      <c r="AJ77" s="54" t="s">
        <v>2853</v>
      </c>
      <c r="AK77" s="54" t="s">
        <v>2854</v>
      </c>
      <c r="AL77" s="54" t="s">
        <v>2206</v>
      </c>
      <c r="AM77" s="54" t="s">
        <v>2191</v>
      </c>
      <c r="AN77" s="56">
        <v>-8847.5</v>
      </c>
      <c r="AO77" s="57" t="s">
        <v>343</v>
      </c>
      <c r="AP77" s="54"/>
      <c r="AQ77" s="54" t="s">
        <v>2787</v>
      </c>
      <c r="AR77" s="54" t="s">
        <v>2788</v>
      </c>
      <c r="AS77" s="54" t="s">
        <v>21</v>
      </c>
      <c r="AT77" s="54"/>
      <c r="AU77" s="54"/>
      <c r="AV77" s="54"/>
      <c r="AW77" s="54"/>
      <c r="AX77" s="54" t="s">
        <v>18</v>
      </c>
      <c r="AY77" s="54" t="s">
        <v>21</v>
      </c>
      <c r="AZ77" s="54" t="s">
        <v>21</v>
      </c>
      <c r="BA77" s="54" t="s">
        <v>21</v>
      </c>
      <c r="BB77" s="54"/>
      <c r="BC77" s="54"/>
      <c r="BD77" s="54"/>
      <c r="BE77" s="54"/>
      <c r="BF77" s="54" t="s">
        <v>2855</v>
      </c>
      <c r="BG77" s="55">
        <v>2</v>
      </c>
      <c r="BH77" s="54" t="s">
        <v>1724</v>
      </c>
      <c r="BI77" s="54" t="s">
        <v>1696</v>
      </c>
      <c r="BJ77" s="54" t="s">
        <v>343</v>
      </c>
      <c r="BK77" s="56">
        <v>-17695</v>
      </c>
      <c r="BL77" s="56">
        <v>-1301899.01</v>
      </c>
    </row>
    <row r="78" spans="1:64" s="37" customFormat="1" ht="19.7" customHeight="1" x14ac:dyDescent="0.2">
      <c r="A78" s="37">
        <v>30</v>
      </c>
      <c r="B78" s="49" t="s">
        <v>1708</v>
      </c>
      <c r="E78" s="50" t="s">
        <v>18</v>
      </c>
      <c r="F78" s="50" t="s">
        <v>2774</v>
      </c>
      <c r="G78" s="50" t="s">
        <v>2856</v>
      </c>
      <c r="H78" s="50" t="s">
        <v>2857</v>
      </c>
      <c r="I78" s="50" t="s">
        <v>2858</v>
      </c>
      <c r="J78" s="50" t="s">
        <v>1682</v>
      </c>
      <c r="K78" s="50" t="s">
        <v>2859</v>
      </c>
      <c r="L78" s="50" t="s">
        <v>2860</v>
      </c>
      <c r="M78" s="50" t="s">
        <v>2861</v>
      </c>
      <c r="N78" s="50" t="s">
        <v>1685</v>
      </c>
      <c r="O78" s="51">
        <v>1</v>
      </c>
      <c r="P78" s="50" t="s">
        <v>343</v>
      </c>
      <c r="Q78" s="52">
        <v>-174.9</v>
      </c>
      <c r="R78" s="52">
        <v>-12868.16</v>
      </c>
      <c r="S78" s="52">
        <v>-174.9</v>
      </c>
      <c r="T78" s="51" t="s">
        <v>1686</v>
      </c>
      <c r="U78" s="51"/>
      <c r="V78" s="51"/>
      <c r="W78" s="50" t="s">
        <v>2206</v>
      </c>
      <c r="X78" s="50" t="s">
        <v>2191</v>
      </c>
      <c r="Y78" s="51"/>
      <c r="Z78" s="55" t="s">
        <v>2219</v>
      </c>
      <c r="AA78" s="50" t="s">
        <v>2862</v>
      </c>
      <c r="AB78" s="50"/>
      <c r="AC78" s="50"/>
      <c r="AD78" s="50"/>
      <c r="AE78" s="50"/>
      <c r="AF78" s="50"/>
      <c r="AG78" s="50" t="s">
        <v>2857</v>
      </c>
      <c r="AH78" s="50" t="s">
        <v>2863</v>
      </c>
      <c r="AI78" s="50" t="s">
        <v>2864</v>
      </c>
      <c r="AJ78" s="50" t="s">
        <v>2865</v>
      </c>
      <c r="AK78" s="50" t="s">
        <v>2866</v>
      </c>
      <c r="AL78" s="50" t="s">
        <v>2206</v>
      </c>
      <c r="AM78" s="50" t="s">
        <v>2191</v>
      </c>
      <c r="AN78" s="52">
        <v>-174.9</v>
      </c>
      <c r="AO78" s="53" t="s">
        <v>343</v>
      </c>
      <c r="AP78" s="50"/>
      <c r="AQ78" s="50" t="s">
        <v>2787</v>
      </c>
      <c r="AR78" s="50" t="s">
        <v>2788</v>
      </c>
      <c r="AS78" s="50" t="s">
        <v>21</v>
      </c>
      <c r="AT78" s="50"/>
      <c r="AU78" s="50"/>
      <c r="AV78" s="50"/>
      <c r="AW78" s="50"/>
      <c r="AX78" s="50" t="s">
        <v>18</v>
      </c>
      <c r="AY78" s="50" t="s">
        <v>21</v>
      </c>
      <c r="AZ78" s="50" t="s">
        <v>21</v>
      </c>
      <c r="BA78" s="50" t="s">
        <v>21</v>
      </c>
      <c r="BB78" s="50"/>
      <c r="BC78" s="50"/>
      <c r="BD78" s="50"/>
      <c r="BE78" s="50"/>
      <c r="BF78" s="50" t="s">
        <v>2867</v>
      </c>
      <c r="BG78" s="51">
        <v>2</v>
      </c>
      <c r="BH78" s="50" t="s">
        <v>1724</v>
      </c>
      <c r="BI78" s="50" t="s">
        <v>1696</v>
      </c>
      <c r="BJ78" s="50" t="s">
        <v>343</v>
      </c>
      <c r="BK78" s="52">
        <v>-174.9</v>
      </c>
      <c r="BL78" s="52">
        <v>-12868.16</v>
      </c>
    </row>
    <row r="79" spans="1:64" s="37" customFormat="1" ht="19.7" customHeight="1" x14ac:dyDescent="0.2">
      <c r="A79" s="37">
        <v>30</v>
      </c>
      <c r="B79" s="49" t="s">
        <v>1708</v>
      </c>
      <c r="E79" s="54" t="s">
        <v>18</v>
      </c>
      <c r="F79" s="54" t="s">
        <v>2774</v>
      </c>
      <c r="G79" s="54" t="s">
        <v>2868</v>
      </c>
      <c r="H79" s="54" t="s">
        <v>2869</v>
      </c>
      <c r="I79" s="54" t="s">
        <v>2870</v>
      </c>
      <c r="J79" s="54" t="s">
        <v>1682</v>
      </c>
      <c r="K79" s="54" t="s">
        <v>2816</v>
      </c>
      <c r="L79" s="54" t="s">
        <v>2817</v>
      </c>
      <c r="M79" s="54" t="s">
        <v>2871</v>
      </c>
      <c r="N79" s="54" t="s">
        <v>1685</v>
      </c>
      <c r="O79" s="55">
        <v>1</v>
      </c>
      <c r="P79" s="54" t="s">
        <v>343</v>
      </c>
      <c r="Q79" s="56">
        <v>-32000</v>
      </c>
      <c r="R79" s="56">
        <v>-2354380.7999999998</v>
      </c>
      <c r="S79" s="56">
        <v>-32000</v>
      </c>
      <c r="T79" s="51" t="s">
        <v>1686</v>
      </c>
      <c r="U79" s="55"/>
      <c r="V79" s="55"/>
      <c r="W79" s="54" t="s">
        <v>2206</v>
      </c>
      <c r="X79" s="54" t="s">
        <v>2191</v>
      </c>
      <c r="Y79" s="55"/>
      <c r="Z79" s="55" t="s">
        <v>2219</v>
      </c>
      <c r="AA79" s="54" t="s">
        <v>2872</v>
      </c>
      <c r="AB79" s="54"/>
      <c r="AC79" s="54"/>
      <c r="AD79" s="54"/>
      <c r="AE79" s="54"/>
      <c r="AF79" s="54"/>
      <c r="AG79" s="54" t="s">
        <v>2869</v>
      </c>
      <c r="AH79" s="54" t="s">
        <v>2719</v>
      </c>
      <c r="AI79" s="54" t="s">
        <v>2720</v>
      </c>
      <c r="AJ79" s="54" t="s">
        <v>2873</v>
      </c>
      <c r="AK79" s="54" t="s">
        <v>2874</v>
      </c>
      <c r="AL79" s="54" t="s">
        <v>2206</v>
      </c>
      <c r="AM79" s="54" t="s">
        <v>2191</v>
      </c>
      <c r="AN79" s="56">
        <v>-32000</v>
      </c>
      <c r="AO79" s="57" t="s">
        <v>343</v>
      </c>
      <c r="AP79" s="54"/>
      <c r="AQ79" s="54" t="s">
        <v>2787</v>
      </c>
      <c r="AR79" s="54" t="s">
        <v>2788</v>
      </c>
      <c r="AS79" s="54" t="s">
        <v>21</v>
      </c>
      <c r="AT79" s="54"/>
      <c r="AU79" s="54"/>
      <c r="AV79" s="54"/>
      <c r="AW79" s="54"/>
      <c r="AX79" s="54" t="s">
        <v>18</v>
      </c>
      <c r="AY79" s="54" t="s">
        <v>21</v>
      </c>
      <c r="AZ79" s="54" t="s">
        <v>21</v>
      </c>
      <c r="BA79" s="54" t="s">
        <v>21</v>
      </c>
      <c r="BB79" s="54"/>
      <c r="BC79" s="54"/>
      <c r="BD79" s="54"/>
      <c r="BE79" s="54"/>
      <c r="BF79" s="54" t="s">
        <v>2875</v>
      </c>
      <c r="BG79" s="55">
        <v>2</v>
      </c>
      <c r="BH79" s="54" t="s">
        <v>1724</v>
      </c>
      <c r="BI79" s="54" t="s">
        <v>1696</v>
      </c>
      <c r="BJ79" s="54" t="s">
        <v>343</v>
      </c>
      <c r="BK79" s="56">
        <v>-32000</v>
      </c>
      <c r="BL79" s="56">
        <v>-2354380.7999999998</v>
      </c>
    </row>
    <row r="80" spans="1:64" s="37" customFormat="1" ht="19.7" customHeight="1" x14ac:dyDescent="0.2">
      <c r="A80" s="37">
        <v>30</v>
      </c>
      <c r="B80" s="49" t="s">
        <v>1708</v>
      </c>
      <c r="E80" s="50" t="s">
        <v>18</v>
      </c>
      <c r="F80" s="50" t="s">
        <v>2774</v>
      </c>
      <c r="G80" s="50" t="s">
        <v>2876</v>
      </c>
      <c r="H80" s="50" t="s">
        <v>2877</v>
      </c>
      <c r="I80" s="50" t="s">
        <v>2878</v>
      </c>
      <c r="J80" s="50" t="s">
        <v>1682</v>
      </c>
      <c r="K80" s="50" t="s">
        <v>2816</v>
      </c>
      <c r="L80" s="50" t="s">
        <v>2817</v>
      </c>
      <c r="M80" s="50" t="s">
        <v>2879</v>
      </c>
      <c r="N80" s="50" t="s">
        <v>1685</v>
      </c>
      <c r="O80" s="51">
        <v>1</v>
      </c>
      <c r="P80" s="50" t="s">
        <v>343</v>
      </c>
      <c r="Q80" s="52">
        <v>-780.69</v>
      </c>
      <c r="R80" s="52">
        <v>-57438.8</v>
      </c>
      <c r="S80" s="52">
        <v>-780.69</v>
      </c>
      <c r="T80" s="51" t="s">
        <v>1686</v>
      </c>
      <c r="U80" s="51"/>
      <c r="V80" s="51"/>
      <c r="W80" s="50" t="s">
        <v>2206</v>
      </c>
      <c r="X80" s="50" t="s">
        <v>2191</v>
      </c>
      <c r="Y80" s="51"/>
      <c r="Z80" s="55" t="s">
        <v>2219</v>
      </c>
      <c r="AA80" s="50" t="s">
        <v>2880</v>
      </c>
      <c r="AB80" s="50"/>
      <c r="AC80" s="50"/>
      <c r="AD80" s="50"/>
      <c r="AE80" s="50"/>
      <c r="AF80" s="50"/>
      <c r="AG80" s="50" t="s">
        <v>2877</v>
      </c>
      <c r="AH80" s="50" t="s">
        <v>2209</v>
      </c>
      <c r="AI80" s="50" t="s">
        <v>2210</v>
      </c>
      <c r="AJ80" s="50" t="s">
        <v>2881</v>
      </c>
      <c r="AK80" s="50" t="s">
        <v>2882</v>
      </c>
      <c r="AL80" s="50" t="s">
        <v>2206</v>
      </c>
      <c r="AM80" s="50" t="s">
        <v>2191</v>
      </c>
      <c r="AN80" s="52">
        <v>-780.69</v>
      </c>
      <c r="AO80" s="53" t="s">
        <v>343</v>
      </c>
      <c r="AP80" s="50"/>
      <c r="AQ80" s="50" t="s">
        <v>2787</v>
      </c>
      <c r="AR80" s="50" t="s">
        <v>2788</v>
      </c>
      <c r="AS80" s="50" t="s">
        <v>21</v>
      </c>
      <c r="AT80" s="50"/>
      <c r="AU80" s="50"/>
      <c r="AV80" s="50"/>
      <c r="AW80" s="50"/>
      <c r="AX80" s="50" t="s">
        <v>18</v>
      </c>
      <c r="AY80" s="50" t="s">
        <v>21</v>
      </c>
      <c r="AZ80" s="50" t="s">
        <v>21</v>
      </c>
      <c r="BA80" s="50" t="s">
        <v>21</v>
      </c>
      <c r="BB80" s="50"/>
      <c r="BC80" s="50"/>
      <c r="BD80" s="50"/>
      <c r="BE80" s="50"/>
      <c r="BF80" s="50" t="s">
        <v>2883</v>
      </c>
      <c r="BG80" s="51">
        <v>2</v>
      </c>
      <c r="BH80" s="50" t="s">
        <v>1724</v>
      </c>
      <c r="BI80" s="50" t="s">
        <v>1696</v>
      </c>
      <c r="BJ80" s="50" t="s">
        <v>343</v>
      </c>
      <c r="BK80" s="52">
        <v>-780.69</v>
      </c>
      <c r="BL80" s="52">
        <v>-57438.8</v>
      </c>
    </row>
    <row r="81" spans="1:64" s="37" customFormat="1" ht="19.7" customHeight="1" x14ac:dyDescent="0.2">
      <c r="A81" s="37">
        <v>30</v>
      </c>
      <c r="B81" s="49" t="s">
        <v>1708</v>
      </c>
      <c r="E81" s="50" t="s">
        <v>18</v>
      </c>
      <c r="F81" s="50" t="s">
        <v>2774</v>
      </c>
      <c r="G81" s="50" t="s">
        <v>2884</v>
      </c>
      <c r="H81" s="50" t="s">
        <v>2877</v>
      </c>
      <c r="I81" s="50" t="s">
        <v>2878</v>
      </c>
      <c r="J81" s="50" t="s">
        <v>1682</v>
      </c>
      <c r="K81" s="50" t="s">
        <v>2816</v>
      </c>
      <c r="L81" s="50" t="s">
        <v>2817</v>
      </c>
      <c r="M81" s="50" t="s">
        <v>2885</v>
      </c>
      <c r="N81" s="50" t="s">
        <v>1685</v>
      </c>
      <c r="O81" s="51">
        <v>1</v>
      </c>
      <c r="P81" s="50" t="s">
        <v>343</v>
      </c>
      <c r="Q81" s="52">
        <v>-15408</v>
      </c>
      <c r="R81" s="52">
        <v>-1133634.3600000001</v>
      </c>
      <c r="S81" s="52">
        <v>-15408</v>
      </c>
      <c r="T81" s="51" t="s">
        <v>1686</v>
      </c>
      <c r="U81" s="51"/>
      <c r="V81" s="51"/>
      <c r="W81" s="50" t="s">
        <v>2206</v>
      </c>
      <c r="X81" s="50" t="s">
        <v>2191</v>
      </c>
      <c r="Y81" s="51"/>
      <c r="Z81" s="55" t="s">
        <v>2219</v>
      </c>
      <c r="AA81" s="50" t="s">
        <v>2880</v>
      </c>
      <c r="AB81" s="50"/>
      <c r="AC81" s="50"/>
      <c r="AD81" s="50"/>
      <c r="AE81" s="50"/>
      <c r="AF81" s="50"/>
      <c r="AG81" s="50" t="s">
        <v>2877</v>
      </c>
      <c r="AH81" s="50" t="s">
        <v>2209</v>
      </c>
      <c r="AI81" s="50" t="s">
        <v>2210</v>
      </c>
      <c r="AJ81" s="50" t="s">
        <v>2886</v>
      </c>
      <c r="AK81" s="50" t="s">
        <v>2887</v>
      </c>
      <c r="AL81" s="50" t="s">
        <v>2206</v>
      </c>
      <c r="AM81" s="50" t="s">
        <v>2191</v>
      </c>
      <c r="AN81" s="52">
        <v>-15408</v>
      </c>
      <c r="AO81" s="53" t="s">
        <v>343</v>
      </c>
      <c r="AP81" s="50"/>
      <c r="AQ81" s="50" t="s">
        <v>2787</v>
      </c>
      <c r="AR81" s="50" t="s">
        <v>2788</v>
      </c>
      <c r="AS81" s="50" t="s">
        <v>21</v>
      </c>
      <c r="AT81" s="50"/>
      <c r="AU81" s="50"/>
      <c r="AV81" s="50"/>
      <c r="AW81" s="50"/>
      <c r="AX81" s="50" t="s">
        <v>18</v>
      </c>
      <c r="AY81" s="50" t="s">
        <v>21</v>
      </c>
      <c r="AZ81" s="50" t="s">
        <v>21</v>
      </c>
      <c r="BA81" s="50" t="s">
        <v>21</v>
      </c>
      <c r="BB81" s="50"/>
      <c r="BC81" s="50"/>
      <c r="BD81" s="50"/>
      <c r="BE81" s="50"/>
      <c r="BF81" s="50" t="s">
        <v>2883</v>
      </c>
      <c r="BG81" s="51">
        <v>2</v>
      </c>
      <c r="BH81" s="50" t="s">
        <v>1724</v>
      </c>
      <c r="BI81" s="50" t="s">
        <v>1696</v>
      </c>
      <c r="BJ81" s="50" t="s">
        <v>343</v>
      </c>
      <c r="BK81" s="52">
        <v>-15408</v>
      </c>
      <c r="BL81" s="52">
        <v>-1133634.3600000001</v>
      </c>
    </row>
    <row r="82" spans="1:64" s="37" customFormat="1" ht="19.7" customHeight="1" x14ac:dyDescent="0.2">
      <c r="A82" s="37">
        <v>30</v>
      </c>
      <c r="B82" s="49" t="s">
        <v>1708</v>
      </c>
      <c r="E82" s="50" t="s">
        <v>18</v>
      </c>
      <c r="F82" s="50" t="s">
        <v>2774</v>
      </c>
      <c r="G82" s="50" t="s">
        <v>2888</v>
      </c>
      <c r="H82" s="50" t="s">
        <v>2889</v>
      </c>
      <c r="I82" s="50" t="s">
        <v>2890</v>
      </c>
      <c r="J82" s="50" t="s">
        <v>1682</v>
      </c>
      <c r="K82" s="50" t="s">
        <v>1794</v>
      </c>
      <c r="L82" s="50" t="s">
        <v>1795</v>
      </c>
      <c r="M82" s="50" t="s">
        <v>2891</v>
      </c>
      <c r="N82" s="50" t="s">
        <v>1685</v>
      </c>
      <c r="O82" s="51">
        <v>1</v>
      </c>
      <c r="P82" s="50" t="s">
        <v>343</v>
      </c>
      <c r="Q82" s="52">
        <v>-20054.400000000001</v>
      </c>
      <c r="R82" s="52">
        <v>-1475490.45</v>
      </c>
      <c r="S82" s="52">
        <v>-20054.400000000001</v>
      </c>
      <c r="T82" s="51" t="s">
        <v>1686</v>
      </c>
      <c r="U82" s="51"/>
      <c r="V82" s="51"/>
      <c r="W82" s="50" t="s">
        <v>2206</v>
      </c>
      <c r="X82" s="50" t="s">
        <v>2191</v>
      </c>
      <c r="Y82" s="51"/>
      <c r="Z82" s="55" t="s">
        <v>2219</v>
      </c>
      <c r="AA82" s="50" t="s">
        <v>2892</v>
      </c>
      <c r="AB82" s="50"/>
      <c r="AC82" s="50"/>
      <c r="AD82" s="50"/>
      <c r="AE82" s="50"/>
      <c r="AF82" s="50"/>
      <c r="AG82" s="50" t="s">
        <v>2889</v>
      </c>
      <c r="AH82" s="50" t="s">
        <v>2766</v>
      </c>
      <c r="AI82" s="50" t="s">
        <v>2767</v>
      </c>
      <c r="AJ82" s="50" t="s">
        <v>2893</v>
      </c>
      <c r="AK82" s="50" t="s">
        <v>2894</v>
      </c>
      <c r="AL82" s="50" t="s">
        <v>2206</v>
      </c>
      <c r="AM82" s="50" t="s">
        <v>2191</v>
      </c>
      <c r="AN82" s="52">
        <v>-20054.400000000001</v>
      </c>
      <c r="AO82" s="53" t="s">
        <v>343</v>
      </c>
      <c r="AP82" s="50"/>
      <c r="AQ82" s="50" t="s">
        <v>2787</v>
      </c>
      <c r="AR82" s="50" t="s">
        <v>2788</v>
      </c>
      <c r="AS82" s="50" t="s">
        <v>21</v>
      </c>
      <c r="AT82" s="50"/>
      <c r="AU82" s="50"/>
      <c r="AV82" s="50"/>
      <c r="AW82" s="50"/>
      <c r="AX82" s="50" t="s">
        <v>18</v>
      </c>
      <c r="AY82" s="50" t="s">
        <v>21</v>
      </c>
      <c r="AZ82" s="50" t="s">
        <v>21</v>
      </c>
      <c r="BA82" s="50" t="s">
        <v>21</v>
      </c>
      <c r="BB82" s="50"/>
      <c r="BC82" s="50"/>
      <c r="BD82" s="50"/>
      <c r="BE82" s="50" t="s">
        <v>2895</v>
      </c>
      <c r="BF82" s="50" t="s">
        <v>2896</v>
      </c>
      <c r="BG82" s="51">
        <v>2</v>
      </c>
      <c r="BH82" s="50" t="s">
        <v>1724</v>
      </c>
      <c r="BI82" s="50" t="s">
        <v>1696</v>
      </c>
      <c r="BJ82" s="50" t="s">
        <v>343</v>
      </c>
      <c r="BK82" s="52">
        <v>-20054.400000000001</v>
      </c>
      <c r="BL82" s="52">
        <v>-1475490.45</v>
      </c>
    </row>
    <row r="83" spans="1:64" s="37" customFormat="1" ht="19.7" customHeight="1" x14ac:dyDescent="0.2">
      <c r="A83" s="37">
        <v>30</v>
      </c>
      <c r="B83" s="49" t="s">
        <v>1708</v>
      </c>
      <c r="E83" s="54" t="s">
        <v>18</v>
      </c>
      <c r="F83" s="54" t="s">
        <v>2774</v>
      </c>
      <c r="G83" s="54" t="s">
        <v>2897</v>
      </c>
      <c r="H83" s="54" t="s">
        <v>2898</v>
      </c>
      <c r="I83" s="54" t="s">
        <v>2899</v>
      </c>
      <c r="J83" s="54" t="s">
        <v>1682</v>
      </c>
      <c r="K83" s="54" t="s">
        <v>2900</v>
      </c>
      <c r="L83" s="54" t="s">
        <v>2901</v>
      </c>
      <c r="M83" s="54" t="s">
        <v>2902</v>
      </c>
      <c r="N83" s="54" t="s">
        <v>1685</v>
      </c>
      <c r="O83" s="55">
        <v>1</v>
      </c>
      <c r="P83" s="54" t="s">
        <v>343</v>
      </c>
      <c r="Q83" s="56">
        <v>-3030.92</v>
      </c>
      <c r="R83" s="56">
        <v>-222998.12</v>
      </c>
      <c r="S83" s="56">
        <v>-3030.92</v>
      </c>
      <c r="T83" s="51" t="s">
        <v>1686</v>
      </c>
      <c r="U83" s="55"/>
      <c r="V83" s="55"/>
      <c r="W83" s="54" t="s">
        <v>2903</v>
      </c>
      <c r="X83" s="54" t="s">
        <v>2768</v>
      </c>
      <c r="Y83" s="55"/>
      <c r="Z83" s="55" t="s">
        <v>2219</v>
      </c>
      <c r="AA83" s="54" t="s">
        <v>2904</v>
      </c>
      <c r="AB83" s="54"/>
      <c r="AC83" s="54"/>
      <c r="AD83" s="54"/>
      <c r="AE83" s="54"/>
      <c r="AF83" s="54"/>
      <c r="AG83" s="54" t="s">
        <v>2898</v>
      </c>
      <c r="AH83" s="54" t="s">
        <v>2260</v>
      </c>
      <c r="AI83" s="54" t="s">
        <v>2261</v>
      </c>
      <c r="AJ83" s="54" t="s">
        <v>2905</v>
      </c>
      <c r="AK83" s="54" t="s">
        <v>2769</v>
      </c>
      <c r="AL83" s="54" t="s">
        <v>2903</v>
      </c>
      <c r="AM83" s="54" t="s">
        <v>2768</v>
      </c>
      <c r="AN83" s="56">
        <v>-3030.92</v>
      </c>
      <c r="AO83" s="57" t="s">
        <v>343</v>
      </c>
      <c r="AP83" s="54"/>
      <c r="AQ83" s="54" t="s">
        <v>2787</v>
      </c>
      <c r="AR83" s="54" t="s">
        <v>2788</v>
      </c>
      <c r="AS83" s="54" t="s">
        <v>21</v>
      </c>
      <c r="AT83" s="54"/>
      <c r="AU83" s="54"/>
      <c r="AV83" s="54"/>
      <c r="AW83" s="54"/>
      <c r="AX83" s="54" t="s">
        <v>18</v>
      </c>
      <c r="AY83" s="54" t="s">
        <v>21</v>
      </c>
      <c r="AZ83" s="54" t="s">
        <v>21</v>
      </c>
      <c r="BA83" s="54" t="s">
        <v>21</v>
      </c>
      <c r="BB83" s="54"/>
      <c r="BC83" s="54"/>
      <c r="BD83" s="54"/>
      <c r="BE83" s="54"/>
      <c r="BF83" s="54" t="s">
        <v>2906</v>
      </c>
      <c r="BG83" s="55">
        <v>2</v>
      </c>
      <c r="BH83" s="54" t="s">
        <v>1724</v>
      </c>
      <c r="BI83" s="54" t="s">
        <v>1696</v>
      </c>
      <c r="BJ83" s="54" t="s">
        <v>343</v>
      </c>
      <c r="BK83" s="56">
        <v>-3030.92</v>
      </c>
      <c r="BL83" s="56">
        <v>-222998.12</v>
      </c>
    </row>
    <row r="84" spans="1:64" s="37" customFormat="1" ht="19.7" customHeight="1" x14ac:dyDescent="0.2">
      <c r="A84" s="37">
        <v>30</v>
      </c>
      <c r="B84" s="49" t="s">
        <v>1708</v>
      </c>
      <c r="E84" s="54" t="s">
        <v>18</v>
      </c>
      <c r="F84" s="54" t="s">
        <v>2774</v>
      </c>
      <c r="G84" s="54" t="s">
        <v>2907</v>
      </c>
      <c r="H84" s="54" t="s">
        <v>2832</v>
      </c>
      <c r="I84" s="54" t="s">
        <v>2833</v>
      </c>
      <c r="J84" s="54" t="s">
        <v>1682</v>
      </c>
      <c r="K84" s="54" t="s">
        <v>2816</v>
      </c>
      <c r="L84" s="54" t="s">
        <v>2817</v>
      </c>
      <c r="M84" s="54" t="s">
        <v>2908</v>
      </c>
      <c r="N84" s="54" t="s">
        <v>1685</v>
      </c>
      <c r="O84" s="55">
        <v>1</v>
      </c>
      <c r="P84" s="54" t="s">
        <v>343</v>
      </c>
      <c r="Q84" s="56">
        <v>-2688</v>
      </c>
      <c r="R84" s="56">
        <v>-197767.99</v>
      </c>
      <c r="S84" s="56">
        <v>-2688</v>
      </c>
      <c r="T84" s="51" t="s">
        <v>1686</v>
      </c>
      <c r="U84" s="55"/>
      <c r="V84" s="55"/>
      <c r="W84" s="54" t="s">
        <v>2121</v>
      </c>
      <c r="X84" s="54" t="s">
        <v>2122</v>
      </c>
      <c r="Y84" s="55"/>
      <c r="Z84" s="55" t="s">
        <v>2219</v>
      </c>
      <c r="AA84" s="54" t="s">
        <v>2835</v>
      </c>
      <c r="AB84" s="54"/>
      <c r="AC84" s="54"/>
      <c r="AD84" s="54"/>
      <c r="AE84" s="54"/>
      <c r="AF84" s="54"/>
      <c r="AG84" s="54" t="s">
        <v>2832</v>
      </c>
      <c r="AH84" s="54" t="s">
        <v>2719</v>
      </c>
      <c r="AI84" s="54" t="s">
        <v>2720</v>
      </c>
      <c r="AJ84" s="54" t="s">
        <v>2909</v>
      </c>
      <c r="AK84" s="54" t="s">
        <v>2910</v>
      </c>
      <c r="AL84" s="54" t="s">
        <v>2121</v>
      </c>
      <c r="AM84" s="54" t="s">
        <v>2122</v>
      </c>
      <c r="AN84" s="56">
        <v>-2688</v>
      </c>
      <c r="AO84" s="57" t="s">
        <v>343</v>
      </c>
      <c r="AP84" s="54"/>
      <c r="AQ84" s="54" t="s">
        <v>2787</v>
      </c>
      <c r="AR84" s="54" t="s">
        <v>2788</v>
      </c>
      <c r="AS84" s="54" t="s">
        <v>21</v>
      </c>
      <c r="AT84" s="54"/>
      <c r="AU84" s="54"/>
      <c r="AV84" s="54"/>
      <c r="AW84" s="54"/>
      <c r="AX84" s="54" t="s">
        <v>18</v>
      </c>
      <c r="AY84" s="54" t="s">
        <v>21</v>
      </c>
      <c r="AZ84" s="54" t="s">
        <v>21</v>
      </c>
      <c r="BA84" s="54" t="s">
        <v>21</v>
      </c>
      <c r="BB84" s="54"/>
      <c r="BC84" s="54"/>
      <c r="BD84" s="54"/>
      <c r="BE84" s="54" t="s">
        <v>2838</v>
      </c>
      <c r="BF84" s="54" t="s">
        <v>2839</v>
      </c>
      <c r="BG84" s="55">
        <v>2</v>
      </c>
      <c r="BH84" s="54" t="s">
        <v>1724</v>
      </c>
      <c r="BI84" s="54" t="s">
        <v>1696</v>
      </c>
      <c r="BJ84" s="54" t="s">
        <v>343</v>
      </c>
      <c r="BK84" s="56">
        <v>-2688</v>
      </c>
      <c r="BL84" s="56">
        <v>-197767.99</v>
      </c>
    </row>
    <row r="85" spans="1:64" s="37" customFormat="1" ht="19.7" customHeight="1" x14ac:dyDescent="0.2">
      <c r="A85" s="37">
        <v>30</v>
      </c>
      <c r="B85" s="49" t="s">
        <v>1708</v>
      </c>
      <c r="E85" s="50" t="s">
        <v>18</v>
      </c>
      <c r="F85" s="50" t="s">
        <v>2911</v>
      </c>
      <c r="G85" s="50" t="s">
        <v>2912</v>
      </c>
      <c r="H85" s="50" t="s">
        <v>2913</v>
      </c>
      <c r="I85" s="50"/>
      <c r="J85" s="50" t="s">
        <v>2914</v>
      </c>
      <c r="K85" s="50" t="s">
        <v>1712</v>
      </c>
      <c r="L85" s="50" t="s">
        <v>1713</v>
      </c>
      <c r="M85" s="50" t="s">
        <v>2915</v>
      </c>
      <c r="N85" s="50" t="s">
        <v>1715</v>
      </c>
      <c r="O85" s="51">
        <v>1</v>
      </c>
      <c r="P85" s="50" t="s">
        <v>17</v>
      </c>
      <c r="Q85" s="52">
        <v>-190.38</v>
      </c>
      <c r="R85" s="52">
        <v>-190.38</v>
      </c>
      <c r="S85" s="52">
        <f>R85</f>
        <v>-190.38</v>
      </c>
      <c r="T85" s="51" t="s">
        <v>1686</v>
      </c>
      <c r="U85" s="51"/>
      <c r="V85" s="51"/>
      <c r="W85" s="50" t="s">
        <v>2206</v>
      </c>
      <c r="X85" s="50" t="s">
        <v>2191</v>
      </c>
      <c r="Y85" s="51"/>
      <c r="Z85" s="51" t="s">
        <v>2916</v>
      </c>
      <c r="AA85" s="50"/>
      <c r="AB85" s="50" t="s">
        <v>2917</v>
      </c>
      <c r="AC85" s="50"/>
      <c r="AD85" s="50"/>
      <c r="AE85" s="50"/>
      <c r="AF85" s="50"/>
      <c r="AG85" s="50"/>
      <c r="AH85" s="50"/>
      <c r="AI85" s="50"/>
      <c r="AJ85" s="50"/>
      <c r="AK85" s="50"/>
      <c r="AL85" s="50" t="s">
        <v>2206</v>
      </c>
      <c r="AM85" s="50" t="s">
        <v>2191</v>
      </c>
      <c r="AN85" s="52"/>
      <c r="AO85" s="53"/>
      <c r="AP85" s="50"/>
      <c r="AQ85" s="50" t="s">
        <v>2918</v>
      </c>
      <c r="AR85" s="50" t="s">
        <v>2919</v>
      </c>
      <c r="AS85" s="50" t="s">
        <v>21</v>
      </c>
      <c r="AT85" s="50"/>
      <c r="AU85" s="50"/>
      <c r="AV85" s="50"/>
      <c r="AW85" s="50"/>
      <c r="AX85" s="50" t="s">
        <v>18</v>
      </c>
      <c r="AY85" s="50" t="s">
        <v>21</v>
      </c>
      <c r="AZ85" s="50" t="s">
        <v>21</v>
      </c>
      <c r="BA85" s="50" t="s">
        <v>21</v>
      </c>
      <c r="BB85" s="50"/>
      <c r="BC85" s="50"/>
      <c r="BD85" s="50"/>
      <c r="BE85" s="50"/>
      <c r="BF85" s="50" t="s">
        <v>2920</v>
      </c>
      <c r="BG85" s="51">
        <v>3</v>
      </c>
      <c r="BH85" s="50" t="s">
        <v>1724</v>
      </c>
      <c r="BI85" s="50" t="s">
        <v>1696</v>
      </c>
      <c r="BJ85" s="50" t="s">
        <v>17</v>
      </c>
      <c r="BK85" s="52">
        <v>-190.38</v>
      </c>
      <c r="BL85" s="52">
        <v>-190.38</v>
      </c>
    </row>
    <row r="86" spans="1:64" s="37" customFormat="1" ht="19.7" customHeight="1" x14ac:dyDescent="0.2">
      <c r="A86" s="37">
        <v>30</v>
      </c>
      <c r="B86" s="49" t="s">
        <v>1708</v>
      </c>
      <c r="E86" s="54" t="s">
        <v>18</v>
      </c>
      <c r="F86" s="54" t="s">
        <v>2911</v>
      </c>
      <c r="G86" s="54" t="s">
        <v>2921</v>
      </c>
      <c r="H86" s="54" t="s">
        <v>2922</v>
      </c>
      <c r="I86" s="54"/>
      <c r="J86" s="54" t="s">
        <v>2914</v>
      </c>
      <c r="K86" s="54" t="s">
        <v>1712</v>
      </c>
      <c r="L86" s="54" t="s">
        <v>1713</v>
      </c>
      <c r="M86" s="54" t="s">
        <v>2923</v>
      </c>
      <c r="N86" s="54" t="s">
        <v>1715</v>
      </c>
      <c r="O86" s="55">
        <v>1</v>
      </c>
      <c r="P86" s="54" t="s">
        <v>17</v>
      </c>
      <c r="Q86" s="56">
        <v>-25009.64</v>
      </c>
      <c r="R86" s="56">
        <v>-25009.64</v>
      </c>
      <c r="S86" s="56">
        <f>R86</f>
        <v>-25009.64</v>
      </c>
      <c r="T86" s="51" t="s">
        <v>1686</v>
      </c>
      <c r="U86" s="55"/>
      <c r="V86" s="55"/>
      <c r="W86" s="54" t="s">
        <v>2206</v>
      </c>
      <c r="X86" s="54" t="s">
        <v>2191</v>
      </c>
      <c r="Y86" s="55"/>
      <c r="Z86" s="51" t="s">
        <v>2916</v>
      </c>
      <c r="AA86" s="54"/>
      <c r="AB86" s="54" t="s">
        <v>2924</v>
      </c>
      <c r="AC86" s="54"/>
      <c r="AD86" s="54"/>
      <c r="AE86" s="54"/>
      <c r="AF86" s="54"/>
      <c r="AG86" s="54"/>
      <c r="AH86" s="54"/>
      <c r="AI86" s="54"/>
      <c r="AJ86" s="54"/>
      <c r="AK86" s="54"/>
      <c r="AL86" s="54" t="s">
        <v>2206</v>
      </c>
      <c r="AM86" s="54" t="s">
        <v>2191</v>
      </c>
      <c r="AN86" s="56"/>
      <c r="AO86" s="57"/>
      <c r="AP86" s="54"/>
      <c r="AQ86" s="54" t="s">
        <v>2925</v>
      </c>
      <c r="AR86" s="54" t="s">
        <v>2926</v>
      </c>
      <c r="AS86" s="54" t="s">
        <v>21</v>
      </c>
      <c r="AT86" s="54"/>
      <c r="AU86" s="54"/>
      <c r="AV86" s="54"/>
      <c r="AW86" s="54"/>
      <c r="AX86" s="54" t="s">
        <v>18</v>
      </c>
      <c r="AY86" s="54" t="s">
        <v>21</v>
      </c>
      <c r="AZ86" s="54" t="s">
        <v>21</v>
      </c>
      <c r="BA86" s="54" t="s">
        <v>21</v>
      </c>
      <c r="BB86" s="54"/>
      <c r="BC86" s="54"/>
      <c r="BD86" s="54"/>
      <c r="BE86" s="54"/>
      <c r="BF86" s="54" t="s">
        <v>2927</v>
      </c>
      <c r="BG86" s="55">
        <v>3</v>
      </c>
      <c r="BH86" s="54" t="s">
        <v>1724</v>
      </c>
      <c r="BI86" s="54" t="s">
        <v>1696</v>
      </c>
      <c r="BJ86" s="54" t="s">
        <v>17</v>
      </c>
      <c r="BK86" s="56">
        <v>-25009.64</v>
      </c>
      <c r="BL86" s="56">
        <v>-25009.64</v>
      </c>
    </row>
    <row r="87" spans="1:64" s="37" customFormat="1" ht="19.7" customHeight="1" x14ac:dyDescent="0.2">
      <c r="A87" s="37">
        <v>30</v>
      </c>
      <c r="B87" s="49" t="s">
        <v>1708</v>
      </c>
      <c r="E87" s="50" t="s">
        <v>18</v>
      </c>
      <c r="F87" s="50" t="s">
        <v>2911</v>
      </c>
      <c r="G87" s="50" t="s">
        <v>2928</v>
      </c>
      <c r="H87" s="50" t="s">
        <v>2929</v>
      </c>
      <c r="I87" s="50"/>
      <c r="J87" s="50" t="s">
        <v>2914</v>
      </c>
      <c r="K87" s="50" t="s">
        <v>1712</v>
      </c>
      <c r="L87" s="50" t="s">
        <v>1713</v>
      </c>
      <c r="M87" s="50" t="s">
        <v>2930</v>
      </c>
      <c r="N87" s="50" t="s">
        <v>1715</v>
      </c>
      <c r="O87" s="51">
        <v>1</v>
      </c>
      <c r="P87" s="50" t="s">
        <v>17</v>
      </c>
      <c r="Q87" s="52">
        <v>-277882.7</v>
      </c>
      <c r="R87" s="52">
        <v>-277882.7</v>
      </c>
      <c r="S87" s="56">
        <f t="shared" ref="S87:S122" si="0">R87</f>
        <v>-277882.7</v>
      </c>
      <c r="T87" s="51" t="s">
        <v>1686</v>
      </c>
      <c r="U87" s="51"/>
      <c r="V87" s="51"/>
      <c r="W87" s="50" t="s">
        <v>2206</v>
      </c>
      <c r="X87" s="50" t="s">
        <v>2191</v>
      </c>
      <c r="Y87" s="51"/>
      <c r="Z87" s="51" t="s">
        <v>2916</v>
      </c>
      <c r="AA87" s="50"/>
      <c r="AB87" s="50" t="s">
        <v>2931</v>
      </c>
      <c r="AC87" s="50"/>
      <c r="AD87" s="50"/>
      <c r="AE87" s="50"/>
      <c r="AF87" s="50"/>
      <c r="AG87" s="50"/>
      <c r="AH87" s="50"/>
      <c r="AI87" s="50"/>
      <c r="AJ87" s="50"/>
      <c r="AK87" s="50"/>
      <c r="AL87" s="50" t="s">
        <v>2206</v>
      </c>
      <c r="AM87" s="50" t="s">
        <v>2191</v>
      </c>
      <c r="AN87" s="52"/>
      <c r="AO87" s="53"/>
      <c r="AP87" s="50"/>
      <c r="AQ87" s="50" t="s">
        <v>2925</v>
      </c>
      <c r="AR87" s="50" t="s">
        <v>2926</v>
      </c>
      <c r="AS87" s="50" t="s">
        <v>21</v>
      </c>
      <c r="AT87" s="50"/>
      <c r="AU87" s="50"/>
      <c r="AV87" s="50"/>
      <c r="AW87" s="50"/>
      <c r="AX87" s="50" t="s">
        <v>18</v>
      </c>
      <c r="AY87" s="50" t="s">
        <v>21</v>
      </c>
      <c r="AZ87" s="50" t="s">
        <v>21</v>
      </c>
      <c r="BA87" s="50" t="s">
        <v>21</v>
      </c>
      <c r="BB87" s="50"/>
      <c r="BC87" s="50"/>
      <c r="BD87" s="50"/>
      <c r="BE87" s="50"/>
      <c r="BF87" s="50" t="s">
        <v>2932</v>
      </c>
      <c r="BG87" s="51">
        <v>3</v>
      </c>
      <c r="BH87" s="50" t="s">
        <v>1724</v>
      </c>
      <c r="BI87" s="50" t="s">
        <v>1696</v>
      </c>
      <c r="BJ87" s="50" t="s">
        <v>17</v>
      </c>
      <c r="BK87" s="52">
        <v>-277882.7</v>
      </c>
      <c r="BL87" s="52">
        <v>-277882.7</v>
      </c>
    </row>
    <row r="88" spans="1:64" s="37" customFormat="1" ht="19.7" customHeight="1" x14ac:dyDescent="0.2">
      <c r="A88" s="37">
        <v>30</v>
      </c>
      <c r="B88" s="49" t="s">
        <v>1708</v>
      </c>
      <c r="E88" s="54" t="s">
        <v>18</v>
      </c>
      <c r="F88" s="54" t="s">
        <v>2911</v>
      </c>
      <c r="G88" s="54" t="s">
        <v>2933</v>
      </c>
      <c r="H88" s="54" t="s">
        <v>2934</v>
      </c>
      <c r="I88" s="54"/>
      <c r="J88" s="54" t="s">
        <v>2914</v>
      </c>
      <c r="K88" s="54" t="s">
        <v>1712</v>
      </c>
      <c r="L88" s="54" t="s">
        <v>1713</v>
      </c>
      <c r="M88" s="54" t="s">
        <v>2935</v>
      </c>
      <c r="N88" s="54" t="s">
        <v>1715</v>
      </c>
      <c r="O88" s="55">
        <v>1</v>
      </c>
      <c r="P88" s="54" t="s">
        <v>17</v>
      </c>
      <c r="Q88" s="56">
        <v>-13442.25</v>
      </c>
      <c r="R88" s="56">
        <v>-13442.25</v>
      </c>
      <c r="S88" s="56">
        <f t="shared" si="0"/>
        <v>-13442.25</v>
      </c>
      <c r="T88" s="51" t="s">
        <v>1686</v>
      </c>
      <c r="U88" s="55"/>
      <c r="V88" s="55"/>
      <c r="W88" s="54" t="s">
        <v>2206</v>
      </c>
      <c r="X88" s="54" t="s">
        <v>2191</v>
      </c>
      <c r="Y88" s="55"/>
      <c r="Z88" s="51" t="s">
        <v>2916</v>
      </c>
      <c r="AA88" s="54"/>
      <c r="AB88" s="54" t="s">
        <v>2936</v>
      </c>
      <c r="AC88" s="54"/>
      <c r="AD88" s="54"/>
      <c r="AE88" s="54"/>
      <c r="AF88" s="54"/>
      <c r="AG88" s="54"/>
      <c r="AH88" s="54"/>
      <c r="AI88" s="54"/>
      <c r="AJ88" s="54"/>
      <c r="AK88" s="54"/>
      <c r="AL88" s="54" t="s">
        <v>2206</v>
      </c>
      <c r="AM88" s="54" t="s">
        <v>2191</v>
      </c>
      <c r="AN88" s="56"/>
      <c r="AO88" s="57"/>
      <c r="AP88" s="54"/>
      <c r="AQ88" s="54" t="s">
        <v>2925</v>
      </c>
      <c r="AR88" s="54" t="s">
        <v>2926</v>
      </c>
      <c r="AS88" s="54" t="s">
        <v>21</v>
      </c>
      <c r="AT88" s="54"/>
      <c r="AU88" s="54"/>
      <c r="AV88" s="54"/>
      <c r="AW88" s="54"/>
      <c r="AX88" s="54" t="s">
        <v>18</v>
      </c>
      <c r="AY88" s="54" t="s">
        <v>21</v>
      </c>
      <c r="AZ88" s="54" t="s">
        <v>21</v>
      </c>
      <c r="BA88" s="54" t="s">
        <v>21</v>
      </c>
      <c r="BB88" s="54"/>
      <c r="BC88" s="54"/>
      <c r="BD88" s="54"/>
      <c r="BE88" s="54"/>
      <c r="BF88" s="54" t="s">
        <v>2937</v>
      </c>
      <c r="BG88" s="55">
        <v>3</v>
      </c>
      <c r="BH88" s="54" t="s">
        <v>1724</v>
      </c>
      <c r="BI88" s="54" t="s">
        <v>1696</v>
      </c>
      <c r="BJ88" s="54" t="s">
        <v>17</v>
      </c>
      <c r="BK88" s="56">
        <v>-13442.25</v>
      </c>
      <c r="BL88" s="56">
        <v>-13442.25</v>
      </c>
    </row>
    <row r="89" spans="1:64" s="37" customFormat="1" ht="19.7" customHeight="1" x14ac:dyDescent="0.2">
      <c r="A89" s="37">
        <v>30</v>
      </c>
      <c r="B89" s="49" t="s">
        <v>1708</v>
      </c>
      <c r="E89" s="50" t="s">
        <v>18</v>
      </c>
      <c r="F89" s="50" t="s">
        <v>2911</v>
      </c>
      <c r="G89" s="50" t="s">
        <v>2938</v>
      </c>
      <c r="H89" s="50" t="s">
        <v>2939</v>
      </c>
      <c r="I89" s="50"/>
      <c r="J89" s="50" t="s">
        <v>2914</v>
      </c>
      <c r="K89" s="50" t="s">
        <v>1712</v>
      </c>
      <c r="L89" s="50" t="s">
        <v>1713</v>
      </c>
      <c r="M89" s="50" t="s">
        <v>2940</v>
      </c>
      <c r="N89" s="50" t="s">
        <v>1715</v>
      </c>
      <c r="O89" s="51">
        <v>1</v>
      </c>
      <c r="P89" s="50" t="s">
        <v>17</v>
      </c>
      <c r="Q89" s="52">
        <v>-310.02999999999997</v>
      </c>
      <c r="R89" s="52">
        <v>-310.02999999999997</v>
      </c>
      <c r="S89" s="56">
        <f t="shared" si="0"/>
        <v>-310.02999999999997</v>
      </c>
      <c r="T89" s="51" t="s">
        <v>1686</v>
      </c>
      <c r="U89" s="51"/>
      <c r="V89" s="51"/>
      <c r="W89" s="50" t="s">
        <v>2206</v>
      </c>
      <c r="X89" s="50" t="s">
        <v>2191</v>
      </c>
      <c r="Y89" s="51"/>
      <c r="Z89" s="51" t="s">
        <v>2916</v>
      </c>
      <c r="AA89" s="50"/>
      <c r="AB89" s="50" t="s">
        <v>2941</v>
      </c>
      <c r="AC89" s="50"/>
      <c r="AD89" s="50"/>
      <c r="AE89" s="50"/>
      <c r="AF89" s="50"/>
      <c r="AG89" s="50"/>
      <c r="AH89" s="50"/>
      <c r="AI89" s="50"/>
      <c r="AJ89" s="50"/>
      <c r="AK89" s="50"/>
      <c r="AL89" s="50" t="s">
        <v>2206</v>
      </c>
      <c r="AM89" s="50" t="s">
        <v>2191</v>
      </c>
      <c r="AN89" s="52"/>
      <c r="AO89" s="53"/>
      <c r="AP89" s="50"/>
      <c r="AQ89" s="50" t="s">
        <v>2925</v>
      </c>
      <c r="AR89" s="50" t="s">
        <v>2926</v>
      </c>
      <c r="AS89" s="50" t="s">
        <v>21</v>
      </c>
      <c r="AT89" s="50"/>
      <c r="AU89" s="50"/>
      <c r="AV89" s="50"/>
      <c r="AW89" s="50"/>
      <c r="AX89" s="50" t="s">
        <v>18</v>
      </c>
      <c r="AY89" s="50" t="s">
        <v>21</v>
      </c>
      <c r="AZ89" s="50" t="s">
        <v>21</v>
      </c>
      <c r="BA89" s="50" t="s">
        <v>21</v>
      </c>
      <c r="BB89" s="50"/>
      <c r="BC89" s="50"/>
      <c r="BD89" s="50"/>
      <c r="BE89" s="50"/>
      <c r="BF89" s="50" t="s">
        <v>2942</v>
      </c>
      <c r="BG89" s="51">
        <v>3</v>
      </c>
      <c r="BH89" s="50" t="s">
        <v>1724</v>
      </c>
      <c r="BI89" s="50" t="s">
        <v>1696</v>
      </c>
      <c r="BJ89" s="50" t="s">
        <v>17</v>
      </c>
      <c r="BK89" s="52">
        <v>-310.02999999999997</v>
      </c>
      <c r="BL89" s="52">
        <v>-310.02999999999997</v>
      </c>
    </row>
    <row r="90" spans="1:64" s="37" customFormat="1" ht="19.7" customHeight="1" x14ac:dyDescent="0.2">
      <c r="A90" s="37">
        <v>30</v>
      </c>
      <c r="B90" s="49" t="s">
        <v>1708</v>
      </c>
      <c r="E90" s="54" t="s">
        <v>18</v>
      </c>
      <c r="F90" s="54" t="s">
        <v>2911</v>
      </c>
      <c r="G90" s="54" t="s">
        <v>2943</v>
      </c>
      <c r="H90" s="54" t="s">
        <v>2944</v>
      </c>
      <c r="I90" s="54"/>
      <c r="J90" s="54" t="s">
        <v>2914</v>
      </c>
      <c r="K90" s="54" t="s">
        <v>1712</v>
      </c>
      <c r="L90" s="54" t="s">
        <v>1713</v>
      </c>
      <c r="M90" s="54" t="s">
        <v>2945</v>
      </c>
      <c r="N90" s="54" t="s">
        <v>1715</v>
      </c>
      <c r="O90" s="55">
        <v>1</v>
      </c>
      <c r="P90" s="54" t="s">
        <v>17</v>
      </c>
      <c r="Q90" s="56">
        <v>-25876.15</v>
      </c>
      <c r="R90" s="56">
        <v>-25876.15</v>
      </c>
      <c r="S90" s="56">
        <f t="shared" si="0"/>
        <v>-25876.15</v>
      </c>
      <c r="T90" s="51" t="s">
        <v>1686</v>
      </c>
      <c r="U90" s="55"/>
      <c r="V90" s="55"/>
      <c r="W90" s="54" t="s">
        <v>2206</v>
      </c>
      <c r="X90" s="54" t="s">
        <v>2191</v>
      </c>
      <c r="Y90" s="55"/>
      <c r="Z90" s="51" t="s">
        <v>2916</v>
      </c>
      <c r="AA90" s="54"/>
      <c r="AB90" s="54" t="s">
        <v>2946</v>
      </c>
      <c r="AC90" s="54"/>
      <c r="AD90" s="54"/>
      <c r="AE90" s="54"/>
      <c r="AF90" s="54"/>
      <c r="AG90" s="54"/>
      <c r="AH90" s="54"/>
      <c r="AI90" s="54"/>
      <c r="AJ90" s="54"/>
      <c r="AK90" s="54"/>
      <c r="AL90" s="54" t="s">
        <v>2206</v>
      </c>
      <c r="AM90" s="54" t="s">
        <v>2191</v>
      </c>
      <c r="AN90" s="56"/>
      <c r="AO90" s="57"/>
      <c r="AP90" s="54"/>
      <c r="AQ90" s="54" t="s">
        <v>2925</v>
      </c>
      <c r="AR90" s="54" t="s">
        <v>2926</v>
      </c>
      <c r="AS90" s="54" t="s">
        <v>21</v>
      </c>
      <c r="AT90" s="54"/>
      <c r="AU90" s="54"/>
      <c r="AV90" s="54"/>
      <c r="AW90" s="54"/>
      <c r="AX90" s="54" t="s">
        <v>18</v>
      </c>
      <c r="AY90" s="54" t="s">
        <v>21</v>
      </c>
      <c r="AZ90" s="54" t="s">
        <v>21</v>
      </c>
      <c r="BA90" s="54" t="s">
        <v>21</v>
      </c>
      <c r="BB90" s="54"/>
      <c r="BC90" s="54"/>
      <c r="BD90" s="54"/>
      <c r="BE90" s="54"/>
      <c r="BF90" s="54" t="s">
        <v>2947</v>
      </c>
      <c r="BG90" s="55">
        <v>3</v>
      </c>
      <c r="BH90" s="54" t="s">
        <v>1724</v>
      </c>
      <c r="BI90" s="54" t="s">
        <v>1696</v>
      </c>
      <c r="BJ90" s="54" t="s">
        <v>17</v>
      </c>
      <c r="BK90" s="56">
        <v>-25876.15</v>
      </c>
      <c r="BL90" s="56">
        <v>-25876.15</v>
      </c>
    </row>
    <row r="91" spans="1:64" s="37" customFormat="1" ht="19.7" customHeight="1" x14ac:dyDescent="0.2">
      <c r="A91" s="37">
        <v>30</v>
      </c>
      <c r="B91" s="49" t="s">
        <v>1708</v>
      </c>
      <c r="E91" s="50" t="s">
        <v>18</v>
      </c>
      <c r="F91" s="50" t="s">
        <v>2911</v>
      </c>
      <c r="G91" s="50" t="s">
        <v>2948</v>
      </c>
      <c r="H91" s="50" t="s">
        <v>2949</v>
      </c>
      <c r="I91" s="50"/>
      <c r="J91" s="50" t="s">
        <v>2914</v>
      </c>
      <c r="K91" s="50" t="s">
        <v>1712</v>
      </c>
      <c r="L91" s="50" t="s">
        <v>1713</v>
      </c>
      <c r="M91" s="50" t="s">
        <v>2950</v>
      </c>
      <c r="N91" s="50" t="s">
        <v>1715</v>
      </c>
      <c r="O91" s="51">
        <v>1</v>
      </c>
      <c r="P91" s="50" t="s">
        <v>17</v>
      </c>
      <c r="Q91" s="52">
        <v>-0.01</v>
      </c>
      <c r="R91" s="52">
        <v>-0.01</v>
      </c>
      <c r="S91" s="56">
        <f t="shared" si="0"/>
        <v>-0.01</v>
      </c>
      <c r="T91" s="51" t="s">
        <v>1686</v>
      </c>
      <c r="U91" s="51"/>
      <c r="V91" s="51"/>
      <c r="W91" s="50" t="s">
        <v>2206</v>
      </c>
      <c r="X91" s="50" t="s">
        <v>2191</v>
      </c>
      <c r="Y91" s="51"/>
      <c r="Z91" s="51" t="s">
        <v>2916</v>
      </c>
      <c r="AA91" s="50"/>
      <c r="AB91" s="50" t="s">
        <v>2951</v>
      </c>
      <c r="AC91" s="50"/>
      <c r="AD91" s="50"/>
      <c r="AE91" s="50"/>
      <c r="AF91" s="50"/>
      <c r="AG91" s="50"/>
      <c r="AH91" s="50"/>
      <c r="AI91" s="50"/>
      <c r="AJ91" s="50"/>
      <c r="AK91" s="50"/>
      <c r="AL91" s="50" t="s">
        <v>2206</v>
      </c>
      <c r="AM91" s="50" t="s">
        <v>2191</v>
      </c>
      <c r="AN91" s="52"/>
      <c r="AO91" s="53"/>
      <c r="AP91" s="50"/>
      <c r="AQ91" s="50" t="s">
        <v>2925</v>
      </c>
      <c r="AR91" s="50" t="s">
        <v>2926</v>
      </c>
      <c r="AS91" s="50" t="s">
        <v>21</v>
      </c>
      <c r="AT91" s="50"/>
      <c r="AU91" s="50"/>
      <c r="AV91" s="50"/>
      <c r="AW91" s="50"/>
      <c r="AX91" s="50" t="s">
        <v>18</v>
      </c>
      <c r="AY91" s="50" t="s">
        <v>21</v>
      </c>
      <c r="AZ91" s="50" t="s">
        <v>21</v>
      </c>
      <c r="BA91" s="50" t="s">
        <v>21</v>
      </c>
      <c r="BB91" s="50"/>
      <c r="BC91" s="50"/>
      <c r="BD91" s="50"/>
      <c r="BE91" s="50"/>
      <c r="BF91" s="50" t="s">
        <v>2952</v>
      </c>
      <c r="BG91" s="51">
        <v>3</v>
      </c>
      <c r="BH91" s="50" t="s">
        <v>1724</v>
      </c>
      <c r="BI91" s="50" t="s">
        <v>1696</v>
      </c>
      <c r="BJ91" s="50" t="s">
        <v>17</v>
      </c>
      <c r="BK91" s="52">
        <v>-0.01</v>
      </c>
      <c r="BL91" s="52">
        <v>-0.01</v>
      </c>
    </row>
    <row r="92" spans="1:64" s="37" customFormat="1" ht="19.7" customHeight="1" x14ac:dyDescent="0.2">
      <c r="A92" s="37">
        <v>30</v>
      </c>
      <c r="B92" s="49" t="s">
        <v>1708</v>
      </c>
      <c r="E92" s="50" t="s">
        <v>18</v>
      </c>
      <c r="F92" s="50" t="s">
        <v>2911</v>
      </c>
      <c r="G92" s="50" t="s">
        <v>2953</v>
      </c>
      <c r="H92" s="50" t="s">
        <v>2954</v>
      </c>
      <c r="I92" s="50"/>
      <c r="J92" s="50" t="s">
        <v>2914</v>
      </c>
      <c r="K92" s="50" t="s">
        <v>1712</v>
      </c>
      <c r="L92" s="50" t="s">
        <v>1713</v>
      </c>
      <c r="M92" s="50" t="s">
        <v>2955</v>
      </c>
      <c r="N92" s="50" t="s">
        <v>1715</v>
      </c>
      <c r="O92" s="51">
        <v>1</v>
      </c>
      <c r="P92" s="50" t="s">
        <v>17</v>
      </c>
      <c r="Q92" s="52">
        <v>-80657.740000000005</v>
      </c>
      <c r="R92" s="52">
        <v>-80657.740000000005</v>
      </c>
      <c r="S92" s="56">
        <f t="shared" si="0"/>
        <v>-80657.740000000005</v>
      </c>
      <c r="T92" s="51" t="s">
        <v>1686</v>
      </c>
      <c r="U92" s="51"/>
      <c r="V92" s="51"/>
      <c r="W92" s="50" t="s">
        <v>2206</v>
      </c>
      <c r="X92" s="50" t="s">
        <v>2191</v>
      </c>
      <c r="Y92" s="51"/>
      <c r="Z92" s="51" t="s">
        <v>2916</v>
      </c>
      <c r="AA92" s="50"/>
      <c r="AB92" s="50" t="s">
        <v>2956</v>
      </c>
      <c r="AC92" s="50"/>
      <c r="AD92" s="50"/>
      <c r="AE92" s="50"/>
      <c r="AF92" s="50"/>
      <c r="AG92" s="50"/>
      <c r="AH92" s="50"/>
      <c r="AI92" s="50"/>
      <c r="AJ92" s="50"/>
      <c r="AK92" s="50"/>
      <c r="AL92" s="50" t="s">
        <v>2206</v>
      </c>
      <c r="AM92" s="50" t="s">
        <v>2191</v>
      </c>
      <c r="AN92" s="52"/>
      <c r="AO92" s="53"/>
      <c r="AP92" s="50"/>
      <c r="AQ92" s="50" t="s">
        <v>2925</v>
      </c>
      <c r="AR92" s="50" t="s">
        <v>2926</v>
      </c>
      <c r="AS92" s="50" t="s">
        <v>21</v>
      </c>
      <c r="AT92" s="50"/>
      <c r="AU92" s="50"/>
      <c r="AV92" s="50"/>
      <c r="AW92" s="50"/>
      <c r="AX92" s="50" t="s">
        <v>18</v>
      </c>
      <c r="AY92" s="50" t="s">
        <v>21</v>
      </c>
      <c r="AZ92" s="50" t="s">
        <v>21</v>
      </c>
      <c r="BA92" s="50" t="s">
        <v>21</v>
      </c>
      <c r="BB92" s="50"/>
      <c r="BC92" s="50"/>
      <c r="BD92" s="50"/>
      <c r="BE92" s="50"/>
      <c r="BF92" s="50" t="s">
        <v>2957</v>
      </c>
      <c r="BG92" s="51">
        <v>3</v>
      </c>
      <c r="BH92" s="50" t="s">
        <v>1724</v>
      </c>
      <c r="BI92" s="50" t="s">
        <v>1696</v>
      </c>
      <c r="BJ92" s="50" t="s">
        <v>17</v>
      </c>
      <c r="BK92" s="52">
        <v>-80657.740000000005</v>
      </c>
      <c r="BL92" s="52">
        <v>-80657.740000000005</v>
      </c>
    </row>
    <row r="93" spans="1:64" s="37" customFormat="1" ht="19.7" customHeight="1" x14ac:dyDescent="0.2">
      <c r="A93" s="37">
        <v>30</v>
      </c>
      <c r="B93" s="49" t="s">
        <v>1708</v>
      </c>
      <c r="E93" s="54" t="s">
        <v>18</v>
      </c>
      <c r="F93" s="54" t="s">
        <v>2911</v>
      </c>
      <c r="G93" s="54" t="s">
        <v>2958</v>
      </c>
      <c r="H93" s="54" t="s">
        <v>2959</v>
      </c>
      <c r="I93" s="54"/>
      <c r="J93" s="54" t="s">
        <v>2914</v>
      </c>
      <c r="K93" s="54" t="s">
        <v>1712</v>
      </c>
      <c r="L93" s="54" t="s">
        <v>1713</v>
      </c>
      <c r="M93" s="54" t="s">
        <v>2960</v>
      </c>
      <c r="N93" s="54" t="s">
        <v>1715</v>
      </c>
      <c r="O93" s="55">
        <v>1</v>
      </c>
      <c r="P93" s="54" t="s">
        <v>17</v>
      </c>
      <c r="Q93" s="56">
        <v>-1321.06</v>
      </c>
      <c r="R93" s="56">
        <v>-1321.06</v>
      </c>
      <c r="S93" s="56">
        <f t="shared" si="0"/>
        <v>-1321.06</v>
      </c>
      <c r="T93" s="51" t="s">
        <v>1686</v>
      </c>
      <c r="U93" s="55"/>
      <c r="V93" s="55"/>
      <c r="W93" s="54" t="s">
        <v>2206</v>
      </c>
      <c r="X93" s="54" t="s">
        <v>2191</v>
      </c>
      <c r="Y93" s="55"/>
      <c r="Z93" s="51" t="s">
        <v>2916</v>
      </c>
      <c r="AA93" s="54"/>
      <c r="AB93" s="54" t="s">
        <v>2961</v>
      </c>
      <c r="AC93" s="54"/>
      <c r="AD93" s="54"/>
      <c r="AE93" s="54"/>
      <c r="AF93" s="54"/>
      <c r="AG93" s="54"/>
      <c r="AH93" s="54"/>
      <c r="AI93" s="54"/>
      <c r="AJ93" s="54"/>
      <c r="AK93" s="54"/>
      <c r="AL93" s="54" t="s">
        <v>2206</v>
      </c>
      <c r="AM93" s="54" t="s">
        <v>2191</v>
      </c>
      <c r="AN93" s="56"/>
      <c r="AO93" s="57"/>
      <c r="AP93" s="54"/>
      <c r="AQ93" s="54" t="s">
        <v>2925</v>
      </c>
      <c r="AR93" s="54" t="s">
        <v>2926</v>
      </c>
      <c r="AS93" s="54" t="s">
        <v>21</v>
      </c>
      <c r="AT93" s="54"/>
      <c r="AU93" s="54"/>
      <c r="AV93" s="54"/>
      <c r="AW93" s="54"/>
      <c r="AX93" s="54" t="s">
        <v>18</v>
      </c>
      <c r="AY93" s="54" t="s">
        <v>21</v>
      </c>
      <c r="AZ93" s="54" t="s">
        <v>21</v>
      </c>
      <c r="BA93" s="54" t="s">
        <v>21</v>
      </c>
      <c r="BB93" s="54"/>
      <c r="BC93" s="54"/>
      <c r="BD93" s="54"/>
      <c r="BE93" s="54"/>
      <c r="BF93" s="54" t="s">
        <v>2962</v>
      </c>
      <c r="BG93" s="55">
        <v>3</v>
      </c>
      <c r="BH93" s="54" t="s">
        <v>1724</v>
      </c>
      <c r="BI93" s="54" t="s">
        <v>1696</v>
      </c>
      <c r="BJ93" s="54" t="s">
        <v>17</v>
      </c>
      <c r="BK93" s="56">
        <v>-1321.06</v>
      </c>
      <c r="BL93" s="56">
        <v>-1321.06</v>
      </c>
    </row>
    <row r="94" spans="1:64" s="37" customFormat="1" ht="19.7" customHeight="1" x14ac:dyDescent="0.2">
      <c r="A94" s="37">
        <v>30</v>
      </c>
      <c r="B94" s="49" t="s">
        <v>1708</v>
      </c>
      <c r="E94" s="50" t="s">
        <v>18</v>
      </c>
      <c r="F94" s="50" t="s">
        <v>2911</v>
      </c>
      <c r="G94" s="50" t="s">
        <v>2963</v>
      </c>
      <c r="H94" s="50" t="s">
        <v>2964</v>
      </c>
      <c r="I94" s="50"/>
      <c r="J94" s="50" t="s">
        <v>2914</v>
      </c>
      <c r="K94" s="50" t="s">
        <v>1712</v>
      </c>
      <c r="L94" s="50" t="s">
        <v>1713</v>
      </c>
      <c r="M94" s="50" t="s">
        <v>2965</v>
      </c>
      <c r="N94" s="50" t="s">
        <v>1715</v>
      </c>
      <c r="O94" s="51">
        <v>1</v>
      </c>
      <c r="P94" s="50" t="s">
        <v>17</v>
      </c>
      <c r="Q94" s="52">
        <v>-22835.52</v>
      </c>
      <c r="R94" s="52">
        <v>-22835.52</v>
      </c>
      <c r="S94" s="56">
        <f t="shared" si="0"/>
        <v>-22835.52</v>
      </c>
      <c r="T94" s="51" t="s">
        <v>1686</v>
      </c>
      <c r="U94" s="51"/>
      <c r="V94" s="51"/>
      <c r="W94" s="50" t="s">
        <v>2206</v>
      </c>
      <c r="X94" s="50" t="s">
        <v>2191</v>
      </c>
      <c r="Y94" s="51"/>
      <c r="Z94" s="51" t="s">
        <v>2916</v>
      </c>
      <c r="AA94" s="50"/>
      <c r="AB94" s="50" t="s">
        <v>2966</v>
      </c>
      <c r="AC94" s="50"/>
      <c r="AD94" s="50"/>
      <c r="AE94" s="50"/>
      <c r="AF94" s="50"/>
      <c r="AG94" s="50"/>
      <c r="AH94" s="50"/>
      <c r="AI94" s="50"/>
      <c r="AJ94" s="50"/>
      <c r="AK94" s="50"/>
      <c r="AL94" s="50" t="s">
        <v>2206</v>
      </c>
      <c r="AM94" s="50" t="s">
        <v>2191</v>
      </c>
      <c r="AN94" s="52"/>
      <c r="AO94" s="53"/>
      <c r="AP94" s="50"/>
      <c r="AQ94" s="50" t="s">
        <v>2925</v>
      </c>
      <c r="AR94" s="50" t="s">
        <v>2926</v>
      </c>
      <c r="AS94" s="50" t="s">
        <v>21</v>
      </c>
      <c r="AT94" s="50"/>
      <c r="AU94" s="50"/>
      <c r="AV94" s="50"/>
      <c r="AW94" s="50"/>
      <c r="AX94" s="50" t="s">
        <v>18</v>
      </c>
      <c r="AY94" s="50" t="s">
        <v>21</v>
      </c>
      <c r="AZ94" s="50" t="s">
        <v>21</v>
      </c>
      <c r="BA94" s="50" t="s">
        <v>21</v>
      </c>
      <c r="BB94" s="50"/>
      <c r="BC94" s="50"/>
      <c r="BD94" s="50"/>
      <c r="BE94" s="50"/>
      <c r="BF94" s="50" t="s">
        <v>2967</v>
      </c>
      <c r="BG94" s="51">
        <v>3</v>
      </c>
      <c r="BH94" s="50" t="s">
        <v>1724</v>
      </c>
      <c r="BI94" s="50" t="s">
        <v>1696</v>
      </c>
      <c r="BJ94" s="50" t="s">
        <v>17</v>
      </c>
      <c r="BK94" s="52">
        <v>-22835.52</v>
      </c>
      <c r="BL94" s="52">
        <v>-22835.52</v>
      </c>
    </row>
    <row r="95" spans="1:64" s="37" customFormat="1" ht="19.7" customHeight="1" x14ac:dyDescent="0.2">
      <c r="A95" s="37">
        <v>30</v>
      </c>
      <c r="B95" s="49" t="s">
        <v>1708</v>
      </c>
      <c r="E95" s="54" t="s">
        <v>18</v>
      </c>
      <c r="F95" s="54" t="s">
        <v>2911</v>
      </c>
      <c r="G95" s="54" t="s">
        <v>2968</v>
      </c>
      <c r="H95" s="54" t="s">
        <v>2969</v>
      </c>
      <c r="I95" s="54"/>
      <c r="J95" s="54" t="s">
        <v>2914</v>
      </c>
      <c r="K95" s="54" t="s">
        <v>1712</v>
      </c>
      <c r="L95" s="54" t="s">
        <v>1713</v>
      </c>
      <c r="M95" s="54" t="s">
        <v>2970</v>
      </c>
      <c r="N95" s="54" t="s">
        <v>1715</v>
      </c>
      <c r="O95" s="55">
        <v>1</v>
      </c>
      <c r="P95" s="54" t="s">
        <v>17</v>
      </c>
      <c r="Q95" s="56">
        <v>-12834.53</v>
      </c>
      <c r="R95" s="56">
        <v>-12834.53</v>
      </c>
      <c r="S95" s="56">
        <f t="shared" si="0"/>
        <v>-12834.53</v>
      </c>
      <c r="T95" s="51" t="s">
        <v>1686</v>
      </c>
      <c r="U95" s="55"/>
      <c r="V95" s="55"/>
      <c r="W95" s="54" t="s">
        <v>2206</v>
      </c>
      <c r="X95" s="54" t="s">
        <v>2191</v>
      </c>
      <c r="Y95" s="55"/>
      <c r="Z95" s="51" t="s">
        <v>2916</v>
      </c>
      <c r="AA95" s="54"/>
      <c r="AB95" s="54" t="s">
        <v>2971</v>
      </c>
      <c r="AC95" s="54"/>
      <c r="AD95" s="54"/>
      <c r="AE95" s="54"/>
      <c r="AF95" s="54"/>
      <c r="AG95" s="54"/>
      <c r="AH95" s="54"/>
      <c r="AI95" s="54"/>
      <c r="AJ95" s="54"/>
      <c r="AK95" s="54"/>
      <c r="AL95" s="54" t="s">
        <v>2206</v>
      </c>
      <c r="AM95" s="54" t="s">
        <v>2191</v>
      </c>
      <c r="AN95" s="56"/>
      <c r="AO95" s="57"/>
      <c r="AP95" s="54"/>
      <c r="AQ95" s="54" t="s">
        <v>2925</v>
      </c>
      <c r="AR95" s="54" t="s">
        <v>2926</v>
      </c>
      <c r="AS95" s="54" t="s">
        <v>21</v>
      </c>
      <c r="AT95" s="54"/>
      <c r="AU95" s="54"/>
      <c r="AV95" s="54"/>
      <c r="AW95" s="54"/>
      <c r="AX95" s="54" t="s">
        <v>18</v>
      </c>
      <c r="AY95" s="54" t="s">
        <v>21</v>
      </c>
      <c r="AZ95" s="54" t="s">
        <v>21</v>
      </c>
      <c r="BA95" s="54" t="s">
        <v>21</v>
      </c>
      <c r="BB95" s="54"/>
      <c r="BC95" s="54"/>
      <c r="BD95" s="54"/>
      <c r="BE95" s="54"/>
      <c r="BF95" s="54" t="s">
        <v>2972</v>
      </c>
      <c r="BG95" s="55">
        <v>3</v>
      </c>
      <c r="BH95" s="54" t="s">
        <v>1724</v>
      </c>
      <c r="BI95" s="54" t="s">
        <v>1696</v>
      </c>
      <c r="BJ95" s="54" t="s">
        <v>17</v>
      </c>
      <c r="BK95" s="56">
        <v>-12834.53</v>
      </c>
      <c r="BL95" s="56">
        <v>-12834.53</v>
      </c>
    </row>
    <row r="96" spans="1:64" s="37" customFormat="1" ht="19.7" customHeight="1" x14ac:dyDescent="0.2">
      <c r="A96" s="37">
        <v>30</v>
      </c>
      <c r="B96" s="49" t="s">
        <v>1708</v>
      </c>
      <c r="E96" s="50" t="s">
        <v>18</v>
      </c>
      <c r="F96" s="50" t="s">
        <v>2911</v>
      </c>
      <c r="G96" s="50" t="s">
        <v>2973</v>
      </c>
      <c r="H96" s="50" t="s">
        <v>2974</v>
      </c>
      <c r="I96" s="50"/>
      <c r="J96" s="50" t="s">
        <v>2914</v>
      </c>
      <c r="K96" s="50" t="s">
        <v>1712</v>
      </c>
      <c r="L96" s="50" t="s">
        <v>1713</v>
      </c>
      <c r="M96" s="50" t="s">
        <v>2975</v>
      </c>
      <c r="N96" s="50" t="s">
        <v>1715</v>
      </c>
      <c r="O96" s="51">
        <v>1</v>
      </c>
      <c r="P96" s="50" t="s">
        <v>17</v>
      </c>
      <c r="Q96" s="52">
        <v>-19007.669999999998</v>
      </c>
      <c r="R96" s="52">
        <v>-19007.669999999998</v>
      </c>
      <c r="S96" s="56">
        <f t="shared" si="0"/>
        <v>-19007.669999999998</v>
      </c>
      <c r="T96" s="51" t="s">
        <v>1686</v>
      </c>
      <c r="U96" s="51"/>
      <c r="V96" s="51"/>
      <c r="W96" s="50" t="s">
        <v>2206</v>
      </c>
      <c r="X96" s="50" t="s">
        <v>2191</v>
      </c>
      <c r="Y96" s="51"/>
      <c r="Z96" s="51" t="s">
        <v>2916</v>
      </c>
      <c r="AA96" s="50"/>
      <c r="AB96" s="50" t="s">
        <v>2976</v>
      </c>
      <c r="AC96" s="50"/>
      <c r="AD96" s="50"/>
      <c r="AE96" s="50"/>
      <c r="AF96" s="50"/>
      <c r="AG96" s="50"/>
      <c r="AH96" s="50"/>
      <c r="AI96" s="50"/>
      <c r="AJ96" s="50"/>
      <c r="AK96" s="50"/>
      <c r="AL96" s="50" t="s">
        <v>2206</v>
      </c>
      <c r="AM96" s="50" t="s">
        <v>2191</v>
      </c>
      <c r="AN96" s="52"/>
      <c r="AO96" s="53"/>
      <c r="AP96" s="50"/>
      <c r="AQ96" s="50" t="s">
        <v>2925</v>
      </c>
      <c r="AR96" s="50" t="s">
        <v>2926</v>
      </c>
      <c r="AS96" s="50" t="s">
        <v>21</v>
      </c>
      <c r="AT96" s="50"/>
      <c r="AU96" s="50"/>
      <c r="AV96" s="50"/>
      <c r="AW96" s="50"/>
      <c r="AX96" s="50" t="s">
        <v>18</v>
      </c>
      <c r="AY96" s="50" t="s">
        <v>21</v>
      </c>
      <c r="AZ96" s="50" t="s">
        <v>21</v>
      </c>
      <c r="BA96" s="50" t="s">
        <v>21</v>
      </c>
      <c r="BB96" s="50"/>
      <c r="BC96" s="50"/>
      <c r="BD96" s="50"/>
      <c r="BE96" s="50"/>
      <c r="BF96" s="50" t="s">
        <v>2977</v>
      </c>
      <c r="BG96" s="51">
        <v>3</v>
      </c>
      <c r="BH96" s="50" t="s">
        <v>1724</v>
      </c>
      <c r="BI96" s="50" t="s">
        <v>1696</v>
      </c>
      <c r="BJ96" s="50" t="s">
        <v>17</v>
      </c>
      <c r="BK96" s="52">
        <v>-19007.669999999998</v>
      </c>
      <c r="BL96" s="52">
        <v>-19007.669999999998</v>
      </c>
    </row>
    <row r="97" spans="1:64" s="37" customFormat="1" ht="19.7" customHeight="1" x14ac:dyDescent="0.2">
      <c r="A97" s="37">
        <v>30</v>
      </c>
      <c r="B97" s="49" t="s">
        <v>1708</v>
      </c>
      <c r="E97" s="50" t="s">
        <v>18</v>
      </c>
      <c r="F97" s="50" t="s">
        <v>2911</v>
      </c>
      <c r="G97" s="50" t="s">
        <v>2978</v>
      </c>
      <c r="H97" s="50" t="s">
        <v>2979</v>
      </c>
      <c r="I97" s="50"/>
      <c r="J97" s="50" t="s">
        <v>2914</v>
      </c>
      <c r="K97" s="50" t="s">
        <v>1712</v>
      </c>
      <c r="L97" s="50" t="s">
        <v>1713</v>
      </c>
      <c r="M97" s="50" t="s">
        <v>2980</v>
      </c>
      <c r="N97" s="50" t="s">
        <v>1715</v>
      </c>
      <c r="O97" s="51">
        <v>1</v>
      </c>
      <c r="P97" s="50" t="s">
        <v>17</v>
      </c>
      <c r="Q97" s="52">
        <v>-88559.28</v>
      </c>
      <c r="R97" s="52">
        <v>-88559.28</v>
      </c>
      <c r="S97" s="56">
        <f t="shared" si="0"/>
        <v>-88559.28</v>
      </c>
      <c r="T97" s="51" t="s">
        <v>1686</v>
      </c>
      <c r="U97" s="51"/>
      <c r="V97" s="51"/>
      <c r="W97" s="50" t="s">
        <v>2206</v>
      </c>
      <c r="X97" s="50" t="s">
        <v>2191</v>
      </c>
      <c r="Y97" s="51"/>
      <c r="Z97" s="51" t="s">
        <v>2916</v>
      </c>
      <c r="AA97" s="50"/>
      <c r="AB97" s="50" t="s">
        <v>2981</v>
      </c>
      <c r="AC97" s="50"/>
      <c r="AD97" s="50"/>
      <c r="AE97" s="50"/>
      <c r="AF97" s="50"/>
      <c r="AG97" s="50"/>
      <c r="AH97" s="50"/>
      <c r="AI97" s="50"/>
      <c r="AJ97" s="50"/>
      <c r="AK97" s="50"/>
      <c r="AL97" s="50" t="s">
        <v>2206</v>
      </c>
      <c r="AM97" s="50" t="s">
        <v>2191</v>
      </c>
      <c r="AN97" s="52"/>
      <c r="AO97" s="53"/>
      <c r="AP97" s="50"/>
      <c r="AQ97" s="50" t="s">
        <v>2925</v>
      </c>
      <c r="AR97" s="50" t="s">
        <v>2926</v>
      </c>
      <c r="AS97" s="50" t="s">
        <v>21</v>
      </c>
      <c r="AT97" s="50"/>
      <c r="AU97" s="50"/>
      <c r="AV97" s="50"/>
      <c r="AW97" s="50"/>
      <c r="AX97" s="50" t="s">
        <v>18</v>
      </c>
      <c r="AY97" s="50" t="s">
        <v>21</v>
      </c>
      <c r="AZ97" s="50" t="s">
        <v>21</v>
      </c>
      <c r="BA97" s="50" t="s">
        <v>21</v>
      </c>
      <c r="BB97" s="50"/>
      <c r="BC97" s="50"/>
      <c r="BD97" s="50"/>
      <c r="BE97" s="50"/>
      <c r="BF97" s="50" t="s">
        <v>2982</v>
      </c>
      <c r="BG97" s="51">
        <v>3</v>
      </c>
      <c r="BH97" s="50" t="s">
        <v>1724</v>
      </c>
      <c r="BI97" s="50" t="s">
        <v>1696</v>
      </c>
      <c r="BJ97" s="50" t="s">
        <v>17</v>
      </c>
      <c r="BK97" s="52">
        <v>-88559.28</v>
      </c>
      <c r="BL97" s="52">
        <v>-88559.28</v>
      </c>
    </row>
    <row r="98" spans="1:64" s="37" customFormat="1" ht="19.7" customHeight="1" x14ac:dyDescent="0.2">
      <c r="A98" s="37">
        <v>30</v>
      </c>
      <c r="B98" s="49" t="s">
        <v>1708</v>
      </c>
      <c r="E98" s="54" t="s">
        <v>18</v>
      </c>
      <c r="F98" s="54" t="s">
        <v>2911</v>
      </c>
      <c r="G98" s="54" t="s">
        <v>2983</v>
      </c>
      <c r="H98" s="54" t="s">
        <v>2984</v>
      </c>
      <c r="I98" s="54"/>
      <c r="J98" s="54" t="s">
        <v>2914</v>
      </c>
      <c r="K98" s="54" t="s">
        <v>1712</v>
      </c>
      <c r="L98" s="54" t="s">
        <v>1713</v>
      </c>
      <c r="M98" s="54" t="s">
        <v>2985</v>
      </c>
      <c r="N98" s="54" t="s">
        <v>1715</v>
      </c>
      <c r="O98" s="55">
        <v>1</v>
      </c>
      <c r="P98" s="54" t="s">
        <v>17</v>
      </c>
      <c r="Q98" s="56">
        <v>-47460.639999999999</v>
      </c>
      <c r="R98" s="56">
        <v>-47460.639999999999</v>
      </c>
      <c r="S98" s="56">
        <f t="shared" si="0"/>
        <v>-47460.639999999999</v>
      </c>
      <c r="T98" s="51" t="s">
        <v>1686</v>
      </c>
      <c r="U98" s="55"/>
      <c r="V98" s="55"/>
      <c r="W98" s="54" t="s">
        <v>2206</v>
      </c>
      <c r="X98" s="54" t="s">
        <v>2191</v>
      </c>
      <c r="Y98" s="55"/>
      <c r="Z98" s="51" t="s">
        <v>2916</v>
      </c>
      <c r="AA98" s="54"/>
      <c r="AB98" s="54" t="s">
        <v>2986</v>
      </c>
      <c r="AC98" s="54"/>
      <c r="AD98" s="54"/>
      <c r="AE98" s="54"/>
      <c r="AF98" s="54"/>
      <c r="AG98" s="54"/>
      <c r="AH98" s="54"/>
      <c r="AI98" s="54"/>
      <c r="AJ98" s="54"/>
      <c r="AK98" s="54"/>
      <c r="AL98" s="54" t="s">
        <v>2206</v>
      </c>
      <c r="AM98" s="54" t="s">
        <v>2191</v>
      </c>
      <c r="AN98" s="56"/>
      <c r="AO98" s="57"/>
      <c r="AP98" s="54"/>
      <c r="AQ98" s="54" t="s">
        <v>2925</v>
      </c>
      <c r="AR98" s="54" t="s">
        <v>2926</v>
      </c>
      <c r="AS98" s="54" t="s">
        <v>21</v>
      </c>
      <c r="AT98" s="54"/>
      <c r="AU98" s="54"/>
      <c r="AV98" s="54"/>
      <c r="AW98" s="54"/>
      <c r="AX98" s="54" t="s">
        <v>18</v>
      </c>
      <c r="AY98" s="54" t="s">
        <v>21</v>
      </c>
      <c r="AZ98" s="54" t="s">
        <v>21</v>
      </c>
      <c r="BA98" s="54" t="s">
        <v>21</v>
      </c>
      <c r="BB98" s="54"/>
      <c r="BC98" s="54"/>
      <c r="BD98" s="54"/>
      <c r="BE98" s="54"/>
      <c r="BF98" s="54" t="s">
        <v>2987</v>
      </c>
      <c r="BG98" s="55">
        <v>3</v>
      </c>
      <c r="BH98" s="54" t="s">
        <v>1724</v>
      </c>
      <c r="BI98" s="54" t="s">
        <v>1696</v>
      </c>
      <c r="BJ98" s="54" t="s">
        <v>17</v>
      </c>
      <c r="BK98" s="56">
        <v>-47460.639999999999</v>
      </c>
      <c r="BL98" s="56">
        <v>-47460.639999999999</v>
      </c>
    </row>
    <row r="99" spans="1:64" s="37" customFormat="1" ht="19.7" customHeight="1" x14ac:dyDescent="0.2">
      <c r="A99" s="37">
        <v>30</v>
      </c>
      <c r="B99" s="49" t="s">
        <v>1708</v>
      </c>
      <c r="E99" s="50" t="s">
        <v>18</v>
      </c>
      <c r="F99" s="50" t="s">
        <v>2911</v>
      </c>
      <c r="G99" s="50" t="s">
        <v>2988</v>
      </c>
      <c r="H99" s="50" t="s">
        <v>2989</v>
      </c>
      <c r="I99" s="50"/>
      <c r="J99" s="50" t="s">
        <v>2914</v>
      </c>
      <c r="K99" s="50" t="s">
        <v>1712</v>
      </c>
      <c r="L99" s="50" t="s">
        <v>1713</v>
      </c>
      <c r="M99" s="50" t="s">
        <v>2990</v>
      </c>
      <c r="N99" s="50" t="s">
        <v>1715</v>
      </c>
      <c r="O99" s="51">
        <v>1</v>
      </c>
      <c r="P99" s="50" t="s">
        <v>17</v>
      </c>
      <c r="Q99" s="52">
        <v>-86649.65</v>
      </c>
      <c r="R99" s="52">
        <v>-86649.65</v>
      </c>
      <c r="S99" s="56">
        <f t="shared" si="0"/>
        <v>-86649.65</v>
      </c>
      <c r="T99" s="51" t="s">
        <v>1686</v>
      </c>
      <c r="U99" s="51"/>
      <c r="V99" s="51"/>
      <c r="W99" s="50" t="s">
        <v>2206</v>
      </c>
      <c r="X99" s="50" t="s">
        <v>2191</v>
      </c>
      <c r="Y99" s="51"/>
      <c r="Z99" s="51" t="s">
        <v>2916</v>
      </c>
      <c r="AA99" s="50"/>
      <c r="AB99" s="50" t="s">
        <v>2991</v>
      </c>
      <c r="AC99" s="50"/>
      <c r="AD99" s="50"/>
      <c r="AE99" s="50"/>
      <c r="AF99" s="50"/>
      <c r="AG99" s="50"/>
      <c r="AH99" s="50"/>
      <c r="AI99" s="50"/>
      <c r="AJ99" s="50"/>
      <c r="AK99" s="50"/>
      <c r="AL99" s="50" t="s">
        <v>2206</v>
      </c>
      <c r="AM99" s="50" t="s">
        <v>2191</v>
      </c>
      <c r="AN99" s="52"/>
      <c r="AO99" s="53"/>
      <c r="AP99" s="50"/>
      <c r="AQ99" s="50" t="s">
        <v>2925</v>
      </c>
      <c r="AR99" s="50" t="s">
        <v>2926</v>
      </c>
      <c r="AS99" s="50" t="s">
        <v>21</v>
      </c>
      <c r="AT99" s="50"/>
      <c r="AU99" s="50"/>
      <c r="AV99" s="50"/>
      <c r="AW99" s="50"/>
      <c r="AX99" s="50" t="s">
        <v>18</v>
      </c>
      <c r="AY99" s="50" t="s">
        <v>21</v>
      </c>
      <c r="AZ99" s="50" t="s">
        <v>21</v>
      </c>
      <c r="BA99" s="50" t="s">
        <v>21</v>
      </c>
      <c r="BB99" s="50"/>
      <c r="BC99" s="50"/>
      <c r="BD99" s="50"/>
      <c r="BE99" s="50"/>
      <c r="BF99" s="50" t="s">
        <v>2992</v>
      </c>
      <c r="BG99" s="51">
        <v>3</v>
      </c>
      <c r="BH99" s="50" t="s">
        <v>1724</v>
      </c>
      <c r="BI99" s="50" t="s">
        <v>1696</v>
      </c>
      <c r="BJ99" s="50" t="s">
        <v>17</v>
      </c>
      <c r="BK99" s="52">
        <v>-86649.65</v>
      </c>
      <c r="BL99" s="52">
        <v>-86649.65</v>
      </c>
    </row>
    <row r="100" spans="1:64" s="37" customFormat="1" ht="19.7" customHeight="1" x14ac:dyDescent="0.2">
      <c r="A100" s="37">
        <v>30</v>
      </c>
      <c r="B100" s="49" t="s">
        <v>1708</v>
      </c>
      <c r="E100" s="54" t="s">
        <v>18</v>
      </c>
      <c r="F100" s="54" t="s">
        <v>2911</v>
      </c>
      <c r="G100" s="54" t="s">
        <v>2993</v>
      </c>
      <c r="H100" s="54" t="s">
        <v>2994</v>
      </c>
      <c r="I100" s="54"/>
      <c r="J100" s="54" t="s">
        <v>2914</v>
      </c>
      <c r="K100" s="54" t="s">
        <v>1712</v>
      </c>
      <c r="L100" s="54" t="s">
        <v>1713</v>
      </c>
      <c r="M100" s="54" t="s">
        <v>2915</v>
      </c>
      <c r="N100" s="54" t="s">
        <v>1715</v>
      </c>
      <c r="O100" s="55">
        <v>1</v>
      </c>
      <c r="P100" s="54" t="s">
        <v>17</v>
      </c>
      <c r="Q100" s="56">
        <v>-90</v>
      </c>
      <c r="R100" s="56">
        <v>-90</v>
      </c>
      <c r="S100" s="56">
        <f t="shared" si="0"/>
        <v>-90</v>
      </c>
      <c r="T100" s="51" t="s">
        <v>1686</v>
      </c>
      <c r="U100" s="55"/>
      <c r="V100" s="55"/>
      <c r="W100" s="54" t="s">
        <v>2206</v>
      </c>
      <c r="X100" s="54" t="s">
        <v>2191</v>
      </c>
      <c r="Y100" s="55"/>
      <c r="Z100" s="51" t="s">
        <v>2916</v>
      </c>
      <c r="AA100" s="54"/>
      <c r="AB100" s="54" t="s">
        <v>2995</v>
      </c>
      <c r="AC100" s="54"/>
      <c r="AD100" s="54"/>
      <c r="AE100" s="54"/>
      <c r="AF100" s="54"/>
      <c r="AG100" s="54"/>
      <c r="AH100" s="54"/>
      <c r="AI100" s="54"/>
      <c r="AJ100" s="54"/>
      <c r="AK100" s="54"/>
      <c r="AL100" s="54" t="s">
        <v>2206</v>
      </c>
      <c r="AM100" s="54" t="s">
        <v>2191</v>
      </c>
      <c r="AN100" s="56"/>
      <c r="AO100" s="57"/>
      <c r="AP100" s="54"/>
      <c r="AQ100" s="54" t="s">
        <v>2918</v>
      </c>
      <c r="AR100" s="54" t="s">
        <v>2919</v>
      </c>
      <c r="AS100" s="54" t="s">
        <v>21</v>
      </c>
      <c r="AT100" s="54"/>
      <c r="AU100" s="54"/>
      <c r="AV100" s="54"/>
      <c r="AW100" s="54"/>
      <c r="AX100" s="54" t="s">
        <v>18</v>
      </c>
      <c r="AY100" s="54" t="s">
        <v>21</v>
      </c>
      <c r="AZ100" s="54" t="s">
        <v>21</v>
      </c>
      <c r="BA100" s="54" t="s">
        <v>21</v>
      </c>
      <c r="BB100" s="54"/>
      <c r="BC100" s="54"/>
      <c r="BD100" s="54"/>
      <c r="BE100" s="54"/>
      <c r="BF100" s="54" t="s">
        <v>2996</v>
      </c>
      <c r="BG100" s="55">
        <v>3</v>
      </c>
      <c r="BH100" s="54" t="s">
        <v>1724</v>
      </c>
      <c r="BI100" s="54" t="s">
        <v>1696</v>
      </c>
      <c r="BJ100" s="54" t="s">
        <v>17</v>
      </c>
      <c r="BK100" s="56">
        <v>-90</v>
      </c>
      <c r="BL100" s="56">
        <v>-90</v>
      </c>
    </row>
    <row r="101" spans="1:64" s="37" customFormat="1" ht="19.7" customHeight="1" x14ac:dyDescent="0.2">
      <c r="A101" s="37">
        <v>30</v>
      </c>
      <c r="B101" s="49" t="s">
        <v>1708</v>
      </c>
      <c r="E101" s="50" t="s">
        <v>18</v>
      </c>
      <c r="F101" s="50" t="s">
        <v>2911</v>
      </c>
      <c r="G101" s="50" t="s">
        <v>2997</v>
      </c>
      <c r="H101" s="50" t="s">
        <v>2998</v>
      </c>
      <c r="I101" s="50"/>
      <c r="J101" s="50" t="s">
        <v>2914</v>
      </c>
      <c r="K101" s="50" t="s">
        <v>1712</v>
      </c>
      <c r="L101" s="50" t="s">
        <v>1713</v>
      </c>
      <c r="M101" s="50" t="s">
        <v>2999</v>
      </c>
      <c r="N101" s="50" t="s">
        <v>1715</v>
      </c>
      <c r="O101" s="51">
        <v>1</v>
      </c>
      <c r="P101" s="50" t="s">
        <v>17</v>
      </c>
      <c r="Q101" s="52">
        <v>-535975.25</v>
      </c>
      <c r="R101" s="52">
        <v>-535975.25</v>
      </c>
      <c r="S101" s="56">
        <f t="shared" si="0"/>
        <v>-535975.25</v>
      </c>
      <c r="T101" s="51" t="s">
        <v>1686</v>
      </c>
      <c r="U101" s="51"/>
      <c r="V101" s="51"/>
      <c r="W101" s="50" t="s">
        <v>2206</v>
      </c>
      <c r="X101" s="50" t="s">
        <v>2191</v>
      </c>
      <c r="Y101" s="51"/>
      <c r="Z101" s="51" t="s">
        <v>2916</v>
      </c>
      <c r="AA101" s="50"/>
      <c r="AB101" s="50" t="s">
        <v>3000</v>
      </c>
      <c r="AC101" s="50"/>
      <c r="AD101" s="50"/>
      <c r="AE101" s="50"/>
      <c r="AF101" s="50"/>
      <c r="AG101" s="50"/>
      <c r="AH101" s="50"/>
      <c r="AI101" s="50"/>
      <c r="AJ101" s="50"/>
      <c r="AK101" s="50"/>
      <c r="AL101" s="50" t="s">
        <v>2206</v>
      </c>
      <c r="AM101" s="50" t="s">
        <v>2191</v>
      </c>
      <c r="AN101" s="52"/>
      <c r="AO101" s="53"/>
      <c r="AP101" s="50"/>
      <c r="AQ101" s="50" t="s">
        <v>2925</v>
      </c>
      <c r="AR101" s="50" t="s">
        <v>2926</v>
      </c>
      <c r="AS101" s="50" t="s">
        <v>21</v>
      </c>
      <c r="AT101" s="50"/>
      <c r="AU101" s="50"/>
      <c r="AV101" s="50"/>
      <c r="AW101" s="50"/>
      <c r="AX101" s="50" t="s">
        <v>18</v>
      </c>
      <c r="AY101" s="50" t="s">
        <v>21</v>
      </c>
      <c r="AZ101" s="50" t="s">
        <v>21</v>
      </c>
      <c r="BA101" s="50" t="s">
        <v>21</v>
      </c>
      <c r="BB101" s="50"/>
      <c r="BC101" s="50"/>
      <c r="BD101" s="50"/>
      <c r="BE101" s="50"/>
      <c r="BF101" s="50" t="s">
        <v>3001</v>
      </c>
      <c r="BG101" s="51">
        <v>3</v>
      </c>
      <c r="BH101" s="50" t="s">
        <v>1724</v>
      </c>
      <c r="BI101" s="50" t="s">
        <v>1696</v>
      </c>
      <c r="BJ101" s="50" t="s">
        <v>17</v>
      </c>
      <c r="BK101" s="52">
        <v>-535975.25</v>
      </c>
      <c r="BL101" s="52">
        <v>-535975.25</v>
      </c>
    </row>
    <row r="102" spans="1:64" s="37" customFormat="1" ht="19.7" customHeight="1" x14ac:dyDescent="0.2">
      <c r="A102" s="37">
        <v>30</v>
      </c>
      <c r="B102" s="49" t="s">
        <v>1708</v>
      </c>
      <c r="E102" s="54" t="s">
        <v>18</v>
      </c>
      <c r="F102" s="54" t="s">
        <v>2911</v>
      </c>
      <c r="G102" s="54" t="s">
        <v>3002</v>
      </c>
      <c r="H102" s="54" t="s">
        <v>3003</v>
      </c>
      <c r="I102" s="54"/>
      <c r="J102" s="54" t="s">
        <v>2914</v>
      </c>
      <c r="K102" s="54" t="s">
        <v>1712</v>
      </c>
      <c r="L102" s="54" t="s">
        <v>1713</v>
      </c>
      <c r="M102" s="54" t="s">
        <v>3004</v>
      </c>
      <c r="N102" s="54" t="s">
        <v>1715</v>
      </c>
      <c r="O102" s="55">
        <v>1</v>
      </c>
      <c r="P102" s="54" t="s">
        <v>17</v>
      </c>
      <c r="Q102" s="56">
        <v>-0.06</v>
      </c>
      <c r="R102" s="56">
        <v>-0.06</v>
      </c>
      <c r="S102" s="56">
        <f t="shared" si="0"/>
        <v>-0.06</v>
      </c>
      <c r="T102" s="51" t="s">
        <v>1686</v>
      </c>
      <c r="U102" s="55"/>
      <c r="V102" s="55"/>
      <c r="W102" s="54" t="s">
        <v>2206</v>
      </c>
      <c r="X102" s="54" t="s">
        <v>2191</v>
      </c>
      <c r="Y102" s="55"/>
      <c r="Z102" s="51" t="s">
        <v>2916</v>
      </c>
      <c r="AA102" s="54"/>
      <c r="AB102" s="54" t="s">
        <v>3005</v>
      </c>
      <c r="AC102" s="54"/>
      <c r="AD102" s="54"/>
      <c r="AE102" s="54"/>
      <c r="AF102" s="54"/>
      <c r="AG102" s="54"/>
      <c r="AH102" s="54"/>
      <c r="AI102" s="54"/>
      <c r="AJ102" s="54"/>
      <c r="AK102" s="54"/>
      <c r="AL102" s="54" t="s">
        <v>2206</v>
      </c>
      <c r="AM102" s="54" t="s">
        <v>2191</v>
      </c>
      <c r="AN102" s="56"/>
      <c r="AO102" s="57"/>
      <c r="AP102" s="54"/>
      <c r="AQ102" s="54" t="s">
        <v>2925</v>
      </c>
      <c r="AR102" s="54" t="s">
        <v>2926</v>
      </c>
      <c r="AS102" s="54" t="s">
        <v>21</v>
      </c>
      <c r="AT102" s="54"/>
      <c r="AU102" s="54"/>
      <c r="AV102" s="54"/>
      <c r="AW102" s="54"/>
      <c r="AX102" s="54" t="s">
        <v>18</v>
      </c>
      <c r="AY102" s="54" t="s">
        <v>21</v>
      </c>
      <c r="AZ102" s="54" t="s">
        <v>21</v>
      </c>
      <c r="BA102" s="54" t="s">
        <v>21</v>
      </c>
      <c r="BB102" s="54"/>
      <c r="BC102" s="54"/>
      <c r="BD102" s="54"/>
      <c r="BE102" s="54"/>
      <c r="BF102" s="54" t="s">
        <v>3006</v>
      </c>
      <c r="BG102" s="55">
        <v>3</v>
      </c>
      <c r="BH102" s="54" t="s">
        <v>1724</v>
      </c>
      <c r="BI102" s="54" t="s">
        <v>1696</v>
      </c>
      <c r="BJ102" s="54" t="s">
        <v>17</v>
      </c>
      <c r="BK102" s="56">
        <v>-0.06</v>
      </c>
      <c r="BL102" s="56">
        <v>-0.06</v>
      </c>
    </row>
    <row r="103" spans="1:64" s="37" customFormat="1" ht="19.7" customHeight="1" x14ac:dyDescent="0.2">
      <c r="A103" s="37">
        <v>30</v>
      </c>
      <c r="B103" s="49" t="s">
        <v>1708</v>
      </c>
      <c r="E103" s="54" t="s">
        <v>18</v>
      </c>
      <c r="F103" s="54" t="s">
        <v>2911</v>
      </c>
      <c r="G103" s="54" t="s">
        <v>3007</v>
      </c>
      <c r="H103" s="54" t="s">
        <v>3008</v>
      </c>
      <c r="I103" s="54"/>
      <c r="J103" s="54" t="s">
        <v>2914</v>
      </c>
      <c r="K103" s="54" t="s">
        <v>1712</v>
      </c>
      <c r="L103" s="54" t="s">
        <v>1713</v>
      </c>
      <c r="M103" s="54" t="s">
        <v>3009</v>
      </c>
      <c r="N103" s="54" t="s">
        <v>1715</v>
      </c>
      <c r="O103" s="55">
        <v>1</v>
      </c>
      <c r="P103" s="54" t="s">
        <v>17</v>
      </c>
      <c r="Q103" s="56">
        <v>-14875.39</v>
      </c>
      <c r="R103" s="56">
        <v>-14875.39</v>
      </c>
      <c r="S103" s="56">
        <f t="shared" si="0"/>
        <v>-14875.39</v>
      </c>
      <c r="T103" s="51" t="s">
        <v>1686</v>
      </c>
      <c r="U103" s="55"/>
      <c r="V103" s="55"/>
      <c r="W103" s="54" t="s">
        <v>2206</v>
      </c>
      <c r="X103" s="54" t="s">
        <v>2191</v>
      </c>
      <c r="Y103" s="55"/>
      <c r="Z103" s="51" t="s">
        <v>2916</v>
      </c>
      <c r="AA103" s="54"/>
      <c r="AB103" s="54" t="s">
        <v>3010</v>
      </c>
      <c r="AC103" s="54"/>
      <c r="AD103" s="54"/>
      <c r="AE103" s="54"/>
      <c r="AF103" s="54"/>
      <c r="AG103" s="54"/>
      <c r="AH103" s="54"/>
      <c r="AI103" s="54"/>
      <c r="AJ103" s="54"/>
      <c r="AK103" s="54"/>
      <c r="AL103" s="54" t="s">
        <v>2206</v>
      </c>
      <c r="AM103" s="54" t="s">
        <v>2191</v>
      </c>
      <c r="AN103" s="56"/>
      <c r="AO103" s="57"/>
      <c r="AP103" s="54"/>
      <c r="AQ103" s="54" t="s">
        <v>2925</v>
      </c>
      <c r="AR103" s="54" t="s">
        <v>2926</v>
      </c>
      <c r="AS103" s="54" t="s">
        <v>21</v>
      </c>
      <c r="AT103" s="54"/>
      <c r="AU103" s="54"/>
      <c r="AV103" s="54"/>
      <c r="AW103" s="54"/>
      <c r="AX103" s="54" t="s">
        <v>18</v>
      </c>
      <c r="AY103" s="54" t="s">
        <v>21</v>
      </c>
      <c r="AZ103" s="54" t="s">
        <v>21</v>
      </c>
      <c r="BA103" s="54" t="s">
        <v>21</v>
      </c>
      <c r="BB103" s="54"/>
      <c r="BC103" s="54"/>
      <c r="BD103" s="54"/>
      <c r="BE103" s="54"/>
      <c r="BF103" s="54" t="s">
        <v>3011</v>
      </c>
      <c r="BG103" s="55">
        <v>3</v>
      </c>
      <c r="BH103" s="54" t="s">
        <v>1724</v>
      </c>
      <c r="BI103" s="54" t="s">
        <v>1696</v>
      </c>
      <c r="BJ103" s="54" t="s">
        <v>17</v>
      </c>
      <c r="BK103" s="56">
        <v>-14875.39</v>
      </c>
      <c r="BL103" s="56">
        <v>-14875.39</v>
      </c>
    </row>
    <row r="104" spans="1:64" s="37" customFormat="1" ht="19.7" customHeight="1" x14ac:dyDescent="0.2">
      <c r="A104" s="37">
        <v>30</v>
      </c>
      <c r="B104" s="49" t="s">
        <v>1708</v>
      </c>
      <c r="E104" s="50" t="s">
        <v>18</v>
      </c>
      <c r="F104" s="50" t="s">
        <v>2911</v>
      </c>
      <c r="G104" s="50" t="s">
        <v>3012</v>
      </c>
      <c r="H104" s="50" t="s">
        <v>3013</v>
      </c>
      <c r="I104" s="50"/>
      <c r="J104" s="50" t="s">
        <v>2914</v>
      </c>
      <c r="K104" s="50" t="s">
        <v>1712</v>
      </c>
      <c r="L104" s="50" t="s">
        <v>1713</v>
      </c>
      <c r="M104" s="50" t="s">
        <v>2915</v>
      </c>
      <c r="N104" s="50" t="s">
        <v>1715</v>
      </c>
      <c r="O104" s="51">
        <v>1</v>
      </c>
      <c r="P104" s="50" t="s">
        <v>17</v>
      </c>
      <c r="Q104" s="52">
        <v>-0.01</v>
      </c>
      <c r="R104" s="52">
        <v>-0.01</v>
      </c>
      <c r="S104" s="56">
        <f t="shared" si="0"/>
        <v>-0.01</v>
      </c>
      <c r="T104" s="51" t="s">
        <v>1686</v>
      </c>
      <c r="U104" s="51"/>
      <c r="V104" s="51"/>
      <c r="W104" s="50" t="s">
        <v>2206</v>
      </c>
      <c r="X104" s="50" t="s">
        <v>2191</v>
      </c>
      <c r="Y104" s="51"/>
      <c r="Z104" s="51" t="s">
        <v>2916</v>
      </c>
      <c r="AA104" s="50"/>
      <c r="AB104" s="50" t="s">
        <v>3014</v>
      </c>
      <c r="AC104" s="50"/>
      <c r="AD104" s="50"/>
      <c r="AE104" s="50"/>
      <c r="AF104" s="50"/>
      <c r="AG104" s="50"/>
      <c r="AH104" s="50"/>
      <c r="AI104" s="50"/>
      <c r="AJ104" s="50"/>
      <c r="AK104" s="50"/>
      <c r="AL104" s="50" t="s">
        <v>2206</v>
      </c>
      <c r="AM104" s="50" t="s">
        <v>2191</v>
      </c>
      <c r="AN104" s="52"/>
      <c r="AO104" s="53"/>
      <c r="AP104" s="50"/>
      <c r="AQ104" s="50" t="s">
        <v>2918</v>
      </c>
      <c r="AR104" s="50" t="s">
        <v>2919</v>
      </c>
      <c r="AS104" s="50" t="s">
        <v>21</v>
      </c>
      <c r="AT104" s="50"/>
      <c r="AU104" s="50"/>
      <c r="AV104" s="50"/>
      <c r="AW104" s="50"/>
      <c r="AX104" s="50" t="s">
        <v>18</v>
      </c>
      <c r="AY104" s="50" t="s">
        <v>21</v>
      </c>
      <c r="AZ104" s="50" t="s">
        <v>21</v>
      </c>
      <c r="BA104" s="50" t="s">
        <v>21</v>
      </c>
      <c r="BB104" s="50"/>
      <c r="BC104" s="50"/>
      <c r="BD104" s="50"/>
      <c r="BE104" s="50"/>
      <c r="BF104" s="50" t="s">
        <v>3015</v>
      </c>
      <c r="BG104" s="51">
        <v>3</v>
      </c>
      <c r="BH104" s="50" t="s">
        <v>1724</v>
      </c>
      <c r="BI104" s="50" t="s">
        <v>1696</v>
      </c>
      <c r="BJ104" s="50" t="s">
        <v>17</v>
      </c>
      <c r="BK104" s="52">
        <v>-0.01</v>
      </c>
      <c r="BL104" s="52">
        <v>-0.01</v>
      </c>
    </row>
    <row r="105" spans="1:64" s="37" customFormat="1" ht="19.7" customHeight="1" x14ac:dyDescent="0.2">
      <c r="A105" s="37">
        <v>30</v>
      </c>
      <c r="B105" s="49" t="s">
        <v>1708</v>
      </c>
      <c r="E105" s="50" t="s">
        <v>18</v>
      </c>
      <c r="F105" s="50" t="s">
        <v>2911</v>
      </c>
      <c r="G105" s="50" t="s">
        <v>3016</v>
      </c>
      <c r="H105" s="50" t="s">
        <v>3017</v>
      </c>
      <c r="I105" s="50"/>
      <c r="J105" s="50" t="s">
        <v>2914</v>
      </c>
      <c r="K105" s="50" t="s">
        <v>1712</v>
      </c>
      <c r="L105" s="50" t="s">
        <v>1713</v>
      </c>
      <c r="M105" s="50" t="s">
        <v>2915</v>
      </c>
      <c r="N105" s="50" t="s">
        <v>1715</v>
      </c>
      <c r="O105" s="51">
        <v>1</v>
      </c>
      <c r="P105" s="50" t="s">
        <v>17</v>
      </c>
      <c r="Q105" s="52">
        <v>-1.32</v>
      </c>
      <c r="R105" s="52">
        <v>-1.32</v>
      </c>
      <c r="S105" s="56">
        <f t="shared" si="0"/>
        <v>-1.32</v>
      </c>
      <c r="T105" s="51" t="s">
        <v>1686</v>
      </c>
      <c r="U105" s="51"/>
      <c r="V105" s="51"/>
      <c r="W105" s="50" t="s">
        <v>2206</v>
      </c>
      <c r="X105" s="50" t="s">
        <v>2191</v>
      </c>
      <c r="Y105" s="51"/>
      <c r="Z105" s="51" t="s">
        <v>2916</v>
      </c>
      <c r="AA105" s="50"/>
      <c r="AB105" s="50" t="s">
        <v>3018</v>
      </c>
      <c r="AC105" s="50"/>
      <c r="AD105" s="50"/>
      <c r="AE105" s="50"/>
      <c r="AF105" s="50"/>
      <c r="AG105" s="50"/>
      <c r="AH105" s="50"/>
      <c r="AI105" s="50"/>
      <c r="AJ105" s="50"/>
      <c r="AK105" s="50"/>
      <c r="AL105" s="50" t="s">
        <v>2206</v>
      </c>
      <c r="AM105" s="50" t="s">
        <v>2191</v>
      </c>
      <c r="AN105" s="52"/>
      <c r="AO105" s="53"/>
      <c r="AP105" s="50"/>
      <c r="AQ105" s="50" t="s">
        <v>2918</v>
      </c>
      <c r="AR105" s="50" t="s">
        <v>2919</v>
      </c>
      <c r="AS105" s="50" t="s">
        <v>21</v>
      </c>
      <c r="AT105" s="50"/>
      <c r="AU105" s="50"/>
      <c r="AV105" s="50"/>
      <c r="AW105" s="50"/>
      <c r="AX105" s="50" t="s">
        <v>18</v>
      </c>
      <c r="AY105" s="50" t="s">
        <v>21</v>
      </c>
      <c r="AZ105" s="50" t="s">
        <v>21</v>
      </c>
      <c r="BA105" s="50" t="s">
        <v>21</v>
      </c>
      <c r="BB105" s="50"/>
      <c r="BC105" s="50"/>
      <c r="BD105" s="50"/>
      <c r="BE105" s="50"/>
      <c r="BF105" s="50" t="s">
        <v>3019</v>
      </c>
      <c r="BG105" s="51">
        <v>3</v>
      </c>
      <c r="BH105" s="50" t="s">
        <v>1724</v>
      </c>
      <c r="BI105" s="50" t="s">
        <v>1696</v>
      </c>
      <c r="BJ105" s="50" t="s">
        <v>17</v>
      </c>
      <c r="BK105" s="52">
        <v>-1.32</v>
      </c>
      <c r="BL105" s="52">
        <v>-1.32</v>
      </c>
    </row>
    <row r="106" spans="1:64" s="37" customFormat="1" ht="19.7" customHeight="1" x14ac:dyDescent="0.2">
      <c r="A106" s="37">
        <v>30</v>
      </c>
      <c r="B106" s="49" t="s">
        <v>1708</v>
      </c>
      <c r="E106" s="54" t="s">
        <v>18</v>
      </c>
      <c r="F106" s="54" t="s">
        <v>2911</v>
      </c>
      <c r="G106" s="54" t="s">
        <v>3020</v>
      </c>
      <c r="H106" s="54" t="s">
        <v>3021</v>
      </c>
      <c r="I106" s="54"/>
      <c r="J106" s="54" t="s">
        <v>2914</v>
      </c>
      <c r="K106" s="54" t="s">
        <v>1712</v>
      </c>
      <c r="L106" s="54" t="s">
        <v>1713</v>
      </c>
      <c r="M106" s="54" t="s">
        <v>2915</v>
      </c>
      <c r="N106" s="54" t="s">
        <v>1715</v>
      </c>
      <c r="O106" s="55">
        <v>1</v>
      </c>
      <c r="P106" s="54" t="s">
        <v>17</v>
      </c>
      <c r="Q106" s="56">
        <v>-20492.759999999998</v>
      </c>
      <c r="R106" s="56">
        <v>-20492.759999999998</v>
      </c>
      <c r="S106" s="56">
        <f t="shared" si="0"/>
        <v>-20492.759999999998</v>
      </c>
      <c r="T106" s="51" t="s">
        <v>1686</v>
      </c>
      <c r="U106" s="55"/>
      <c r="V106" s="55"/>
      <c r="W106" s="54" t="s">
        <v>2206</v>
      </c>
      <c r="X106" s="54" t="s">
        <v>2191</v>
      </c>
      <c r="Y106" s="55"/>
      <c r="Z106" s="51" t="s">
        <v>2916</v>
      </c>
      <c r="AA106" s="54"/>
      <c r="AB106" s="54" t="s">
        <v>3022</v>
      </c>
      <c r="AC106" s="54"/>
      <c r="AD106" s="54"/>
      <c r="AE106" s="54"/>
      <c r="AF106" s="54"/>
      <c r="AG106" s="54"/>
      <c r="AH106" s="54"/>
      <c r="AI106" s="54"/>
      <c r="AJ106" s="54"/>
      <c r="AK106" s="54"/>
      <c r="AL106" s="54" t="s">
        <v>2206</v>
      </c>
      <c r="AM106" s="54" t="s">
        <v>2191</v>
      </c>
      <c r="AN106" s="56"/>
      <c r="AO106" s="57"/>
      <c r="AP106" s="54"/>
      <c r="AQ106" s="54" t="s">
        <v>2918</v>
      </c>
      <c r="AR106" s="54" t="s">
        <v>2919</v>
      </c>
      <c r="AS106" s="54" t="s">
        <v>21</v>
      </c>
      <c r="AT106" s="54"/>
      <c r="AU106" s="54"/>
      <c r="AV106" s="54"/>
      <c r="AW106" s="54"/>
      <c r="AX106" s="54" t="s">
        <v>18</v>
      </c>
      <c r="AY106" s="54" t="s">
        <v>21</v>
      </c>
      <c r="AZ106" s="54" t="s">
        <v>21</v>
      </c>
      <c r="BA106" s="54" t="s">
        <v>21</v>
      </c>
      <c r="BB106" s="54"/>
      <c r="BC106" s="54"/>
      <c r="BD106" s="54"/>
      <c r="BE106" s="54"/>
      <c r="BF106" s="54" t="s">
        <v>3023</v>
      </c>
      <c r="BG106" s="55">
        <v>3</v>
      </c>
      <c r="BH106" s="54" t="s">
        <v>1724</v>
      </c>
      <c r="BI106" s="54" t="s">
        <v>1696</v>
      </c>
      <c r="BJ106" s="54" t="s">
        <v>17</v>
      </c>
      <c r="BK106" s="56">
        <v>-20492.759999999998</v>
      </c>
      <c r="BL106" s="56">
        <v>-20492.759999999998</v>
      </c>
    </row>
    <row r="107" spans="1:64" s="37" customFormat="1" ht="19.7" customHeight="1" x14ac:dyDescent="0.2">
      <c r="A107" s="37">
        <v>30</v>
      </c>
      <c r="B107" s="49" t="s">
        <v>1708</v>
      </c>
      <c r="E107" s="50" t="s">
        <v>18</v>
      </c>
      <c r="F107" s="50" t="s">
        <v>2911</v>
      </c>
      <c r="G107" s="50" t="s">
        <v>3024</v>
      </c>
      <c r="H107" s="50" t="s">
        <v>3025</v>
      </c>
      <c r="I107" s="50"/>
      <c r="J107" s="50" t="s">
        <v>2914</v>
      </c>
      <c r="K107" s="50" t="s">
        <v>1712</v>
      </c>
      <c r="L107" s="50" t="s">
        <v>1713</v>
      </c>
      <c r="M107" s="50" t="s">
        <v>2915</v>
      </c>
      <c r="N107" s="50" t="s">
        <v>1715</v>
      </c>
      <c r="O107" s="51">
        <v>1</v>
      </c>
      <c r="P107" s="50" t="s">
        <v>17</v>
      </c>
      <c r="Q107" s="52">
        <v>-0.61</v>
      </c>
      <c r="R107" s="52">
        <v>-0.61</v>
      </c>
      <c r="S107" s="56">
        <f t="shared" si="0"/>
        <v>-0.61</v>
      </c>
      <c r="T107" s="51" t="s">
        <v>1686</v>
      </c>
      <c r="U107" s="51"/>
      <c r="V107" s="51"/>
      <c r="W107" s="50" t="s">
        <v>2206</v>
      </c>
      <c r="X107" s="50" t="s">
        <v>2191</v>
      </c>
      <c r="Y107" s="51"/>
      <c r="Z107" s="51" t="s">
        <v>2916</v>
      </c>
      <c r="AA107" s="50"/>
      <c r="AB107" s="50" t="s">
        <v>3026</v>
      </c>
      <c r="AC107" s="50"/>
      <c r="AD107" s="50"/>
      <c r="AE107" s="50"/>
      <c r="AF107" s="50"/>
      <c r="AG107" s="50"/>
      <c r="AH107" s="50"/>
      <c r="AI107" s="50"/>
      <c r="AJ107" s="50"/>
      <c r="AK107" s="50"/>
      <c r="AL107" s="50" t="s">
        <v>2206</v>
      </c>
      <c r="AM107" s="50" t="s">
        <v>2191</v>
      </c>
      <c r="AN107" s="52"/>
      <c r="AO107" s="53"/>
      <c r="AP107" s="50"/>
      <c r="AQ107" s="50" t="s">
        <v>2918</v>
      </c>
      <c r="AR107" s="50" t="s">
        <v>2919</v>
      </c>
      <c r="AS107" s="50" t="s">
        <v>21</v>
      </c>
      <c r="AT107" s="50"/>
      <c r="AU107" s="50"/>
      <c r="AV107" s="50"/>
      <c r="AW107" s="50"/>
      <c r="AX107" s="50" t="s">
        <v>18</v>
      </c>
      <c r="AY107" s="50" t="s">
        <v>21</v>
      </c>
      <c r="AZ107" s="50" t="s">
        <v>21</v>
      </c>
      <c r="BA107" s="50" t="s">
        <v>21</v>
      </c>
      <c r="BB107" s="50"/>
      <c r="BC107" s="50"/>
      <c r="BD107" s="50"/>
      <c r="BE107" s="50"/>
      <c r="BF107" s="50" t="s">
        <v>3027</v>
      </c>
      <c r="BG107" s="51">
        <v>3</v>
      </c>
      <c r="BH107" s="50" t="s">
        <v>1724</v>
      </c>
      <c r="BI107" s="50" t="s">
        <v>1696</v>
      </c>
      <c r="BJ107" s="50" t="s">
        <v>17</v>
      </c>
      <c r="BK107" s="52">
        <v>-0.61</v>
      </c>
      <c r="BL107" s="52">
        <v>-0.61</v>
      </c>
    </row>
    <row r="108" spans="1:64" s="37" customFormat="1" ht="19.7" customHeight="1" x14ac:dyDescent="0.2">
      <c r="A108" s="37">
        <v>30</v>
      </c>
      <c r="B108" s="49" t="s">
        <v>1708</v>
      </c>
      <c r="E108" s="50" t="s">
        <v>18</v>
      </c>
      <c r="F108" s="50" t="s">
        <v>2911</v>
      </c>
      <c r="G108" s="50" t="s">
        <v>3028</v>
      </c>
      <c r="H108" s="50" t="s">
        <v>3029</v>
      </c>
      <c r="I108" s="50"/>
      <c r="J108" s="50" t="s">
        <v>2914</v>
      </c>
      <c r="K108" s="50" t="s">
        <v>1712</v>
      </c>
      <c r="L108" s="50" t="s">
        <v>1713</v>
      </c>
      <c r="M108" s="50" t="s">
        <v>3030</v>
      </c>
      <c r="N108" s="50" t="s">
        <v>1715</v>
      </c>
      <c r="O108" s="51">
        <v>1</v>
      </c>
      <c r="P108" s="50" t="s">
        <v>17</v>
      </c>
      <c r="Q108" s="52">
        <v>-24921</v>
      </c>
      <c r="R108" s="52">
        <v>-24921</v>
      </c>
      <c r="S108" s="56">
        <f t="shared" si="0"/>
        <v>-24921</v>
      </c>
      <c r="T108" s="51" t="s">
        <v>1686</v>
      </c>
      <c r="U108" s="51"/>
      <c r="V108" s="51"/>
      <c r="W108" s="50" t="s">
        <v>2206</v>
      </c>
      <c r="X108" s="50" t="s">
        <v>2191</v>
      </c>
      <c r="Y108" s="51"/>
      <c r="Z108" s="51" t="s">
        <v>2916</v>
      </c>
      <c r="AA108" s="50"/>
      <c r="AB108" s="50" t="s">
        <v>3031</v>
      </c>
      <c r="AC108" s="50"/>
      <c r="AD108" s="50"/>
      <c r="AE108" s="50"/>
      <c r="AF108" s="50"/>
      <c r="AG108" s="50"/>
      <c r="AH108" s="50"/>
      <c r="AI108" s="50"/>
      <c r="AJ108" s="50"/>
      <c r="AK108" s="50"/>
      <c r="AL108" s="50" t="s">
        <v>2206</v>
      </c>
      <c r="AM108" s="50" t="s">
        <v>2191</v>
      </c>
      <c r="AN108" s="52"/>
      <c r="AO108" s="53"/>
      <c r="AP108" s="50"/>
      <c r="AQ108" s="50" t="s">
        <v>2925</v>
      </c>
      <c r="AR108" s="50" t="s">
        <v>2926</v>
      </c>
      <c r="AS108" s="50" t="s">
        <v>21</v>
      </c>
      <c r="AT108" s="50"/>
      <c r="AU108" s="50"/>
      <c r="AV108" s="50"/>
      <c r="AW108" s="50"/>
      <c r="AX108" s="50" t="s">
        <v>18</v>
      </c>
      <c r="AY108" s="50" t="s">
        <v>21</v>
      </c>
      <c r="AZ108" s="50" t="s">
        <v>21</v>
      </c>
      <c r="BA108" s="50" t="s">
        <v>21</v>
      </c>
      <c r="BB108" s="50"/>
      <c r="BC108" s="50"/>
      <c r="BD108" s="50"/>
      <c r="BE108" s="50"/>
      <c r="BF108" s="50" t="s">
        <v>3032</v>
      </c>
      <c r="BG108" s="51">
        <v>3</v>
      </c>
      <c r="BH108" s="50" t="s">
        <v>1724</v>
      </c>
      <c r="BI108" s="50" t="s">
        <v>1696</v>
      </c>
      <c r="BJ108" s="50" t="s">
        <v>17</v>
      </c>
      <c r="BK108" s="52">
        <v>-24921</v>
      </c>
      <c r="BL108" s="52">
        <v>-24921</v>
      </c>
    </row>
    <row r="109" spans="1:64" s="37" customFormat="1" ht="19.7" customHeight="1" x14ac:dyDescent="0.2">
      <c r="A109" s="37">
        <v>30</v>
      </c>
      <c r="B109" s="49" t="s">
        <v>1708</v>
      </c>
      <c r="E109" s="54" t="s">
        <v>18</v>
      </c>
      <c r="F109" s="54" t="s">
        <v>2911</v>
      </c>
      <c r="G109" s="54" t="s">
        <v>3033</v>
      </c>
      <c r="H109" s="54" t="s">
        <v>3034</v>
      </c>
      <c r="I109" s="54"/>
      <c r="J109" s="54" t="s">
        <v>2914</v>
      </c>
      <c r="K109" s="54" t="s">
        <v>1712</v>
      </c>
      <c r="L109" s="54" t="s">
        <v>1713</v>
      </c>
      <c r="M109" s="54" t="s">
        <v>3035</v>
      </c>
      <c r="N109" s="54" t="s">
        <v>1715</v>
      </c>
      <c r="O109" s="55">
        <v>1</v>
      </c>
      <c r="P109" s="54" t="s">
        <v>17</v>
      </c>
      <c r="Q109" s="56">
        <v>-18859.78</v>
      </c>
      <c r="R109" s="56">
        <v>-18859.78</v>
      </c>
      <c r="S109" s="56">
        <f t="shared" si="0"/>
        <v>-18859.78</v>
      </c>
      <c r="T109" s="51" t="s">
        <v>1686</v>
      </c>
      <c r="U109" s="55"/>
      <c r="V109" s="55"/>
      <c r="W109" s="54" t="s">
        <v>2206</v>
      </c>
      <c r="X109" s="54" t="s">
        <v>2191</v>
      </c>
      <c r="Y109" s="55"/>
      <c r="Z109" s="51" t="s">
        <v>2916</v>
      </c>
      <c r="AA109" s="54"/>
      <c r="AB109" s="54" t="s">
        <v>3036</v>
      </c>
      <c r="AC109" s="54"/>
      <c r="AD109" s="54"/>
      <c r="AE109" s="54"/>
      <c r="AF109" s="54"/>
      <c r="AG109" s="54"/>
      <c r="AH109" s="54"/>
      <c r="AI109" s="54"/>
      <c r="AJ109" s="54"/>
      <c r="AK109" s="54"/>
      <c r="AL109" s="54" t="s">
        <v>2206</v>
      </c>
      <c r="AM109" s="54" t="s">
        <v>2191</v>
      </c>
      <c r="AN109" s="56"/>
      <c r="AO109" s="57"/>
      <c r="AP109" s="54"/>
      <c r="AQ109" s="54" t="s">
        <v>2925</v>
      </c>
      <c r="AR109" s="54" t="s">
        <v>2926</v>
      </c>
      <c r="AS109" s="54" t="s">
        <v>21</v>
      </c>
      <c r="AT109" s="54"/>
      <c r="AU109" s="54"/>
      <c r="AV109" s="54"/>
      <c r="AW109" s="54"/>
      <c r="AX109" s="54" t="s">
        <v>18</v>
      </c>
      <c r="AY109" s="54" t="s">
        <v>21</v>
      </c>
      <c r="AZ109" s="54" t="s">
        <v>21</v>
      </c>
      <c r="BA109" s="54" t="s">
        <v>21</v>
      </c>
      <c r="BB109" s="54"/>
      <c r="BC109" s="54"/>
      <c r="BD109" s="54"/>
      <c r="BE109" s="54"/>
      <c r="BF109" s="54" t="s">
        <v>3037</v>
      </c>
      <c r="BG109" s="55">
        <v>3</v>
      </c>
      <c r="BH109" s="54" t="s">
        <v>1724</v>
      </c>
      <c r="BI109" s="54" t="s">
        <v>1696</v>
      </c>
      <c r="BJ109" s="54" t="s">
        <v>17</v>
      </c>
      <c r="BK109" s="56">
        <v>-18859.78</v>
      </c>
      <c r="BL109" s="56">
        <v>-18859.78</v>
      </c>
    </row>
    <row r="110" spans="1:64" s="37" customFormat="1" ht="19.7" customHeight="1" x14ac:dyDescent="0.2">
      <c r="A110" s="37">
        <v>30</v>
      </c>
      <c r="B110" s="49" t="s">
        <v>1708</v>
      </c>
      <c r="E110" s="50" t="s">
        <v>18</v>
      </c>
      <c r="F110" s="50" t="s">
        <v>2911</v>
      </c>
      <c r="G110" s="50" t="s">
        <v>3038</v>
      </c>
      <c r="H110" s="50" t="s">
        <v>3039</v>
      </c>
      <c r="I110" s="50"/>
      <c r="J110" s="50" t="s">
        <v>2914</v>
      </c>
      <c r="K110" s="50" t="s">
        <v>1712</v>
      </c>
      <c r="L110" s="50" t="s">
        <v>1713</v>
      </c>
      <c r="M110" s="50" t="s">
        <v>3040</v>
      </c>
      <c r="N110" s="50" t="s">
        <v>1715</v>
      </c>
      <c r="O110" s="51">
        <v>1</v>
      </c>
      <c r="P110" s="50" t="s">
        <v>17</v>
      </c>
      <c r="Q110" s="52">
        <v>-29791.9</v>
      </c>
      <c r="R110" s="52">
        <v>-29791.9</v>
      </c>
      <c r="S110" s="56">
        <f t="shared" si="0"/>
        <v>-29791.9</v>
      </c>
      <c r="T110" s="51" t="s">
        <v>1686</v>
      </c>
      <c r="U110" s="51"/>
      <c r="V110" s="51"/>
      <c r="W110" s="50" t="s">
        <v>2206</v>
      </c>
      <c r="X110" s="50" t="s">
        <v>2191</v>
      </c>
      <c r="Y110" s="51"/>
      <c r="Z110" s="51" t="s">
        <v>2916</v>
      </c>
      <c r="AA110" s="50"/>
      <c r="AB110" s="50" t="s">
        <v>3041</v>
      </c>
      <c r="AC110" s="50"/>
      <c r="AD110" s="50"/>
      <c r="AE110" s="50"/>
      <c r="AF110" s="50"/>
      <c r="AG110" s="50"/>
      <c r="AH110" s="50"/>
      <c r="AI110" s="50"/>
      <c r="AJ110" s="50"/>
      <c r="AK110" s="50"/>
      <c r="AL110" s="50" t="s">
        <v>2206</v>
      </c>
      <c r="AM110" s="50" t="s">
        <v>2191</v>
      </c>
      <c r="AN110" s="52"/>
      <c r="AO110" s="53"/>
      <c r="AP110" s="50"/>
      <c r="AQ110" s="50" t="s">
        <v>2925</v>
      </c>
      <c r="AR110" s="50" t="s">
        <v>2926</v>
      </c>
      <c r="AS110" s="50" t="s">
        <v>21</v>
      </c>
      <c r="AT110" s="50"/>
      <c r="AU110" s="50"/>
      <c r="AV110" s="50"/>
      <c r="AW110" s="50"/>
      <c r="AX110" s="50" t="s">
        <v>18</v>
      </c>
      <c r="AY110" s="50" t="s">
        <v>21</v>
      </c>
      <c r="AZ110" s="50" t="s">
        <v>21</v>
      </c>
      <c r="BA110" s="50" t="s">
        <v>21</v>
      </c>
      <c r="BB110" s="50"/>
      <c r="BC110" s="50"/>
      <c r="BD110" s="50"/>
      <c r="BE110" s="50"/>
      <c r="BF110" s="50" t="s">
        <v>3042</v>
      </c>
      <c r="BG110" s="51">
        <v>3</v>
      </c>
      <c r="BH110" s="50" t="s">
        <v>1724</v>
      </c>
      <c r="BI110" s="50" t="s">
        <v>1696</v>
      </c>
      <c r="BJ110" s="50" t="s">
        <v>17</v>
      </c>
      <c r="BK110" s="52">
        <v>-29791.9</v>
      </c>
      <c r="BL110" s="52">
        <v>-29791.9</v>
      </c>
    </row>
    <row r="111" spans="1:64" s="37" customFormat="1" ht="19.7" customHeight="1" x14ac:dyDescent="0.2">
      <c r="A111" s="37">
        <v>30</v>
      </c>
      <c r="B111" s="49" t="s">
        <v>1708</v>
      </c>
      <c r="E111" s="54" t="s">
        <v>18</v>
      </c>
      <c r="F111" s="54" t="s">
        <v>2911</v>
      </c>
      <c r="G111" s="54" t="s">
        <v>3043</v>
      </c>
      <c r="H111" s="54" t="s">
        <v>3044</v>
      </c>
      <c r="I111" s="54"/>
      <c r="J111" s="54" t="s">
        <v>2914</v>
      </c>
      <c r="K111" s="54" t="s">
        <v>1712</v>
      </c>
      <c r="L111" s="54" t="s">
        <v>1713</v>
      </c>
      <c r="M111" s="54" t="s">
        <v>3045</v>
      </c>
      <c r="N111" s="54" t="s">
        <v>1715</v>
      </c>
      <c r="O111" s="55">
        <v>1</v>
      </c>
      <c r="P111" s="54" t="s">
        <v>17</v>
      </c>
      <c r="Q111" s="56">
        <v>-33197.1</v>
      </c>
      <c r="R111" s="56">
        <v>-33197.1</v>
      </c>
      <c r="S111" s="56">
        <f t="shared" si="0"/>
        <v>-33197.1</v>
      </c>
      <c r="T111" s="51" t="s">
        <v>1686</v>
      </c>
      <c r="U111" s="55"/>
      <c r="V111" s="55"/>
      <c r="W111" s="54" t="s">
        <v>2206</v>
      </c>
      <c r="X111" s="54" t="s">
        <v>2191</v>
      </c>
      <c r="Y111" s="55"/>
      <c r="Z111" s="51" t="s">
        <v>2916</v>
      </c>
      <c r="AA111" s="54"/>
      <c r="AB111" s="54" t="s">
        <v>3046</v>
      </c>
      <c r="AC111" s="54"/>
      <c r="AD111" s="54"/>
      <c r="AE111" s="54"/>
      <c r="AF111" s="54"/>
      <c r="AG111" s="54"/>
      <c r="AH111" s="54"/>
      <c r="AI111" s="54"/>
      <c r="AJ111" s="54"/>
      <c r="AK111" s="54"/>
      <c r="AL111" s="54" t="s">
        <v>2206</v>
      </c>
      <c r="AM111" s="54" t="s">
        <v>2191</v>
      </c>
      <c r="AN111" s="56"/>
      <c r="AO111" s="57"/>
      <c r="AP111" s="54"/>
      <c r="AQ111" s="54" t="s">
        <v>2925</v>
      </c>
      <c r="AR111" s="54" t="s">
        <v>2926</v>
      </c>
      <c r="AS111" s="54" t="s">
        <v>21</v>
      </c>
      <c r="AT111" s="54"/>
      <c r="AU111" s="54"/>
      <c r="AV111" s="54"/>
      <c r="AW111" s="54"/>
      <c r="AX111" s="54" t="s">
        <v>18</v>
      </c>
      <c r="AY111" s="54" t="s">
        <v>21</v>
      </c>
      <c r="AZ111" s="54" t="s">
        <v>21</v>
      </c>
      <c r="BA111" s="54" t="s">
        <v>21</v>
      </c>
      <c r="BB111" s="54"/>
      <c r="BC111" s="54"/>
      <c r="BD111" s="54"/>
      <c r="BE111" s="54"/>
      <c r="BF111" s="54" t="s">
        <v>3047</v>
      </c>
      <c r="BG111" s="55">
        <v>3</v>
      </c>
      <c r="BH111" s="54" t="s">
        <v>1724</v>
      </c>
      <c r="BI111" s="54" t="s">
        <v>1696</v>
      </c>
      <c r="BJ111" s="54" t="s">
        <v>17</v>
      </c>
      <c r="BK111" s="56">
        <v>-33197.1</v>
      </c>
      <c r="BL111" s="56">
        <v>-33197.1</v>
      </c>
    </row>
    <row r="112" spans="1:64" s="37" customFormat="1" ht="19.7" customHeight="1" x14ac:dyDescent="0.2">
      <c r="A112" s="37">
        <v>30</v>
      </c>
      <c r="B112" s="49" t="s">
        <v>1708</v>
      </c>
      <c r="E112" s="50" t="s">
        <v>18</v>
      </c>
      <c r="F112" s="50" t="s">
        <v>2911</v>
      </c>
      <c r="G112" s="50" t="s">
        <v>3048</v>
      </c>
      <c r="H112" s="50" t="s">
        <v>3049</v>
      </c>
      <c r="I112" s="50"/>
      <c r="J112" s="50" t="s">
        <v>2914</v>
      </c>
      <c r="K112" s="50" t="s">
        <v>1712</v>
      </c>
      <c r="L112" s="50" t="s">
        <v>1713</v>
      </c>
      <c r="M112" s="50" t="s">
        <v>3050</v>
      </c>
      <c r="N112" s="50" t="s">
        <v>1715</v>
      </c>
      <c r="O112" s="51">
        <v>1</v>
      </c>
      <c r="P112" s="50" t="s">
        <v>17</v>
      </c>
      <c r="Q112" s="52">
        <v>-34156.06</v>
      </c>
      <c r="R112" s="52">
        <v>-34156.06</v>
      </c>
      <c r="S112" s="56">
        <f t="shared" si="0"/>
        <v>-34156.06</v>
      </c>
      <c r="T112" s="51" t="s">
        <v>1686</v>
      </c>
      <c r="U112" s="51"/>
      <c r="V112" s="51"/>
      <c r="W112" s="50" t="s">
        <v>2206</v>
      </c>
      <c r="X112" s="50" t="s">
        <v>2191</v>
      </c>
      <c r="Y112" s="51"/>
      <c r="Z112" s="51" t="s">
        <v>2916</v>
      </c>
      <c r="AA112" s="50"/>
      <c r="AB112" s="50" t="s">
        <v>3051</v>
      </c>
      <c r="AC112" s="50"/>
      <c r="AD112" s="50"/>
      <c r="AE112" s="50"/>
      <c r="AF112" s="50"/>
      <c r="AG112" s="50"/>
      <c r="AH112" s="50"/>
      <c r="AI112" s="50"/>
      <c r="AJ112" s="50"/>
      <c r="AK112" s="50"/>
      <c r="AL112" s="50" t="s">
        <v>2206</v>
      </c>
      <c r="AM112" s="50" t="s">
        <v>2191</v>
      </c>
      <c r="AN112" s="52"/>
      <c r="AO112" s="53"/>
      <c r="AP112" s="50"/>
      <c r="AQ112" s="50" t="s">
        <v>2925</v>
      </c>
      <c r="AR112" s="50" t="s">
        <v>2926</v>
      </c>
      <c r="AS112" s="50" t="s">
        <v>21</v>
      </c>
      <c r="AT112" s="50"/>
      <c r="AU112" s="50"/>
      <c r="AV112" s="50"/>
      <c r="AW112" s="50"/>
      <c r="AX112" s="50" t="s">
        <v>18</v>
      </c>
      <c r="AY112" s="50" t="s">
        <v>21</v>
      </c>
      <c r="AZ112" s="50" t="s">
        <v>21</v>
      </c>
      <c r="BA112" s="50" t="s">
        <v>21</v>
      </c>
      <c r="BB112" s="50"/>
      <c r="BC112" s="50"/>
      <c r="BD112" s="50"/>
      <c r="BE112" s="50"/>
      <c r="BF112" s="50" t="s">
        <v>3052</v>
      </c>
      <c r="BG112" s="51">
        <v>3</v>
      </c>
      <c r="BH112" s="50" t="s">
        <v>1724</v>
      </c>
      <c r="BI112" s="50" t="s">
        <v>1696</v>
      </c>
      <c r="BJ112" s="50" t="s">
        <v>17</v>
      </c>
      <c r="BK112" s="52">
        <v>-34156.06</v>
      </c>
      <c r="BL112" s="52">
        <v>-34156.06</v>
      </c>
    </row>
    <row r="113" spans="1:64" s="37" customFormat="1" ht="19.7" customHeight="1" x14ac:dyDescent="0.2">
      <c r="A113" s="37">
        <v>30</v>
      </c>
      <c r="B113" s="49" t="s">
        <v>1708</v>
      </c>
      <c r="E113" s="54" t="s">
        <v>18</v>
      </c>
      <c r="F113" s="54" t="s">
        <v>2911</v>
      </c>
      <c r="G113" s="54" t="s">
        <v>3053</v>
      </c>
      <c r="H113" s="54" t="s">
        <v>3054</v>
      </c>
      <c r="I113" s="54"/>
      <c r="J113" s="54" t="s">
        <v>2914</v>
      </c>
      <c r="K113" s="54" t="s">
        <v>1712</v>
      </c>
      <c r="L113" s="54" t="s">
        <v>1713</v>
      </c>
      <c r="M113" s="54" t="s">
        <v>3055</v>
      </c>
      <c r="N113" s="54" t="s">
        <v>1715</v>
      </c>
      <c r="O113" s="55">
        <v>1</v>
      </c>
      <c r="P113" s="54" t="s">
        <v>17</v>
      </c>
      <c r="Q113" s="56">
        <v>-43731.35</v>
      </c>
      <c r="R113" s="56">
        <v>-43731.35</v>
      </c>
      <c r="S113" s="56">
        <f t="shared" si="0"/>
        <v>-43731.35</v>
      </c>
      <c r="T113" s="51" t="s">
        <v>1686</v>
      </c>
      <c r="U113" s="55"/>
      <c r="V113" s="55"/>
      <c r="W113" s="54" t="s">
        <v>2206</v>
      </c>
      <c r="X113" s="54" t="s">
        <v>2191</v>
      </c>
      <c r="Y113" s="55"/>
      <c r="Z113" s="51" t="s">
        <v>2916</v>
      </c>
      <c r="AA113" s="54"/>
      <c r="AB113" s="54" t="s">
        <v>3056</v>
      </c>
      <c r="AC113" s="54"/>
      <c r="AD113" s="54"/>
      <c r="AE113" s="54"/>
      <c r="AF113" s="54"/>
      <c r="AG113" s="54"/>
      <c r="AH113" s="54"/>
      <c r="AI113" s="54"/>
      <c r="AJ113" s="54"/>
      <c r="AK113" s="54"/>
      <c r="AL113" s="54" t="s">
        <v>2206</v>
      </c>
      <c r="AM113" s="54" t="s">
        <v>2191</v>
      </c>
      <c r="AN113" s="56"/>
      <c r="AO113" s="57"/>
      <c r="AP113" s="54"/>
      <c r="AQ113" s="54" t="s">
        <v>2925</v>
      </c>
      <c r="AR113" s="54" t="s">
        <v>2926</v>
      </c>
      <c r="AS113" s="54" t="s">
        <v>21</v>
      </c>
      <c r="AT113" s="54"/>
      <c r="AU113" s="54"/>
      <c r="AV113" s="54"/>
      <c r="AW113" s="54"/>
      <c r="AX113" s="54" t="s">
        <v>18</v>
      </c>
      <c r="AY113" s="54" t="s">
        <v>21</v>
      </c>
      <c r="AZ113" s="54" t="s">
        <v>21</v>
      </c>
      <c r="BA113" s="54" t="s">
        <v>21</v>
      </c>
      <c r="BB113" s="54"/>
      <c r="BC113" s="54"/>
      <c r="BD113" s="54"/>
      <c r="BE113" s="54"/>
      <c r="BF113" s="54" t="s">
        <v>3057</v>
      </c>
      <c r="BG113" s="55">
        <v>3</v>
      </c>
      <c r="BH113" s="54" t="s">
        <v>1724</v>
      </c>
      <c r="BI113" s="54" t="s">
        <v>1696</v>
      </c>
      <c r="BJ113" s="54" t="s">
        <v>17</v>
      </c>
      <c r="BK113" s="56">
        <v>-43731.35</v>
      </c>
      <c r="BL113" s="56">
        <v>-43731.35</v>
      </c>
    </row>
    <row r="114" spans="1:64" s="37" customFormat="1" ht="19.7" customHeight="1" x14ac:dyDescent="0.2">
      <c r="A114" s="37">
        <v>30</v>
      </c>
      <c r="B114" s="49" t="s">
        <v>1708</v>
      </c>
      <c r="E114" s="54" t="s">
        <v>18</v>
      </c>
      <c r="F114" s="54" t="s">
        <v>2911</v>
      </c>
      <c r="G114" s="54" t="s">
        <v>3058</v>
      </c>
      <c r="H114" s="54" t="s">
        <v>3059</v>
      </c>
      <c r="I114" s="54"/>
      <c r="J114" s="54" t="s">
        <v>2914</v>
      </c>
      <c r="K114" s="54" t="s">
        <v>1712</v>
      </c>
      <c r="L114" s="54" t="s">
        <v>1713</v>
      </c>
      <c r="M114" s="54" t="s">
        <v>3060</v>
      </c>
      <c r="N114" s="54" t="s">
        <v>1715</v>
      </c>
      <c r="O114" s="55">
        <v>1</v>
      </c>
      <c r="P114" s="54" t="s">
        <v>17</v>
      </c>
      <c r="Q114" s="56">
        <v>-132447.74</v>
      </c>
      <c r="R114" s="56">
        <v>-132447.74</v>
      </c>
      <c r="S114" s="56">
        <f t="shared" si="0"/>
        <v>-132447.74</v>
      </c>
      <c r="T114" s="51" t="s">
        <v>1686</v>
      </c>
      <c r="U114" s="55"/>
      <c r="V114" s="55"/>
      <c r="W114" s="54" t="s">
        <v>2206</v>
      </c>
      <c r="X114" s="54" t="s">
        <v>2191</v>
      </c>
      <c r="Y114" s="55"/>
      <c r="Z114" s="51" t="s">
        <v>2916</v>
      </c>
      <c r="AA114" s="54"/>
      <c r="AB114" s="54" t="s">
        <v>3061</v>
      </c>
      <c r="AC114" s="54"/>
      <c r="AD114" s="54"/>
      <c r="AE114" s="54"/>
      <c r="AF114" s="54"/>
      <c r="AG114" s="54"/>
      <c r="AH114" s="54"/>
      <c r="AI114" s="54"/>
      <c r="AJ114" s="54"/>
      <c r="AK114" s="54"/>
      <c r="AL114" s="54" t="s">
        <v>2206</v>
      </c>
      <c r="AM114" s="54" t="s">
        <v>2191</v>
      </c>
      <c r="AN114" s="56"/>
      <c r="AO114" s="57"/>
      <c r="AP114" s="54"/>
      <c r="AQ114" s="54" t="s">
        <v>2925</v>
      </c>
      <c r="AR114" s="54" t="s">
        <v>2926</v>
      </c>
      <c r="AS114" s="54" t="s">
        <v>21</v>
      </c>
      <c r="AT114" s="54"/>
      <c r="AU114" s="54"/>
      <c r="AV114" s="54"/>
      <c r="AW114" s="54"/>
      <c r="AX114" s="54" t="s">
        <v>18</v>
      </c>
      <c r="AY114" s="54" t="s">
        <v>21</v>
      </c>
      <c r="AZ114" s="54" t="s">
        <v>21</v>
      </c>
      <c r="BA114" s="54" t="s">
        <v>21</v>
      </c>
      <c r="BB114" s="54"/>
      <c r="BC114" s="54"/>
      <c r="BD114" s="54"/>
      <c r="BE114" s="54"/>
      <c r="BF114" s="54" t="s">
        <v>3062</v>
      </c>
      <c r="BG114" s="55">
        <v>3</v>
      </c>
      <c r="BH114" s="54" t="s">
        <v>1724</v>
      </c>
      <c r="BI114" s="54" t="s">
        <v>1696</v>
      </c>
      <c r="BJ114" s="54" t="s">
        <v>17</v>
      </c>
      <c r="BK114" s="56">
        <v>-132447.74</v>
      </c>
      <c r="BL114" s="56">
        <v>-132447.74</v>
      </c>
    </row>
    <row r="115" spans="1:64" s="37" customFormat="1" ht="19.7" customHeight="1" x14ac:dyDescent="0.2">
      <c r="A115" s="37">
        <v>30</v>
      </c>
      <c r="B115" s="49" t="s">
        <v>1708</v>
      </c>
      <c r="E115" s="50" t="s">
        <v>18</v>
      </c>
      <c r="F115" s="50" t="s">
        <v>2911</v>
      </c>
      <c r="G115" s="50" t="s">
        <v>3063</v>
      </c>
      <c r="H115" s="50" t="s">
        <v>3064</v>
      </c>
      <c r="I115" s="50"/>
      <c r="J115" s="50" t="s">
        <v>2914</v>
      </c>
      <c r="K115" s="50" t="s">
        <v>1712</v>
      </c>
      <c r="L115" s="50" t="s">
        <v>1713</v>
      </c>
      <c r="M115" s="50" t="s">
        <v>3065</v>
      </c>
      <c r="N115" s="50" t="s">
        <v>1715</v>
      </c>
      <c r="O115" s="51">
        <v>1</v>
      </c>
      <c r="P115" s="50" t="s">
        <v>17</v>
      </c>
      <c r="Q115" s="52">
        <v>-40501.65</v>
      </c>
      <c r="R115" s="52">
        <v>-40501.65</v>
      </c>
      <c r="S115" s="56">
        <f t="shared" si="0"/>
        <v>-40501.65</v>
      </c>
      <c r="T115" s="51" t="s">
        <v>1686</v>
      </c>
      <c r="U115" s="51"/>
      <c r="V115" s="51"/>
      <c r="W115" s="50" t="s">
        <v>2206</v>
      </c>
      <c r="X115" s="50" t="s">
        <v>2191</v>
      </c>
      <c r="Y115" s="51"/>
      <c r="Z115" s="51" t="s">
        <v>2916</v>
      </c>
      <c r="AA115" s="50"/>
      <c r="AB115" s="50" t="s">
        <v>3066</v>
      </c>
      <c r="AC115" s="50"/>
      <c r="AD115" s="50"/>
      <c r="AE115" s="50"/>
      <c r="AF115" s="50"/>
      <c r="AG115" s="50"/>
      <c r="AH115" s="50"/>
      <c r="AI115" s="50"/>
      <c r="AJ115" s="50"/>
      <c r="AK115" s="50"/>
      <c r="AL115" s="50" t="s">
        <v>2206</v>
      </c>
      <c r="AM115" s="50" t="s">
        <v>2191</v>
      </c>
      <c r="AN115" s="52"/>
      <c r="AO115" s="53"/>
      <c r="AP115" s="50"/>
      <c r="AQ115" s="50" t="s">
        <v>2925</v>
      </c>
      <c r="AR115" s="50" t="s">
        <v>2926</v>
      </c>
      <c r="AS115" s="50" t="s">
        <v>21</v>
      </c>
      <c r="AT115" s="50"/>
      <c r="AU115" s="50"/>
      <c r="AV115" s="50"/>
      <c r="AW115" s="50"/>
      <c r="AX115" s="50" t="s">
        <v>18</v>
      </c>
      <c r="AY115" s="50" t="s">
        <v>21</v>
      </c>
      <c r="AZ115" s="50" t="s">
        <v>21</v>
      </c>
      <c r="BA115" s="50" t="s">
        <v>21</v>
      </c>
      <c r="BB115" s="50"/>
      <c r="BC115" s="50"/>
      <c r="BD115" s="50"/>
      <c r="BE115" s="50"/>
      <c r="BF115" s="50" t="s">
        <v>3067</v>
      </c>
      <c r="BG115" s="51">
        <v>3</v>
      </c>
      <c r="BH115" s="50" t="s">
        <v>1724</v>
      </c>
      <c r="BI115" s="50" t="s">
        <v>1696</v>
      </c>
      <c r="BJ115" s="50" t="s">
        <v>17</v>
      </c>
      <c r="BK115" s="52">
        <v>-40501.65</v>
      </c>
      <c r="BL115" s="52">
        <v>-40501.65</v>
      </c>
    </row>
    <row r="116" spans="1:64" s="37" customFormat="1" ht="19.7" customHeight="1" x14ac:dyDescent="0.2">
      <c r="A116" s="37">
        <v>30</v>
      </c>
      <c r="B116" s="49" t="s">
        <v>1708</v>
      </c>
      <c r="E116" s="54" t="s">
        <v>18</v>
      </c>
      <c r="F116" s="54" t="s">
        <v>2911</v>
      </c>
      <c r="G116" s="54" t="s">
        <v>3068</v>
      </c>
      <c r="H116" s="54" t="s">
        <v>3069</v>
      </c>
      <c r="I116" s="54"/>
      <c r="J116" s="54" t="s">
        <v>2914</v>
      </c>
      <c r="K116" s="54" t="s">
        <v>1712</v>
      </c>
      <c r="L116" s="54" t="s">
        <v>1713</v>
      </c>
      <c r="M116" s="54" t="s">
        <v>3070</v>
      </c>
      <c r="N116" s="54" t="s">
        <v>1715</v>
      </c>
      <c r="O116" s="55">
        <v>1</v>
      </c>
      <c r="P116" s="54" t="s">
        <v>17</v>
      </c>
      <c r="Q116" s="56">
        <v>-44476.03</v>
      </c>
      <c r="R116" s="56">
        <v>-44476.03</v>
      </c>
      <c r="S116" s="56">
        <f t="shared" si="0"/>
        <v>-44476.03</v>
      </c>
      <c r="T116" s="51" t="s">
        <v>1686</v>
      </c>
      <c r="U116" s="55"/>
      <c r="V116" s="55"/>
      <c r="W116" s="54" t="s">
        <v>2206</v>
      </c>
      <c r="X116" s="54" t="s">
        <v>2191</v>
      </c>
      <c r="Y116" s="55"/>
      <c r="Z116" s="51" t="s">
        <v>2916</v>
      </c>
      <c r="AA116" s="54"/>
      <c r="AB116" s="54" t="s">
        <v>3071</v>
      </c>
      <c r="AC116" s="54"/>
      <c r="AD116" s="54"/>
      <c r="AE116" s="54"/>
      <c r="AF116" s="54"/>
      <c r="AG116" s="54"/>
      <c r="AH116" s="54"/>
      <c r="AI116" s="54"/>
      <c r="AJ116" s="54"/>
      <c r="AK116" s="54"/>
      <c r="AL116" s="54" t="s">
        <v>2206</v>
      </c>
      <c r="AM116" s="54" t="s">
        <v>2191</v>
      </c>
      <c r="AN116" s="56"/>
      <c r="AO116" s="57"/>
      <c r="AP116" s="54"/>
      <c r="AQ116" s="54" t="s">
        <v>2925</v>
      </c>
      <c r="AR116" s="54" t="s">
        <v>2926</v>
      </c>
      <c r="AS116" s="54" t="s">
        <v>21</v>
      </c>
      <c r="AT116" s="54"/>
      <c r="AU116" s="54"/>
      <c r="AV116" s="54"/>
      <c r="AW116" s="54"/>
      <c r="AX116" s="54" t="s">
        <v>18</v>
      </c>
      <c r="AY116" s="54" t="s">
        <v>21</v>
      </c>
      <c r="AZ116" s="54" t="s">
        <v>21</v>
      </c>
      <c r="BA116" s="54" t="s">
        <v>21</v>
      </c>
      <c r="BB116" s="54"/>
      <c r="BC116" s="54"/>
      <c r="BD116" s="54"/>
      <c r="BE116" s="54"/>
      <c r="BF116" s="54" t="s">
        <v>3072</v>
      </c>
      <c r="BG116" s="55">
        <v>3</v>
      </c>
      <c r="BH116" s="54" t="s">
        <v>1724</v>
      </c>
      <c r="BI116" s="54" t="s">
        <v>1696</v>
      </c>
      <c r="BJ116" s="54" t="s">
        <v>17</v>
      </c>
      <c r="BK116" s="56">
        <v>-44476.03</v>
      </c>
      <c r="BL116" s="56">
        <v>-44476.03</v>
      </c>
    </row>
    <row r="117" spans="1:64" s="37" customFormat="1" ht="19.7" customHeight="1" x14ac:dyDescent="0.2">
      <c r="A117" s="37">
        <v>30</v>
      </c>
      <c r="B117" s="49" t="s">
        <v>1708</v>
      </c>
      <c r="E117" s="50" t="s">
        <v>18</v>
      </c>
      <c r="F117" s="50" t="s">
        <v>2911</v>
      </c>
      <c r="G117" s="50" t="s">
        <v>3073</v>
      </c>
      <c r="H117" s="50" t="s">
        <v>3074</v>
      </c>
      <c r="I117" s="50"/>
      <c r="J117" s="50" t="s">
        <v>2914</v>
      </c>
      <c r="K117" s="50" t="s">
        <v>1712</v>
      </c>
      <c r="L117" s="50" t="s">
        <v>1713</v>
      </c>
      <c r="M117" s="50" t="s">
        <v>3075</v>
      </c>
      <c r="N117" s="50" t="s">
        <v>1715</v>
      </c>
      <c r="O117" s="51">
        <v>1</v>
      </c>
      <c r="P117" s="50" t="s">
        <v>17</v>
      </c>
      <c r="Q117" s="52">
        <v>-43283.94</v>
      </c>
      <c r="R117" s="52">
        <v>-43283.94</v>
      </c>
      <c r="S117" s="56">
        <f t="shared" si="0"/>
        <v>-43283.94</v>
      </c>
      <c r="T117" s="51" t="s">
        <v>1686</v>
      </c>
      <c r="U117" s="51"/>
      <c r="V117" s="51"/>
      <c r="W117" s="50" t="s">
        <v>2206</v>
      </c>
      <c r="X117" s="50" t="s">
        <v>2191</v>
      </c>
      <c r="Y117" s="51"/>
      <c r="Z117" s="51" t="s">
        <v>2916</v>
      </c>
      <c r="AA117" s="50"/>
      <c r="AB117" s="50" t="s">
        <v>3076</v>
      </c>
      <c r="AC117" s="50"/>
      <c r="AD117" s="50"/>
      <c r="AE117" s="50"/>
      <c r="AF117" s="50"/>
      <c r="AG117" s="50"/>
      <c r="AH117" s="50"/>
      <c r="AI117" s="50"/>
      <c r="AJ117" s="50"/>
      <c r="AK117" s="50"/>
      <c r="AL117" s="50" t="s">
        <v>2206</v>
      </c>
      <c r="AM117" s="50" t="s">
        <v>2191</v>
      </c>
      <c r="AN117" s="52"/>
      <c r="AO117" s="53"/>
      <c r="AP117" s="50"/>
      <c r="AQ117" s="50" t="s">
        <v>2925</v>
      </c>
      <c r="AR117" s="50" t="s">
        <v>2926</v>
      </c>
      <c r="AS117" s="50" t="s">
        <v>21</v>
      </c>
      <c r="AT117" s="50"/>
      <c r="AU117" s="50"/>
      <c r="AV117" s="50"/>
      <c r="AW117" s="50"/>
      <c r="AX117" s="50" t="s">
        <v>18</v>
      </c>
      <c r="AY117" s="50" t="s">
        <v>21</v>
      </c>
      <c r="AZ117" s="50" t="s">
        <v>21</v>
      </c>
      <c r="BA117" s="50" t="s">
        <v>21</v>
      </c>
      <c r="BB117" s="50"/>
      <c r="BC117" s="50"/>
      <c r="BD117" s="50"/>
      <c r="BE117" s="50"/>
      <c r="BF117" s="50" t="s">
        <v>3077</v>
      </c>
      <c r="BG117" s="51">
        <v>3</v>
      </c>
      <c r="BH117" s="50" t="s">
        <v>1724</v>
      </c>
      <c r="BI117" s="50" t="s">
        <v>1696</v>
      </c>
      <c r="BJ117" s="50" t="s">
        <v>17</v>
      </c>
      <c r="BK117" s="52">
        <v>-43283.94</v>
      </c>
      <c r="BL117" s="52">
        <v>-43283.94</v>
      </c>
    </row>
    <row r="118" spans="1:64" s="37" customFormat="1" ht="19.7" customHeight="1" x14ac:dyDescent="0.2">
      <c r="A118" s="37">
        <v>30</v>
      </c>
      <c r="B118" s="49" t="s">
        <v>1708</v>
      </c>
      <c r="E118" s="54" t="s">
        <v>18</v>
      </c>
      <c r="F118" s="54" t="s">
        <v>2911</v>
      </c>
      <c r="G118" s="54" t="s">
        <v>3078</v>
      </c>
      <c r="H118" s="54" t="s">
        <v>3079</v>
      </c>
      <c r="I118" s="54"/>
      <c r="J118" s="54" t="s">
        <v>2914</v>
      </c>
      <c r="K118" s="54" t="s">
        <v>1712</v>
      </c>
      <c r="L118" s="54" t="s">
        <v>1713</v>
      </c>
      <c r="M118" s="54" t="s">
        <v>3080</v>
      </c>
      <c r="N118" s="54" t="s">
        <v>1715</v>
      </c>
      <c r="O118" s="55">
        <v>1</v>
      </c>
      <c r="P118" s="54" t="s">
        <v>17</v>
      </c>
      <c r="Q118" s="56">
        <v>-3795.16</v>
      </c>
      <c r="R118" s="56">
        <v>-3795.16</v>
      </c>
      <c r="S118" s="56">
        <f t="shared" si="0"/>
        <v>-3795.16</v>
      </c>
      <c r="T118" s="51" t="s">
        <v>1686</v>
      </c>
      <c r="U118" s="55"/>
      <c r="V118" s="55"/>
      <c r="W118" s="54" t="s">
        <v>2206</v>
      </c>
      <c r="X118" s="54" t="s">
        <v>2191</v>
      </c>
      <c r="Y118" s="55"/>
      <c r="Z118" s="51" t="s">
        <v>2916</v>
      </c>
      <c r="AA118" s="54"/>
      <c r="AB118" s="54" t="s">
        <v>3081</v>
      </c>
      <c r="AC118" s="54"/>
      <c r="AD118" s="54"/>
      <c r="AE118" s="54"/>
      <c r="AF118" s="54"/>
      <c r="AG118" s="54"/>
      <c r="AH118" s="54"/>
      <c r="AI118" s="54"/>
      <c r="AJ118" s="54"/>
      <c r="AK118" s="54"/>
      <c r="AL118" s="54" t="s">
        <v>2206</v>
      </c>
      <c r="AM118" s="54" t="s">
        <v>2191</v>
      </c>
      <c r="AN118" s="56"/>
      <c r="AO118" s="57"/>
      <c r="AP118" s="54"/>
      <c r="AQ118" s="54" t="s">
        <v>2925</v>
      </c>
      <c r="AR118" s="54" t="s">
        <v>2926</v>
      </c>
      <c r="AS118" s="54" t="s">
        <v>21</v>
      </c>
      <c r="AT118" s="54"/>
      <c r="AU118" s="54"/>
      <c r="AV118" s="54"/>
      <c r="AW118" s="54"/>
      <c r="AX118" s="54" t="s">
        <v>18</v>
      </c>
      <c r="AY118" s="54" t="s">
        <v>21</v>
      </c>
      <c r="AZ118" s="54" t="s">
        <v>21</v>
      </c>
      <c r="BA118" s="54" t="s">
        <v>21</v>
      </c>
      <c r="BB118" s="54"/>
      <c r="BC118" s="54"/>
      <c r="BD118" s="54"/>
      <c r="BE118" s="54"/>
      <c r="BF118" s="54" t="s">
        <v>3082</v>
      </c>
      <c r="BG118" s="55">
        <v>3</v>
      </c>
      <c r="BH118" s="54" t="s">
        <v>1724</v>
      </c>
      <c r="BI118" s="54" t="s">
        <v>1696</v>
      </c>
      <c r="BJ118" s="54" t="s">
        <v>17</v>
      </c>
      <c r="BK118" s="56">
        <v>-3795.16</v>
      </c>
      <c r="BL118" s="56">
        <v>-3795.16</v>
      </c>
    </row>
    <row r="119" spans="1:64" s="37" customFormat="1" ht="19.7" customHeight="1" x14ac:dyDescent="0.2">
      <c r="A119" s="37">
        <v>30</v>
      </c>
      <c r="B119" s="49" t="s">
        <v>1708</v>
      </c>
      <c r="E119" s="50" t="s">
        <v>18</v>
      </c>
      <c r="F119" s="50" t="s">
        <v>2911</v>
      </c>
      <c r="G119" s="50" t="s">
        <v>3083</v>
      </c>
      <c r="H119" s="50" t="s">
        <v>3084</v>
      </c>
      <c r="I119" s="50"/>
      <c r="J119" s="50" t="s">
        <v>2914</v>
      </c>
      <c r="K119" s="50" t="s">
        <v>1712</v>
      </c>
      <c r="L119" s="50" t="s">
        <v>1713</v>
      </c>
      <c r="M119" s="50" t="s">
        <v>3085</v>
      </c>
      <c r="N119" s="50" t="s">
        <v>1715</v>
      </c>
      <c r="O119" s="51">
        <v>1</v>
      </c>
      <c r="P119" s="50" t="s">
        <v>17</v>
      </c>
      <c r="Q119" s="52">
        <v>-30478.36</v>
      </c>
      <c r="R119" s="52">
        <v>-30478.36</v>
      </c>
      <c r="S119" s="56">
        <f t="shared" si="0"/>
        <v>-30478.36</v>
      </c>
      <c r="T119" s="51" t="s">
        <v>1686</v>
      </c>
      <c r="U119" s="51"/>
      <c r="V119" s="51"/>
      <c r="W119" s="50" t="s">
        <v>2206</v>
      </c>
      <c r="X119" s="50" t="s">
        <v>2191</v>
      </c>
      <c r="Y119" s="51"/>
      <c r="Z119" s="51" t="s">
        <v>2916</v>
      </c>
      <c r="AA119" s="50"/>
      <c r="AB119" s="50" t="s">
        <v>3086</v>
      </c>
      <c r="AC119" s="50"/>
      <c r="AD119" s="50"/>
      <c r="AE119" s="50"/>
      <c r="AF119" s="50"/>
      <c r="AG119" s="50"/>
      <c r="AH119" s="50"/>
      <c r="AI119" s="50"/>
      <c r="AJ119" s="50"/>
      <c r="AK119" s="50"/>
      <c r="AL119" s="50" t="s">
        <v>2206</v>
      </c>
      <c r="AM119" s="50" t="s">
        <v>2191</v>
      </c>
      <c r="AN119" s="52"/>
      <c r="AO119" s="53"/>
      <c r="AP119" s="50"/>
      <c r="AQ119" s="50" t="s">
        <v>2925</v>
      </c>
      <c r="AR119" s="50" t="s">
        <v>2926</v>
      </c>
      <c r="AS119" s="50" t="s">
        <v>21</v>
      </c>
      <c r="AT119" s="50"/>
      <c r="AU119" s="50"/>
      <c r="AV119" s="50"/>
      <c r="AW119" s="50"/>
      <c r="AX119" s="50" t="s">
        <v>18</v>
      </c>
      <c r="AY119" s="50" t="s">
        <v>21</v>
      </c>
      <c r="AZ119" s="50" t="s">
        <v>21</v>
      </c>
      <c r="BA119" s="50" t="s">
        <v>21</v>
      </c>
      <c r="BB119" s="50"/>
      <c r="BC119" s="50"/>
      <c r="BD119" s="50"/>
      <c r="BE119" s="50"/>
      <c r="BF119" s="50" t="s">
        <v>3087</v>
      </c>
      <c r="BG119" s="51">
        <v>3</v>
      </c>
      <c r="BH119" s="50" t="s">
        <v>1724</v>
      </c>
      <c r="BI119" s="50" t="s">
        <v>1696</v>
      </c>
      <c r="BJ119" s="50" t="s">
        <v>17</v>
      </c>
      <c r="BK119" s="52">
        <v>-30478.36</v>
      </c>
      <c r="BL119" s="52">
        <v>-30478.36</v>
      </c>
    </row>
    <row r="120" spans="1:64" s="37" customFormat="1" ht="19.7" customHeight="1" x14ac:dyDescent="0.2">
      <c r="A120" s="37">
        <v>30</v>
      </c>
      <c r="B120" s="49" t="s">
        <v>1708</v>
      </c>
      <c r="E120" s="54" t="s">
        <v>18</v>
      </c>
      <c r="F120" s="54" t="s">
        <v>2911</v>
      </c>
      <c r="G120" s="54" t="s">
        <v>3088</v>
      </c>
      <c r="H120" s="54" t="s">
        <v>3089</v>
      </c>
      <c r="I120" s="54"/>
      <c r="J120" s="54" t="s">
        <v>2914</v>
      </c>
      <c r="K120" s="54" t="s">
        <v>1712</v>
      </c>
      <c r="L120" s="54" t="s">
        <v>1713</v>
      </c>
      <c r="M120" s="54" t="s">
        <v>3090</v>
      </c>
      <c r="N120" s="54" t="s">
        <v>1715</v>
      </c>
      <c r="O120" s="55">
        <v>1</v>
      </c>
      <c r="P120" s="54" t="s">
        <v>17</v>
      </c>
      <c r="Q120" s="56">
        <v>-15619.07</v>
      </c>
      <c r="R120" s="56">
        <v>-15619.07</v>
      </c>
      <c r="S120" s="56">
        <f t="shared" si="0"/>
        <v>-15619.07</v>
      </c>
      <c r="T120" s="51" t="s">
        <v>1686</v>
      </c>
      <c r="U120" s="55"/>
      <c r="V120" s="55"/>
      <c r="W120" s="54" t="s">
        <v>2206</v>
      </c>
      <c r="X120" s="54" t="s">
        <v>2191</v>
      </c>
      <c r="Y120" s="55"/>
      <c r="Z120" s="51" t="s">
        <v>2916</v>
      </c>
      <c r="AA120" s="54"/>
      <c r="AB120" s="54" t="s">
        <v>3091</v>
      </c>
      <c r="AC120" s="54"/>
      <c r="AD120" s="54"/>
      <c r="AE120" s="54"/>
      <c r="AF120" s="54"/>
      <c r="AG120" s="54"/>
      <c r="AH120" s="54"/>
      <c r="AI120" s="54"/>
      <c r="AJ120" s="54"/>
      <c r="AK120" s="54"/>
      <c r="AL120" s="54" t="s">
        <v>2206</v>
      </c>
      <c r="AM120" s="54" t="s">
        <v>2191</v>
      </c>
      <c r="AN120" s="56"/>
      <c r="AO120" s="57"/>
      <c r="AP120" s="54"/>
      <c r="AQ120" s="54" t="s">
        <v>2925</v>
      </c>
      <c r="AR120" s="54" t="s">
        <v>2926</v>
      </c>
      <c r="AS120" s="54" t="s">
        <v>21</v>
      </c>
      <c r="AT120" s="54"/>
      <c r="AU120" s="54"/>
      <c r="AV120" s="54"/>
      <c r="AW120" s="54"/>
      <c r="AX120" s="54" t="s">
        <v>18</v>
      </c>
      <c r="AY120" s="54" t="s">
        <v>21</v>
      </c>
      <c r="AZ120" s="54" t="s">
        <v>21</v>
      </c>
      <c r="BA120" s="54" t="s">
        <v>21</v>
      </c>
      <c r="BB120" s="54"/>
      <c r="BC120" s="54"/>
      <c r="BD120" s="54"/>
      <c r="BE120" s="54"/>
      <c r="BF120" s="54" t="s">
        <v>3092</v>
      </c>
      <c r="BG120" s="55">
        <v>3</v>
      </c>
      <c r="BH120" s="54" t="s">
        <v>1724</v>
      </c>
      <c r="BI120" s="54" t="s">
        <v>1696</v>
      </c>
      <c r="BJ120" s="54" t="s">
        <v>17</v>
      </c>
      <c r="BK120" s="56">
        <v>-15619.07</v>
      </c>
      <c r="BL120" s="56">
        <v>-15619.07</v>
      </c>
    </row>
    <row r="121" spans="1:64" s="37" customFormat="1" ht="19.7" customHeight="1" x14ac:dyDescent="0.2">
      <c r="A121" s="37">
        <v>30</v>
      </c>
      <c r="B121" s="49" t="s">
        <v>1708</v>
      </c>
      <c r="E121" s="54" t="s">
        <v>18</v>
      </c>
      <c r="F121" s="54" t="s">
        <v>2911</v>
      </c>
      <c r="G121" s="54" t="s">
        <v>3093</v>
      </c>
      <c r="H121" s="54" t="s">
        <v>3094</v>
      </c>
      <c r="I121" s="54"/>
      <c r="J121" s="54" t="s">
        <v>2914</v>
      </c>
      <c r="K121" s="54" t="s">
        <v>1712</v>
      </c>
      <c r="L121" s="54" t="s">
        <v>1713</v>
      </c>
      <c r="M121" s="54" t="s">
        <v>3095</v>
      </c>
      <c r="N121" s="54" t="s">
        <v>1715</v>
      </c>
      <c r="O121" s="55">
        <v>1</v>
      </c>
      <c r="P121" s="54" t="s">
        <v>17</v>
      </c>
      <c r="Q121" s="56">
        <v>-26073.67</v>
      </c>
      <c r="R121" s="56">
        <v>-26073.67</v>
      </c>
      <c r="S121" s="56">
        <f t="shared" si="0"/>
        <v>-26073.67</v>
      </c>
      <c r="T121" s="51" t="s">
        <v>1686</v>
      </c>
      <c r="U121" s="55"/>
      <c r="V121" s="55"/>
      <c r="W121" s="54" t="s">
        <v>2206</v>
      </c>
      <c r="X121" s="54" t="s">
        <v>2191</v>
      </c>
      <c r="Y121" s="55"/>
      <c r="Z121" s="51" t="s">
        <v>2916</v>
      </c>
      <c r="AA121" s="54"/>
      <c r="AB121" s="54" t="s">
        <v>3096</v>
      </c>
      <c r="AC121" s="54"/>
      <c r="AD121" s="54"/>
      <c r="AE121" s="54"/>
      <c r="AF121" s="54"/>
      <c r="AG121" s="54"/>
      <c r="AH121" s="54"/>
      <c r="AI121" s="54"/>
      <c r="AJ121" s="54"/>
      <c r="AK121" s="54"/>
      <c r="AL121" s="54" t="s">
        <v>2206</v>
      </c>
      <c r="AM121" s="54" t="s">
        <v>2191</v>
      </c>
      <c r="AN121" s="56"/>
      <c r="AO121" s="57"/>
      <c r="AP121" s="54"/>
      <c r="AQ121" s="54" t="s">
        <v>2925</v>
      </c>
      <c r="AR121" s="54" t="s">
        <v>2926</v>
      </c>
      <c r="AS121" s="54" t="s">
        <v>21</v>
      </c>
      <c r="AT121" s="54"/>
      <c r="AU121" s="54"/>
      <c r="AV121" s="54"/>
      <c r="AW121" s="54"/>
      <c r="AX121" s="54" t="s">
        <v>18</v>
      </c>
      <c r="AY121" s="54" t="s">
        <v>21</v>
      </c>
      <c r="AZ121" s="54" t="s">
        <v>21</v>
      </c>
      <c r="BA121" s="54" t="s">
        <v>21</v>
      </c>
      <c r="BB121" s="54"/>
      <c r="BC121" s="54"/>
      <c r="BD121" s="54"/>
      <c r="BE121" s="54"/>
      <c r="BF121" s="54" t="s">
        <v>3097</v>
      </c>
      <c r="BG121" s="55">
        <v>3</v>
      </c>
      <c r="BH121" s="54" t="s">
        <v>1724</v>
      </c>
      <c r="BI121" s="54" t="s">
        <v>1696</v>
      </c>
      <c r="BJ121" s="54" t="s">
        <v>17</v>
      </c>
      <c r="BK121" s="56">
        <v>-26073.67</v>
      </c>
      <c r="BL121" s="56">
        <v>-26073.67</v>
      </c>
    </row>
    <row r="122" spans="1:64" s="37" customFormat="1" ht="19.7" customHeight="1" x14ac:dyDescent="0.2">
      <c r="A122" s="37">
        <v>30</v>
      </c>
      <c r="B122" s="49" t="s">
        <v>1708</v>
      </c>
      <c r="E122" s="54" t="s">
        <v>18</v>
      </c>
      <c r="F122" s="54" t="s">
        <v>2911</v>
      </c>
      <c r="G122" s="54" t="s">
        <v>3098</v>
      </c>
      <c r="H122" s="54" t="s">
        <v>3099</v>
      </c>
      <c r="I122" s="54"/>
      <c r="J122" s="54" t="s">
        <v>2914</v>
      </c>
      <c r="K122" s="54" t="s">
        <v>1712</v>
      </c>
      <c r="L122" s="54" t="s">
        <v>1713</v>
      </c>
      <c r="M122" s="54" t="s">
        <v>3100</v>
      </c>
      <c r="N122" s="54" t="s">
        <v>1715</v>
      </c>
      <c r="O122" s="55">
        <v>1</v>
      </c>
      <c r="P122" s="54" t="s">
        <v>17</v>
      </c>
      <c r="Q122" s="56">
        <v>-21131.72</v>
      </c>
      <c r="R122" s="56">
        <v>-21131.72</v>
      </c>
      <c r="S122" s="56">
        <f t="shared" si="0"/>
        <v>-21131.72</v>
      </c>
      <c r="T122" s="51" t="s">
        <v>1686</v>
      </c>
      <c r="U122" s="55"/>
      <c r="V122" s="55"/>
      <c r="W122" s="54" t="s">
        <v>2206</v>
      </c>
      <c r="X122" s="54" t="s">
        <v>2191</v>
      </c>
      <c r="Y122" s="55"/>
      <c r="Z122" s="51" t="s">
        <v>2916</v>
      </c>
      <c r="AA122" s="54"/>
      <c r="AB122" s="54" t="s">
        <v>3101</v>
      </c>
      <c r="AC122" s="54"/>
      <c r="AD122" s="54"/>
      <c r="AE122" s="54"/>
      <c r="AF122" s="54"/>
      <c r="AG122" s="54"/>
      <c r="AH122" s="54"/>
      <c r="AI122" s="54"/>
      <c r="AJ122" s="54"/>
      <c r="AK122" s="54"/>
      <c r="AL122" s="54" t="s">
        <v>2206</v>
      </c>
      <c r="AM122" s="54" t="s">
        <v>2191</v>
      </c>
      <c r="AN122" s="56"/>
      <c r="AO122" s="57"/>
      <c r="AP122" s="54"/>
      <c r="AQ122" s="54" t="s">
        <v>2925</v>
      </c>
      <c r="AR122" s="54" t="s">
        <v>2926</v>
      </c>
      <c r="AS122" s="54" t="s">
        <v>21</v>
      </c>
      <c r="AT122" s="54"/>
      <c r="AU122" s="54"/>
      <c r="AV122" s="54"/>
      <c r="AW122" s="54"/>
      <c r="AX122" s="54" t="s">
        <v>18</v>
      </c>
      <c r="AY122" s="54" t="s">
        <v>21</v>
      </c>
      <c r="AZ122" s="54" t="s">
        <v>21</v>
      </c>
      <c r="BA122" s="54" t="s">
        <v>21</v>
      </c>
      <c r="BB122" s="54"/>
      <c r="BC122" s="54"/>
      <c r="BD122" s="54"/>
      <c r="BE122" s="54"/>
      <c r="BF122" s="54" t="s">
        <v>3102</v>
      </c>
      <c r="BG122" s="55">
        <v>3</v>
      </c>
      <c r="BH122" s="54" t="s">
        <v>1724</v>
      </c>
      <c r="BI122" s="54" t="s">
        <v>1696</v>
      </c>
      <c r="BJ122" s="54" t="s">
        <v>17</v>
      </c>
      <c r="BK122" s="56">
        <v>-21131.72</v>
      </c>
      <c r="BL122" s="56">
        <v>-21131.72</v>
      </c>
    </row>
    <row r="123" spans="1:64" s="37" customFormat="1" ht="19.7" customHeight="1" x14ac:dyDescent="0.2">
      <c r="A123" s="37">
        <v>30</v>
      </c>
      <c r="B123" s="49" t="s">
        <v>1708</v>
      </c>
      <c r="E123" s="50" t="s">
        <v>18</v>
      </c>
      <c r="F123" s="50" t="s">
        <v>3270</v>
      </c>
      <c r="G123" s="50" t="s">
        <v>3271</v>
      </c>
      <c r="H123" s="50" t="s">
        <v>3272</v>
      </c>
      <c r="I123" s="50" t="s">
        <v>3273</v>
      </c>
      <c r="J123" s="50" t="s">
        <v>1682</v>
      </c>
      <c r="K123" s="50" t="s">
        <v>1712</v>
      </c>
      <c r="L123" s="50" t="s">
        <v>1713</v>
      </c>
      <c r="M123" s="50" t="s">
        <v>3274</v>
      </c>
      <c r="N123" s="50" t="s">
        <v>1715</v>
      </c>
      <c r="O123" s="51">
        <v>1</v>
      </c>
      <c r="P123" s="50" t="s">
        <v>17</v>
      </c>
      <c r="Q123" s="52">
        <v>-1128.81</v>
      </c>
      <c r="R123" s="52">
        <v>-1128.81</v>
      </c>
      <c r="S123" s="52">
        <v>-1128.81</v>
      </c>
      <c r="T123" s="51" t="s">
        <v>1686</v>
      </c>
      <c r="U123" s="51"/>
      <c r="V123" s="51"/>
      <c r="W123" s="50" t="s">
        <v>3275</v>
      </c>
      <c r="X123" s="50" t="s">
        <v>1687</v>
      </c>
      <c r="Y123" s="51"/>
      <c r="Z123" s="51" t="s">
        <v>1848</v>
      </c>
      <c r="AA123" s="50" t="s">
        <v>3276</v>
      </c>
      <c r="AB123" s="50"/>
      <c r="AC123" s="50"/>
      <c r="AD123" s="50"/>
      <c r="AE123" s="50"/>
      <c r="AF123" s="50"/>
      <c r="AG123" s="50" t="s">
        <v>3272</v>
      </c>
      <c r="AH123" s="50" t="s">
        <v>3277</v>
      </c>
      <c r="AI123" s="50" t="s">
        <v>3278</v>
      </c>
      <c r="AJ123" s="50" t="s">
        <v>3279</v>
      </c>
      <c r="AK123" s="50" t="s">
        <v>3280</v>
      </c>
      <c r="AL123" s="50" t="s">
        <v>3275</v>
      </c>
      <c r="AM123" s="50" t="s">
        <v>1687</v>
      </c>
      <c r="AN123" s="52">
        <v>-1332</v>
      </c>
      <c r="AO123" s="53" t="s">
        <v>17</v>
      </c>
      <c r="AP123" s="50"/>
      <c r="AQ123" s="50" t="s">
        <v>3281</v>
      </c>
      <c r="AR123" s="50" t="s">
        <v>3282</v>
      </c>
      <c r="AS123" s="50" t="s">
        <v>21</v>
      </c>
      <c r="AT123" s="50"/>
      <c r="AU123" s="50"/>
      <c r="AV123" s="50"/>
      <c r="AW123" s="50"/>
      <c r="AX123" s="50" t="s">
        <v>18</v>
      </c>
      <c r="AY123" s="50" t="s">
        <v>21</v>
      </c>
      <c r="AZ123" s="50" t="s">
        <v>21</v>
      </c>
      <c r="BA123" s="50" t="s">
        <v>21</v>
      </c>
      <c r="BB123" s="50"/>
      <c r="BC123" s="50"/>
      <c r="BD123" s="50"/>
      <c r="BE123" s="50" t="s">
        <v>3283</v>
      </c>
      <c r="BF123" s="50" t="s">
        <v>3284</v>
      </c>
      <c r="BG123" s="51">
        <v>2</v>
      </c>
      <c r="BH123" s="50" t="s">
        <v>1724</v>
      </c>
      <c r="BI123" s="50" t="s">
        <v>1696</v>
      </c>
      <c r="BJ123" s="50" t="s">
        <v>17</v>
      </c>
      <c r="BK123" s="52">
        <v>-1128.81</v>
      </c>
      <c r="BL123" s="52">
        <v>-1128.81</v>
      </c>
    </row>
    <row r="124" spans="1:64" s="37" customFormat="1" ht="19.7" customHeight="1" x14ac:dyDescent="0.2">
      <c r="A124" s="37">
        <v>30</v>
      </c>
      <c r="B124" s="49" t="s">
        <v>1708</v>
      </c>
      <c r="E124" s="54" t="s">
        <v>18</v>
      </c>
      <c r="F124" s="54" t="s">
        <v>3270</v>
      </c>
      <c r="G124" s="54" t="s">
        <v>3285</v>
      </c>
      <c r="H124" s="54" t="s">
        <v>3286</v>
      </c>
      <c r="I124" s="54" t="s">
        <v>3287</v>
      </c>
      <c r="J124" s="54" t="s">
        <v>1682</v>
      </c>
      <c r="K124" s="54" t="s">
        <v>1712</v>
      </c>
      <c r="L124" s="54" t="s">
        <v>1713</v>
      </c>
      <c r="M124" s="54" t="s">
        <v>3288</v>
      </c>
      <c r="N124" s="54" t="s">
        <v>1715</v>
      </c>
      <c r="O124" s="55">
        <v>1</v>
      </c>
      <c r="P124" s="54" t="s">
        <v>17</v>
      </c>
      <c r="Q124" s="56">
        <v>-12500</v>
      </c>
      <c r="R124" s="56">
        <v>-12500</v>
      </c>
      <c r="S124" s="56">
        <v>-12500</v>
      </c>
      <c r="T124" s="55" t="s">
        <v>1686</v>
      </c>
      <c r="U124" s="55"/>
      <c r="V124" s="55"/>
      <c r="W124" s="54" t="s">
        <v>3289</v>
      </c>
      <c r="X124" s="54" t="s">
        <v>2768</v>
      </c>
      <c r="Y124" s="55"/>
      <c r="Z124" s="55" t="s">
        <v>1848</v>
      </c>
      <c r="AA124" s="54" t="s">
        <v>3290</v>
      </c>
      <c r="AB124" s="54"/>
      <c r="AC124" s="54"/>
      <c r="AD124" s="54"/>
      <c r="AE124" s="54"/>
      <c r="AF124" s="54"/>
      <c r="AG124" s="54" t="s">
        <v>3286</v>
      </c>
      <c r="AH124" s="54" t="s">
        <v>2248</v>
      </c>
      <c r="AI124" s="54" t="s">
        <v>2249</v>
      </c>
      <c r="AJ124" s="54" t="s">
        <v>3291</v>
      </c>
      <c r="AK124" s="54" t="s">
        <v>3292</v>
      </c>
      <c r="AL124" s="54" t="s">
        <v>3289</v>
      </c>
      <c r="AM124" s="54" t="s">
        <v>2768</v>
      </c>
      <c r="AN124" s="56">
        <v>-15000</v>
      </c>
      <c r="AO124" s="57" t="s">
        <v>17</v>
      </c>
      <c r="AP124" s="54"/>
      <c r="AQ124" s="54" t="s">
        <v>3281</v>
      </c>
      <c r="AR124" s="54" t="s">
        <v>3282</v>
      </c>
      <c r="AS124" s="54" t="s">
        <v>21</v>
      </c>
      <c r="AT124" s="54"/>
      <c r="AU124" s="54"/>
      <c r="AV124" s="54"/>
      <c r="AW124" s="54"/>
      <c r="AX124" s="54" t="s">
        <v>18</v>
      </c>
      <c r="AY124" s="54" t="s">
        <v>21</v>
      </c>
      <c r="AZ124" s="54" t="s">
        <v>21</v>
      </c>
      <c r="BA124" s="54" t="s">
        <v>21</v>
      </c>
      <c r="BB124" s="54"/>
      <c r="BC124" s="54"/>
      <c r="BD124" s="54"/>
      <c r="BE124" s="54" t="s">
        <v>3293</v>
      </c>
      <c r="BF124" s="54" t="s">
        <v>3294</v>
      </c>
      <c r="BG124" s="55">
        <v>2</v>
      </c>
      <c r="BH124" s="54" t="s">
        <v>1724</v>
      </c>
      <c r="BI124" s="54" t="s">
        <v>1696</v>
      </c>
      <c r="BJ124" s="54" t="s">
        <v>17</v>
      </c>
      <c r="BK124" s="56">
        <v>-12500</v>
      </c>
      <c r="BL124" s="56">
        <v>-12500</v>
      </c>
    </row>
    <row r="125" spans="1:64" s="37" customFormat="1" ht="19.7" customHeight="1" x14ac:dyDescent="0.2">
      <c r="A125" s="37">
        <v>30</v>
      </c>
      <c r="B125" s="49" t="s">
        <v>1708</v>
      </c>
      <c r="E125" s="50" t="s">
        <v>18</v>
      </c>
      <c r="F125" s="50" t="s">
        <v>3270</v>
      </c>
      <c r="G125" s="50" t="s">
        <v>3295</v>
      </c>
      <c r="H125" s="50" t="s">
        <v>159</v>
      </c>
      <c r="I125" s="50" t="s">
        <v>1711</v>
      </c>
      <c r="J125" s="50" t="s">
        <v>1682</v>
      </c>
      <c r="K125" s="50" t="s">
        <v>1712</v>
      </c>
      <c r="L125" s="50" t="s">
        <v>1713</v>
      </c>
      <c r="M125" s="50" t="s">
        <v>3296</v>
      </c>
      <c r="N125" s="50" t="s">
        <v>1715</v>
      </c>
      <c r="O125" s="51">
        <v>4</v>
      </c>
      <c r="P125" s="50" t="s">
        <v>17</v>
      </c>
      <c r="Q125" s="52">
        <v>-31497.5</v>
      </c>
      <c r="R125" s="52">
        <v>-31497.5</v>
      </c>
      <c r="S125" s="52">
        <v>-31497.5</v>
      </c>
      <c r="T125" s="51" t="s">
        <v>1686</v>
      </c>
      <c r="U125" s="51"/>
      <c r="V125" s="51"/>
      <c r="W125" s="50" t="s">
        <v>2121</v>
      </c>
      <c r="X125" s="50" t="s">
        <v>2122</v>
      </c>
      <c r="Y125" s="51"/>
      <c r="Z125" s="51" t="s">
        <v>1848</v>
      </c>
      <c r="AA125" s="50" t="s">
        <v>165</v>
      </c>
      <c r="AB125" s="50"/>
      <c r="AC125" s="50"/>
      <c r="AD125" s="50" t="s">
        <v>1717</v>
      </c>
      <c r="AE125" s="50" t="s">
        <v>1718</v>
      </c>
      <c r="AF125" s="50" t="s">
        <v>1719</v>
      </c>
      <c r="AG125" s="50" t="s">
        <v>159</v>
      </c>
      <c r="AH125" s="50" t="s">
        <v>1850</v>
      </c>
      <c r="AI125" s="50" t="s">
        <v>1851</v>
      </c>
      <c r="AJ125" s="50" t="s">
        <v>2017</v>
      </c>
      <c r="AK125" s="50" t="s">
        <v>2018</v>
      </c>
      <c r="AL125" s="50" t="s">
        <v>2121</v>
      </c>
      <c r="AM125" s="50" t="s">
        <v>2122</v>
      </c>
      <c r="AN125" s="52">
        <v>-18898.5</v>
      </c>
      <c r="AO125" s="53" t="s">
        <v>17</v>
      </c>
      <c r="AP125" s="50"/>
      <c r="AQ125" s="50" t="s">
        <v>3281</v>
      </c>
      <c r="AR125" s="50" t="s">
        <v>3282</v>
      </c>
      <c r="AS125" s="50" t="s">
        <v>21</v>
      </c>
      <c r="AT125" s="50"/>
      <c r="AU125" s="50"/>
      <c r="AV125" s="50"/>
      <c r="AW125" s="50"/>
      <c r="AX125" s="50" t="s">
        <v>18</v>
      </c>
      <c r="AY125" s="50" t="s">
        <v>21</v>
      </c>
      <c r="AZ125" s="50" t="s">
        <v>21</v>
      </c>
      <c r="BA125" s="50" t="s">
        <v>21</v>
      </c>
      <c r="BB125" s="50"/>
      <c r="BC125" s="50"/>
      <c r="BD125" s="50"/>
      <c r="BE125" s="50" t="s">
        <v>1722</v>
      </c>
      <c r="BF125" s="50" t="s">
        <v>1723</v>
      </c>
      <c r="BG125" s="51">
        <v>2</v>
      </c>
      <c r="BH125" s="50" t="s">
        <v>1724</v>
      </c>
      <c r="BI125" s="50" t="s">
        <v>1696</v>
      </c>
      <c r="BJ125" s="50" t="s">
        <v>17</v>
      </c>
      <c r="BK125" s="52">
        <v>-31497.5</v>
      </c>
      <c r="BL125" s="52">
        <v>-31497.5</v>
      </c>
    </row>
    <row r="126" spans="1:64" s="37" customFormat="1" ht="19.7" customHeight="1" x14ac:dyDescent="0.2">
      <c r="A126" s="37">
        <v>30</v>
      </c>
      <c r="B126" s="49" t="s">
        <v>1708</v>
      </c>
      <c r="E126" s="54" t="s">
        <v>18</v>
      </c>
      <c r="F126" s="54" t="s">
        <v>3270</v>
      </c>
      <c r="G126" s="54" t="s">
        <v>3297</v>
      </c>
      <c r="H126" s="54" t="s">
        <v>1967</v>
      </c>
      <c r="I126" s="54" t="s">
        <v>1968</v>
      </c>
      <c r="J126" s="54" t="s">
        <v>1682</v>
      </c>
      <c r="K126" s="54" t="s">
        <v>1712</v>
      </c>
      <c r="L126" s="54" t="s">
        <v>1713</v>
      </c>
      <c r="M126" s="54" t="s">
        <v>3298</v>
      </c>
      <c r="N126" s="54" t="s">
        <v>1715</v>
      </c>
      <c r="O126" s="55">
        <v>4</v>
      </c>
      <c r="P126" s="54" t="s">
        <v>17</v>
      </c>
      <c r="Q126" s="56">
        <v>-178014.23</v>
      </c>
      <c r="R126" s="56">
        <v>-178014.23</v>
      </c>
      <c r="S126" s="56">
        <v>-178014.23</v>
      </c>
      <c r="T126" s="55" t="s">
        <v>1686</v>
      </c>
      <c r="U126" s="55"/>
      <c r="V126" s="55"/>
      <c r="W126" s="54" t="s">
        <v>2121</v>
      </c>
      <c r="X126" s="54" t="s">
        <v>2122</v>
      </c>
      <c r="Y126" s="55"/>
      <c r="Z126" s="55" t="s">
        <v>1848</v>
      </c>
      <c r="AA126" s="54" t="s">
        <v>1970</v>
      </c>
      <c r="AB126" s="54"/>
      <c r="AC126" s="54"/>
      <c r="AD126" s="54" t="s">
        <v>1971</v>
      </c>
      <c r="AE126" s="54" t="s">
        <v>1972</v>
      </c>
      <c r="AF126" s="54" t="s">
        <v>1973</v>
      </c>
      <c r="AG126" s="54" t="s">
        <v>1967</v>
      </c>
      <c r="AH126" s="54" t="s">
        <v>1850</v>
      </c>
      <c r="AI126" s="54" t="s">
        <v>1851</v>
      </c>
      <c r="AJ126" s="54" t="s">
        <v>1974</v>
      </c>
      <c r="AK126" s="54" t="s">
        <v>1946</v>
      </c>
      <c r="AL126" s="54" t="s">
        <v>2121</v>
      </c>
      <c r="AM126" s="54" t="s">
        <v>2122</v>
      </c>
      <c r="AN126" s="56">
        <v>-213617.08</v>
      </c>
      <c r="AO126" s="57" t="s">
        <v>17</v>
      </c>
      <c r="AP126" s="54"/>
      <c r="AQ126" s="54" t="s">
        <v>3281</v>
      </c>
      <c r="AR126" s="54" t="s">
        <v>3282</v>
      </c>
      <c r="AS126" s="54" t="s">
        <v>21</v>
      </c>
      <c r="AT126" s="54"/>
      <c r="AU126" s="54"/>
      <c r="AV126" s="54"/>
      <c r="AW126" s="54"/>
      <c r="AX126" s="54" t="s">
        <v>18</v>
      </c>
      <c r="AY126" s="54" t="s">
        <v>21</v>
      </c>
      <c r="AZ126" s="54" t="s">
        <v>21</v>
      </c>
      <c r="BA126" s="54" t="s">
        <v>21</v>
      </c>
      <c r="BB126" s="54"/>
      <c r="BC126" s="54"/>
      <c r="BD126" s="54"/>
      <c r="BE126" s="54" t="s">
        <v>1975</v>
      </c>
      <c r="BF126" s="54" t="s">
        <v>1976</v>
      </c>
      <c r="BG126" s="55">
        <v>2</v>
      </c>
      <c r="BH126" s="54" t="s">
        <v>1724</v>
      </c>
      <c r="BI126" s="54" t="s">
        <v>1696</v>
      </c>
      <c r="BJ126" s="54" t="s">
        <v>17</v>
      </c>
      <c r="BK126" s="56">
        <v>-178014.23</v>
      </c>
      <c r="BL126" s="56">
        <v>-178014.23</v>
      </c>
    </row>
    <row r="127" spans="1:64" s="37" customFormat="1" ht="19.7" customHeight="1" x14ac:dyDescent="0.2">
      <c r="A127" s="37">
        <v>30</v>
      </c>
      <c r="B127" s="49" t="s">
        <v>1708</v>
      </c>
      <c r="E127" s="50" t="s">
        <v>18</v>
      </c>
      <c r="F127" s="50" t="s">
        <v>3270</v>
      </c>
      <c r="G127" s="50" t="s">
        <v>3299</v>
      </c>
      <c r="H127" s="50" t="s">
        <v>1950</v>
      </c>
      <c r="I127" s="50" t="s">
        <v>1951</v>
      </c>
      <c r="J127" s="50" t="s">
        <v>1682</v>
      </c>
      <c r="K127" s="50" t="s">
        <v>1712</v>
      </c>
      <c r="L127" s="50" t="s">
        <v>1713</v>
      </c>
      <c r="M127" s="50" t="s">
        <v>3300</v>
      </c>
      <c r="N127" s="50" t="s">
        <v>1715</v>
      </c>
      <c r="O127" s="51">
        <v>1</v>
      </c>
      <c r="P127" s="50" t="s">
        <v>17</v>
      </c>
      <c r="Q127" s="52">
        <v>-30467.599999999999</v>
      </c>
      <c r="R127" s="52">
        <v>-30467.599999999999</v>
      </c>
      <c r="S127" s="52">
        <v>-30467.599999999999</v>
      </c>
      <c r="T127" s="51" t="s">
        <v>1686</v>
      </c>
      <c r="U127" s="51"/>
      <c r="V127" s="51"/>
      <c r="W127" s="50" t="s">
        <v>2121</v>
      </c>
      <c r="X127" s="50" t="s">
        <v>2122</v>
      </c>
      <c r="Y127" s="51"/>
      <c r="Z127" s="51" t="s">
        <v>1848</v>
      </c>
      <c r="AA127" s="50" t="s">
        <v>1953</v>
      </c>
      <c r="AB127" s="50"/>
      <c r="AC127" s="50"/>
      <c r="AD127" s="50"/>
      <c r="AE127" s="50"/>
      <c r="AF127" s="50"/>
      <c r="AG127" s="50" t="s">
        <v>1950</v>
      </c>
      <c r="AH127" s="50" t="s">
        <v>1850</v>
      </c>
      <c r="AI127" s="50" t="s">
        <v>1851</v>
      </c>
      <c r="AJ127" s="50" t="s">
        <v>1954</v>
      </c>
      <c r="AK127" s="50" t="s">
        <v>1955</v>
      </c>
      <c r="AL127" s="50" t="s">
        <v>2121</v>
      </c>
      <c r="AM127" s="50" t="s">
        <v>2122</v>
      </c>
      <c r="AN127" s="52">
        <v>-36561.120000000003</v>
      </c>
      <c r="AO127" s="53" t="s">
        <v>17</v>
      </c>
      <c r="AP127" s="50"/>
      <c r="AQ127" s="50" t="s">
        <v>3281</v>
      </c>
      <c r="AR127" s="50" t="s">
        <v>3282</v>
      </c>
      <c r="AS127" s="50" t="s">
        <v>21</v>
      </c>
      <c r="AT127" s="50"/>
      <c r="AU127" s="50"/>
      <c r="AV127" s="50"/>
      <c r="AW127" s="50"/>
      <c r="AX127" s="50" t="s">
        <v>18</v>
      </c>
      <c r="AY127" s="50" t="s">
        <v>21</v>
      </c>
      <c r="AZ127" s="50" t="s">
        <v>21</v>
      </c>
      <c r="BA127" s="50" t="s">
        <v>21</v>
      </c>
      <c r="BB127" s="50"/>
      <c r="BC127" s="50"/>
      <c r="BD127" s="50"/>
      <c r="BE127" s="50" t="s">
        <v>1956</v>
      </c>
      <c r="BF127" s="50" t="s">
        <v>1957</v>
      </c>
      <c r="BG127" s="51">
        <v>2</v>
      </c>
      <c r="BH127" s="50" t="s">
        <v>1724</v>
      </c>
      <c r="BI127" s="50" t="s">
        <v>1696</v>
      </c>
      <c r="BJ127" s="50" t="s">
        <v>17</v>
      </c>
      <c r="BK127" s="52">
        <v>-30467.599999999999</v>
      </c>
      <c r="BL127" s="52">
        <v>-30467.599999999999</v>
      </c>
    </row>
    <row r="128" spans="1:64" s="37" customFormat="1" ht="19.7" customHeight="1" x14ac:dyDescent="0.2">
      <c r="A128" s="37">
        <v>30</v>
      </c>
      <c r="B128" s="49" t="s">
        <v>1708</v>
      </c>
      <c r="E128" s="54" t="s">
        <v>18</v>
      </c>
      <c r="F128" s="54" t="s">
        <v>3270</v>
      </c>
      <c r="G128" s="54" t="s">
        <v>3301</v>
      </c>
      <c r="H128" s="54" t="s">
        <v>2029</v>
      </c>
      <c r="I128" s="54" t="s">
        <v>2030</v>
      </c>
      <c r="J128" s="54" t="s">
        <v>1682</v>
      </c>
      <c r="K128" s="54" t="s">
        <v>1712</v>
      </c>
      <c r="L128" s="54" t="s">
        <v>1713</v>
      </c>
      <c r="M128" s="54" t="s">
        <v>3302</v>
      </c>
      <c r="N128" s="54" t="s">
        <v>1715</v>
      </c>
      <c r="O128" s="55">
        <v>4</v>
      </c>
      <c r="P128" s="54" t="s">
        <v>17</v>
      </c>
      <c r="Q128" s="56">
        <v>-11248.33</v>
      </c>
      <c r="R128" s="56">
        <v>-11248.33</v>
      </c>
      <c r="S128" s="56">
        <v>-11248.33</v>
      </c>
      <c r="T128" s="55" t="s">
        <v>1686</v>
      </c>
      <c r="U128" s="55"/>
      <c r="V128" s="55"/>
      <c r="W128" s="54" t="s">
        <v>2121</v>
      </c>
      <c r="X128" s="54" t="s">
        <v>2122</v>
      </c>
      <c r="Y128" s="55"/>
      <c r="Z128" s="55" t="s">
        <v>1848</v>
      </c>
      <c r="AA128" s="54" t="s">
        <v>2032</v>
      </c>
      <c r="AB128" s="54"/>
      <c r="AC128" s="54"/>
      <c r="AD128" s="54" t="s">
        <v>2033</v>
      </c>
      <c r="AE128" s="54" t="s">
        <v>2034</v>
      </c>
      <c r="AF128" s="54" t="s">
        <v>2035</v>
      </c>
      <c r="AG128" s="54" t="s">
        <v>2029</v>
      </c>
      <c r="AH128" s="54" t="s">
        <v>1850</v>
      </c>
      <c r="AI128" s="54" t="s">
        <v>1851</v>
      </c>
      <c r="AJ128" s="54" t="s">
        <v>2036</v>
      </c>
      <c r="AK128" s="54" t="s">
        <v>2037</v>
      </c>
      <c r="AL128" s="54" t="s">
        <v>2121</v>
      </c>
      <c r="AM128" s="54" t="s">
        <v>2122</v>
      </c>
      <c r="AN128" s="56">
        <v>-13497.99</v>
      </c>
      <c r="AO128" s="57" t="s">
        <v>17</v>
      </c>
      <c r="AP128" s="54"/>
      <c r="AQ128" s="54" t="s">
        <v>3281</v>
      </c>
      <c r="AR128" s="54" t="s">
        <v>3282</v>
      </c>
      <c r="AS128" s="54" t="s">
        <v>21</v>
      </c>
      <c r="AT128" s="54"/>
      <c r="AU128" s="54"/>
      <c r="AV128" s="54"/>
      <c r="AW128" s="54"/>
      <c r="AX128" s="54" t="s">
        <v>18</v>
      </c>
      <c r="AY128" s="54" t="s">
        <v>21</v>
      </c>
      <c r="AZ128" s="54" t="s">
        <v>21</v>
      </c>
      <c r="BA128" s="54" t="s">
        <v>21</v>
      </c>
      <c r="BB128" s="54"/>
      <c r="BC128" s="54"/>
      <c r="BD128" s="54"/>
      <c r="BE128" s="54" t="s">
        <v>2038</v>
      </c>
      <c r="BF128" s="54" t="s">
        <v>2039</v>
      </c>
      <c r="BG128" s="55">
        <v>2</v>
      </c>
      <c r="BH128" s="54" t="s">
        <v>1724</v>
      </c>
      <c r="BI128" s="54" t="s">
        <v>1696</v>
      </c>
      <c r="BJ128" s="54" t="s">
        <v>17</v>
      </c>
      <c r="BK128" s="56">
        <v>-11248.33</v>
      </c>
      <c r="BL128" s="56">
        <v>-11248.33</v>
      </c>
    </row>
    <row r="129" spans="1:64" s="37" customFormat="1" ht="19.7" customHeight="1" x14ac:dyDescent="0.2">
      <c r="A129" s="37">
        <v>30</v>
      </c>
      <c r="B129" s="49" t="s">
        <v>1708</v>
      </c>
      <c r="E129" s="50" t="s">
        <v>18</v>
      </c>
      <c r="F129" s="50" t="s">
        <v>3270</v>
      </c>
      <c r="G129" s="50" t="s">
        <v>3303</v>
      </c>
      <c r="H129" s="50" t="s">
        <v>345</v>
      </c>
      <c r="I129" s="50" t="s">
        <v>1959</v>
      </c>
      <c r="J129" s="50" t="s">
        <v>1682</v>
      </c>
      <c r="K129" s="50" t="s">
        <v>1712</v>
      </c>
      <c r="L129" s="50" t="s">
        <v>1713</v>
      </c>
      <c r="M129" s="50" t="s">
        <v>3304</v>
      </c>
      <c r="N129" s="50" t="s">
        <v>1715</v>
      </c>
      <c r="O129" s="51">
        <v>3</v>
      </c>
      <c r="P129" s="50" t="s">
        <v>17</v>
      </c>
      <c r="Q129" s="52">
        <v>-45840.51</v>
      </c>
      <c r="R129" s="52">
        <v>-45840.51</v>
      </c>
      <c r="S129" s="52">
        <v>-45840.51</v>
      </c>
      <c r="T129" s="51" t="s">
        <v>1686</v>
      </c>
      <c r="U129" s="51"/>
      <c r="V129" s="51"/>
      <c r="W129" s="50" t="s">
        <v>2121</v>
      </c>
      <c r="X129" s="50" t="s">
        <v>2122</v>
      </c>
      <c r="Y129" s="51"/>
      <c r="Z129" s="51" t="s">
        <v>1848</v>
      </c>
      <c r="AA129" s="50" t="s">
        <v>351</v>
      </c>
      <c r="AB129" s="50"/>
      <c r="AC129" s="50"/>
      <c r="AD129" s="50"/>
      <c r="AE129" s="50" t="s">
        <v>1961</v>
      </c>
      <c r="AF129" s="50" t="s">
        <v>1962</v>
      </c>
      <c r="AG129" s="50" t="s">
        <v>345</v>
      </c>
      <c r="AH129" s="50" t="s">
        <v>1850</v>
      </c>
      <c r="AI129" s="50" t="s">
        <v>1851</v>
      </c>
      <c r="AJ129" s="50" t="s">
        <v>1963</v>
      </c>
      <c r="AK129" s="50" t="s">
        <v>1910</v>
      </c>
      <c r="AL129" s="50" t="s">
        <v>2121</v>
      </c>
      <c r="AM129" s="50" t="s">
        <v>2122</v>
      </c>
      <c r="AN129" s="52">
        <v>-55008.61</v>
      </c>
      <c r="AO129" s="53" t="s">
        <v>17</v>
      </c>
      <c r="AP129" s="50"/>
      <c r="AQ129" s="50" t="s">
        <v>3281</v>
      </c>
      <c r="AR129" s="50" t="s">
        <v>3282</v>
      </c>
      <c r="AS129" s="50" t="s">
        <v>21</v>
      </c>
      <c r="AT129" s="50"/>
      <c r="AU129" s="50"/>
      <c r="AV129" s="50"/>
      <c r="AW129" s="50"/>
      <c r="AX129" s="50" t="s">
        <v>18</v>
      </c>
      <c r="AY129" s="50" t="s">
        <v>21</v>
      </c>
      <c r="AZ129" s="50" t="s">
        <v>21</v>
      </c>
      <c r="BA129" s="50" t="s">
        <v>21</v>
      </c>
      <c r="BB129" s="50"/>
      <c r="BC129" s="50"/>
      <c r="BD129" s="50"/>
      <c r="BE129" s="50" t="s">
        <v>1964</v>
      </c>
      <c r="BF129" s="50" t="s">
        <v>1965</v>
      </c>
      <c r="BG129" s="51">
        <v>2</v>
      </c>
      <c r="BH129" s="50" t="s">
        <v>1724</v>
      </c>
      <c r="BI129" s="50" t="s">
        <v>1696</v>
      </c>
      <c r="BJ129" s="50" t="s">
        <v>17</v>
      </c>
      <c r="BK129" s="52">
        <v>-45840.51</v>
      </c>
      <c r="BL129" s="52">
        <v>-45840.51</v>
      </c>
    </row>
    <row r="130" spans="1:64" s="37" customFormat="1" ht="19.7" customHeight="1" x14ac:dyDescent="0.2">
      <c r="A130" s="37">
        <v>30</v>
      </c>
      <c r="B130" s="49" t="s">
        <v>1708</v>
      </c>
      <c r="E130" s="54" t="s">
        <v>18</v>
      </c>
      <c r="F130" s="54" t="s">
        <v>3270</v>
      </c>
      <c r="G130" s="54" t="s">
        <v>3305</v>
      </c>
      <c r="H130" s="54" t="s">
        <v>2060</v>
      </c>
      <c r="I130" s="54" t="s">
        <v>2061</v>
      </c>
      <c r="J130" s="54" t="s">
        <v>1682</v>
      </c>
      <c r="K130" s="54" t="s">
        <v>1712</v>
      </c>
      <c r="L130" s="54" t="s">
        <v>1713</v>
      </c>
      <c r="M130" s="54" t="s">
        <v>3306</v>
      </c>
      <c r="N130" s="54" t="s">
        <v>1715</v>
      </c>
      <c r="O130" s="55">
        <v>1</v>
      </c>
      <c r="P130" s="54" t="s">
        <v>17</v>
      </c>
      <c r="Q130" s="56">
        <v>-30416.23</v>
      </c>
      <c r="R130" s="56">
        <v>-30416.23</v>
      </c>
      <c r="S130" s="56">
        <v>-30416.23</v>
      </c>
      <c r="T130" s="55" t="s">
        <v>1686</v>
      </c>
      <c r="U130" s="55"/>
      <c r="V130" s="55"/>
      <c r="W130" s="54" t="s">
        <v>2121</v>
      </c>
      <c r="X130" s="54" t="s">
        <v>2122</v>
      </c>
      <c r="Y130" s="55"/>
      <c r="Z130" s="55" t="s">
        <v>1848</v>
      </c>
      <c r="AA130" s="54" t="s">
        <v>2063</v>
      </c>
      <c r="AB130" s="54"/>
      <c r="AC130" s="54"/>
      <c r="AD130" s="54"/>
      <c r="AE130" s="54"/>
      <c r="AF130" s="54"/>
      <c r="AG130" s="54" t="s">
        <v>2060</v>
      </c>
      <c r="AH130" s="54" t="s">
        <v>1850</v>
      </c>
      <c r="AI130" s="54" t="s">
        <v>1851</v>
      </c>
      <c r="AJ130" s="54" t="s">
        <v>2064</v>
      </c>
      <c r="AK130" s="54" t="s">
        <v>1853</v>
      </c>
      <c r="AL130" s="54" t="s">
        <v>2121</v>
      </c>
      <c r="AM130" s="54" t="s">
        <v>2122</v>
      </c>
      <c r="AN130" s="56">
        <v>-36499.47</v>
      </c>
      <c r="AO130" s="57" t="s">
        <v>17</v>
      </c>
      <c r="AP130" s="54"/>
      <c r="AQ130" s="54" t="s">
        <v>3281</v>
      </c>
      <c r="AR130" s="54" t="s">
        <v>3282</v>
      </c>
      <c r="AS130" s="54" t="s">
        <v>21</v>
      </c>
      <c r="AT130" s="54"/>
      <c r="AU130" s="54"/>
      <c r="AV130" s="54"/>
      <c r="AW130" s="54"/>
      <c r="AX130" s="54" t="s">
        <v>18</v>
      </c>
      <c r="AY130" s="54" t="s">
        <v>21</v>
      </c>
      <c r="AZ130" s="54" t="s">
        <v>21</v>
      </c>
      <c r="BA130" s="54" t="s">
        <v>21</v>
      </c>
      <c r="BB130" s="54"/>
      <c r="BC130" s="54"/>
      <c r="BD130" s="54"/>
      <c r="BE130" s="54" t="s">
        <v>2065</v>
      </c>
      <c r="BF130" s="54" t="s">
        <v>2066</v>
      </c>
      <c r="BG130" s="55">
        <v>2</v>
      </c>
      <c r="BH130" s="54" t="s">
        <v>1724</v>
      </c>
      <c r="BI130" s="54" t="s">
        <v>1696</v>
      </c>
      <c r="BJ130" s="54" t="s">
        <v>17</v>
      </c>
      <c r="BK130" s="56">
        <v>-30416.23</v>
      </c>
      <c r="BL130" s="56">
        <v>-30416.23</v>
      </c>
    </row>
    <row r="131" spans="1:64" s="37" customFormat="1" ht="19.7" customHeight="1" x14ac:dyDescent="0.2">
      <c r="A131" s="37">
        <v>30</v>
      </c>
      <c r="B131" s="49" t="s">
        <v>1708</v>
      </c>
      <c r="E131" s="50" t="s">
        <v>18</v>
      </c>
      <c r="F131" s="50" t="s">
        <v>3270</v>
      </c>
      <c r="G131" s="50" t="s">
        <v>3307</v>
      </c>
      <c r="H131" s="50" t="s">
        <v>1903</v>
      </c>
      <c r="I131" s="50" t="s">
        <v>1904</v>
      </c>
      <c r="J131" s="50" t="s">
        <v>1682</v>
      </c>
      <c r="K131" s="50" t="s">
        <v>1712</v>
      </c>
      <c r="L131" s="50" t="s">
        <v>1713</v>
      </c>
      <c r="M131" s="50" t="s">
        <v>3308</v>
      </c>
      <c r="N131" s="50" t="s">
        <v>1715</v>
      </c>
      <c r="O131" s="51">
        <v>3</v>
      </c>
      <c r="P131" s="50" t="s">
        <v>17</v>
      </c>
      <c r="Q131" s="52">
        <v>-23400.9</v>
      </c>
      <c r="R131" s="52">
        <v>-23400.9</v>
      </c>
      <c r="S131" s="52">
        <v>-23400.9</v>
      </c>
      <c r="T131" s="51" t="s">
        <v>1686</v>
      </c>
      <c r="U131" s="51"/>
      <c r="V131" s="51"/>
      <c r="W131" s="50" t="s">
        <v>2121</v>
      </c>
      <c r="X131" s="50" t="s">
        <v>2122</v>
      </c>
      <c r="Y131" s="51"/>
      <c r="Z131" s="51" t="s">
        <v>1848</v>
      </c>
      <c r="AA131" s="50" t="s">
        <v>1906</v>
      </c>
      <c r="AB131" s="50"/>
      <c r="AC131" s="50"/>
      <c r="AD131" s="50"/>
      <c r="AE131" s="50" t="s">
        <v>1907</v>
      </c>
      <c r="AF131" s="50" t="s">
        <v>1908</v>
      </c>
      <c r="AG131" s="50" t="s">
        <v>1903</v>
      </c>
      <c r="AH131" s="50" t="s">
        <v>1850</v>
      </c>
      <c r="AI131" s="50" t="s">
        <v>1851</v>
      </c>
      <c r="AJ131" s="50" t="s">
        <v>1909</v>
      </c>
      <c r="AK131" s="50" t="s">
        <v>1910</v>
      </c>
      <c r="AL131" s="50" t="s">
        <v>2121</v>
      </c>
      <c r="AM131" s="50" t="s">
        <v>2122</v>
      </c>
      <c r="AN131" s="52">
        <v>-28081.08</v>
      </c>
      <c r="AO131" s="53" t="s">
        <v>17</v>
      </c>
      <c r="AP131" s="50"/>
      <c r="AQ131" s="50" t="s">
        <v>3281</v>
      </c>
      <c r="AR131" s="50" t="s">
        <v>3282</v>
      </c>
      <c r="AS131" s="50" t="s">
        <v>21</v>
      </c>
      <c r="AT131" s="50"/>
      <c r="AU131" s="50"/>
      <c r="AV131" s="50"/>
      <c r="AW131" s="50"/>
      <c r="AX131" s="50" t="s">
        <v>18</v>
      </c>
      <c r="AY131" s="50" t="s">
        <v>21</v>
      </c>
      <c r="AZ131" s="50" t="s">
        <v>21</v>
      </c>
      <c r="BA131" s="50" t="s">
        <v>21</v>
      </c>
      <c r="BB131" s="50"/>
      <c r="BC131" s="50"/>
      <c r="BD131" s="50"/>
      <c r="BE131" s="50" t="s">
        <v>1911</v>
      </c>
      <c r="BF131" s="50" t="s">
        <v>1912</v>
      </c>
      <c r="BG131" s="51">
        <v>2</v>
      </c>
      <c r="BH131" s="50" t="s">
        <v>1724</v>
      </c>
      <c r="BI131" s="50" t="s">
        <v>1696</v>
      </c>
      <c r="BJ131" s="50" t="s">
        <v>17</v>
      </c>
      <c r="BK131" s="52">
        <v>-23400.9</v>
      </c>
      <c r="BL131" s="52">
        <v>-23400.9</v>
      </c>
    </row>
    <row r="132" spans="1:64" s="37" customFormat="1" ht="19.7" customHeight="1" x14ac:dyDescent="0.2">
      <c r="A132" s="37">
        <v>30</v>
      </c>
      <c r="B132" s="49" t="s">
        <v>1708</v>
      </c>
      <c r="E132" s="54" t="s">
        <v>18</v>
      </c>
      <c r="F132" s="54" t="s">
        <v>3270</v>
      </c>
      <c r="G132" s="54" t="s">
        <v>3309</v>
      </c>
      <c r="H132" s="54" t="s">
        <v>2004</v>
      </c>
      <c r="I132" s="54" t="s">
        <v>2005</v>
      </c>
      <c r="J132" s="54" t="s">
        <v>1682</v>
      </c>
      <c r="K132" s="54" t="s">
        <v>1712</v>
      </c>
      <c r="L132" s="54" t="s">
        <v>1713</v>
      </c>
      <c r="M132" s="54" t="s">
        <v>3310</v>
      </c>
      <c r="N132" s="54" t="s">
        <v>1715</v>
      </c>
      <c r="O132" s="55">
        <v>4</v>
      </c>
      <c r="P132" s="54" t="s">
        <v>17</v>
      </c>
      <c r="Q132" s="56">
        <v>-21327.78</v>
      </c>
      <c r="R132" s="56">
        <v>-21327.78</v>
      </c>
      <c r="S132" s="56">
        <v>-21327.78</v>
      </c>
      <c r="T132" s="55" t="s">
        <v>1686</v>
      </c>
      <c r="U132" s="55"/>
      <c r="V132" s="55"/>
      <c r="W132" s="54" t="s">
        <v>2121</v>
      </c>
      <c r="X132" s="54" t="s">
        <v>2122</v>
      </c>
      <c r="Y132" s="55"/>
      <c r="Z132" s="55" t="s">
        <v>1848</v>
      </c>
      <c r="AA132" s="54" t="s">
        <v>2007</v>
      </c>
      <c r="AB132" s="54"/>
      <c r="AC132" s="54"/>
      <c r="AD132" s="54" t="s">
        <v>2008</v>
      </c>
      <c r="AE132" s="54" t="s">
        <v>2009</v>
      </c>
      <c r="AF132" s="54" t="s">
        <v>2010</v>
      </c>
      <c r="AG132" s="54" t="s">
        <v>2004</v>
      </c>
      <c r="AH132" s="54" t="s">
        <v>1850</v>
      </c>
      <c r="AI132" s="54" t="s">
        <v>1851</v>
      </c>
      <c r="AJ132" s="54" t="s">
        <v>2011</v>
      </c>
      <c r="AK132" s="54" t="s">
        <v>2012</v>
      </c>
      <c r="AL132" s="54" t="s">
        <v>2121</v>
      </c>
      <c r="AM132" s="54" t="s">
        <v>2122</v>
      </c>
      <c r="AN132" s="56">
        <v>-25593.33</v>
      </c>
      <c r="AO132" s="57" t="s">
        <v>17</v>
      </c>
      <c r="AP132" s="54"/>
      <c r="AQ132" s="54" t="s">
        <v>3281</v>
      </c>
      <c r="AR132" s="54" t="s">
        <v>3282</v>
      </c>
      <c r="AS132" s="54" t="s">
        <v>21</v>
      </c>
      <c r="AT132" s="54"/>
      <c r="AU132" s="54"/>
      <c r="AV132" s="54"/>
      <c r="AW132" s="54"/>
      <c r="AX132" s="54" t="s">
        <v>18</v>
      </c>
      <c r="AY132" s="54" t="s">
        <v>21</v>
      </c>
      <c r="AZ132" s="54" t="s">
        <v>21</v>
      </c>
      <c r="BA132" s="54" t="s">
        <v>21</v>
      </c>
      <c r="BB132" s="54"/>
      <c r="BC132" s="54"/>
      <c r="BD132" s="54"/>
      <c r="BE132" s="54" t="s">
        <v>2013</v>
      </c>
      <c r="BF132" s="54" t="s">
        <v>2014</v>
      </c>
      <c r="BG132" s="55">
        <v>2</v>
      </c>
      <c r="BH132" s="54" t="s">
        <v>1724</v>
      </c>
      <c r="BI132" s="54" t="s">
        <v>1696</v>
      </c>
      <c r="BJ132" s="54" t="s">
        <v>17</v>
      </c>
      <c r="BK132" s="56">
        <v>-21327.78</v>
      </c>
      <c r="BL132" s="56">
        <v>-21327.78</v>
      </c>
    </row>
    <row r="133" spans="1:64" s="37" customFormat="1" ht="19.7" customHeight="1" x14ac:dyDescent="0.2">
      <c r="A133" s="37">
        <v>30</v>
      </c>
      <c r="B133" s="49" t="s">
        <v>1708</v>
      </c>
      <c r="E133" s="50" t="s">
        <v>18</v>
      </c>
      <c r="F133" s="50" t="s">
        <v>3270</v>
      </c>
      <c r="G133" s="50" t="s">
        <v>3311</v>
      </c>
      <c r="H133" s="50" t="s">
        <v>2077</v>
      </c>
      <c r="I133" s="50" t="s">
        <v>2078</v>
      </c>
      <c r="J133" s="50" t="s">
        <v>1682</v>
      </c>
      <c r="K133" s="50" t="s">
        <v>1712</v>
      </c>
      <c r="L133" s="50" t="s">
        <v>1713</v>
      </c>
      <c r="M133" s="50" t="s">
        <v>3312</v>
      </c>
      <c r="N133" s="50" t="s">
        <v>1715</v>
      </c>
      <c r="O133" s="51">
        <v>1</v>
      </c>
      <c r="P133" s="50" t="s">
        <v>17</v>
      </c>
      <c r="Q133" s="52">
        <v>-10724.38</v>
      </c>
      <c r="R133" s="52">
        <v>-10724.38</v>
      </c>
      <c r="S133" s="52">
        <v>-10724.38</v>
      </c>
      <c r="T133" s="51" t="s">
        <v>1686</v>
      </c>
      <c r="U133" s="51"/>
      <c r="V133" s="51"/>
      <c r="W133" s="50" t="s">
        <v>2121</v>
      </c>
      <c r="X133" s="50" t="s">
        <v>2122</v>
      </c>
      <c r="Y133" s="51"/>
      <c r="Z133" s="51" t="s">
        <v>1848</v>
      </c>
      <c r="AA133" s="50" t="s">
        <v>2080</v>
      </c>
      <c r="AB133" s="50"/>
      <c r="AC133" s="50"/>
      <c r="AD133" s="50"/>
      <c r="AE133" s="50"/>
      <c r="AF133" s="50"/>
      <c r="AG133" s="50" t="s">
        <v>2077</v>
      </c>
      <c r="AH133" s="50" t="s">
        <v>1850</v>
      </c>
      <c r="AI133" s="50" t="s">
        <v>1851</v>
      </c>
      <c r="AJ133" s="50" t="s">
        <v>2081</v>
      </c>
      <c r="AK133" s="50" t="s">
        <v>2000</v>
      </c>
      <c r="AL133" s="50" t="s">
        <v>2121</v>
      </c>
      <c r="AM133" s="50" t="s">
        <v>2122</v>
      </c>
      <c r="AN133" s="52">
        <v>-12869.25</v>
      </c>
      <c r="AO133" s="53" t="s">
        <v>17</v>
      </c>
      <c r="AP133" s="50"/>
      <c r="AQ133" s="50" t="s">
        <v>3281</v>
      </c>
      <c r="AR133" s="50" t="s">
        <v>3282</v>
      </c>
      <c r="AS133" s="50" t="s">
        <v>21</v>
      </c>
      <c r="AT133" s="50"/>
      <c r="AU133" s="50"/>
      <c r="AV133" s="50"/>
      <c r="AW133" s="50"/>
      <c r="AX133" s="50" t="s">
        <v>18</v>
      </c>
      <c r="AY133" s="50" t="s">
        <v>21</v>
      </c>
      <c r="AZ133" s="50" t="s">
        <v>21</v>
      </c>
      <c r="BA133" s="50" t="s">
        <v>21</v>
      </c>
      <c r="BB133" s="50"/>
      <c r="BC133" s="50"/>
      <c r="BD133" s="50"/>
      <c r="BE133" s="50" t="s">
        <v>2082</v>
      </c>
      <c r="BF133" s="50" t="s">
        <v>2083</v>
      </c>
      <c r="BG133" s="51">
        <v>2</v>
      </c>
      <c r="BH133" s="50" t="s">
        <v>1724</v>
      </c>
      <c r="BI133" s="50" t="s">
        <v>1696</v>
      </c>
      <c r="BJ133" s="50" t="s">
        <v>17</v>
      </c>
      <c r="BK133" s="52">
        <v>-10724.38</v>
      </c>
      <c r="BL133" s="52">
        <v>-10724.38</v>
      </c>
    </row>
    <row r="134" spans="1:64" s="37" customFormat="1" ht="19.7" customHeight="1" x14ac:dyDescent="0.2">
      <c r="A134" s="37">
        <v>30</v>
      </c>
      <c r="B134" s="49" t="s">
        <v>1708</v>
      </c>
      <c r="E134" s="54" t="s">
        <v>18</v>
      </c>
      <c r="F134" s="54" t="s">
        <v>3270</v>
      </c>
      <c r="G134" s="54" t="s">
        <v>3313</v>
      </c>
      <c r="H134" s="54" t="s">
        <v>2041</v>
      </c>
      <c r="I134" s="54" t="s">
        <v>2042</v>
      </c>
      <c r="J134" s="54" t="s">
        <v>1682</v>
      </c>
      <c r="K134" s="54" t="s">
        <v>1712</v>
      </c>
      <c r="L134" s="54" t="s">
        <v>1713</v>
      </c>
      <c r="M134" s="54" t="s">
        <v>3314</v>
      </c>
      <c r="N134" s="54" t="s">
        <v>1715</v>
      </c>
      <c r="O134" s="55">
        <v>2</v>
      </c>
      <c r="P134" s="54" t="s">
        <v>17</v>
      </c>
      <c r="Q134" s="56">
        <v>-13702.28</v>
      </c>
      <c r="R134" s="56">
        <v>-13702.28</v>
      </c>
      <c r="S134" s="56">
        <v>-13702.28</v>
      </c>
      <c r="T134" s="55" t="s">
        <v>1686</v>
      </c>
      <c r="U134" s="55"/>
      <c r="V134" s="55"/>
      <c r="W134" s="54" t="s">
        <v>2121</v>
      </c>
      <c r="X134" s="54" t="s">
        <v>2122</v>
      </c>
      <c r="Y134" s="55"/>
      <c r="Z134" s="55" t="s">
        <v>1848</v>
      </c>
      <c r="AA134" s="54" t="s">
        <v>2044</v>
      </c>
      <c r="AB134" s="54"/>
      <c r="AC134" s="54"/>
      <c r="AD134" s="54"/>
      <c r="AE134" s="54" t="s">
        <v>2045</v>
      </c>
      <c r="AF134" s="54"/>
      <c r="AG134" s="54" t="s">
        <v>2041</v>
      </c>
      <c r="AH134" s="54" t="s">
        <v>1850</v>
      </c>
      <c r="AI134" s="54" t="s">
        <v>1851</v>
      </c>
      <c r="AJ134" s="54" t="s">
        <v>2046</v>
      </c>
      <c r="AK134" s="54" t="s">
        <v>2047</v>
      </c>
      <c r="AL134" s="54" t="s">
        <v>2121</v>
      </c>
      <c r="AM134" s="54" t="s">
        <v>2122</v>
      </c>
      <c r="AN134" s="56">
        <v>-16442.740000000002</v>
      </c>
      <c r="AO134" s="57" t="s">
        <v>17</v>
      </c>
      <c r="AP134" s="54"/>
      <c r="AQ134" s="54" t="s">
        <v>3281</v>
      </c>
      <c r="AR134" s="54" t="s">
        <v>3282</v>
      </c>
      <c r="AS134" s="54" t="s">
        <v>21</v>
      </c>
      <c r="AT134" s="54"/>
      <c r="AU134" s="54"/>
      <c r="AV134" s="54"/>
      <c r="AW134" s="54"/>
      <c r="AX134" s="54" t="s">
        <v>18</v>
      </c>
      <c r="AY134" s="54" t="s">
        <v>21</v>
      </c>
      <c r="AZ134" s="54" t="s">
        <v>21</v>
      </c>
      <c r="BA134" s="54" t="s">
        <v>21</v>
      </c>
      <c r="BB134" s="54"/>
      <c r="BC134" s="54"/>
      <c r="BD134" s="54"/>
      <c r="BE134" s="54" t="s">
        <v>2048</v>
      </c>
      <c r="BF134" s="54" t="s">
        <v>2049</v>
      </c>
      <c r="BG134" s="55">
        <v>2</v>
      </c>
      <c r="BH134" s="54" t="s">
        <v>1724</v>
      </c>
      <c r="BI134" s="54" t="s">
        <v>1696</v>
      </c>
      <c r="BJ134" s="54" t="s">
        <v>17</v>
      </c>
      <c r="BK134" s="56">
        <v>-13702.28</v>
      </c>
      <c r="BL134" s="56">
        <v>-13702.28</v>
      </c>
    </row>
    <row r="135" spans="1:64" s="37" customFormat="1" ht="19.7" customHeight="1" x14ac:dyDescent="0.2">
      <c r="A135" s="37">
        <v>30</v>
      </c>
      <c r="B135" s="49" t="s">
        <v>1708</v>
      </c>
      <c r="E135" s="50" t="s">
        <v>18</v>
      </c>
      <c r="F135" s="50" t="s">
        <v>3270</v>
      </c>
      <c r="G135" s="50" t="s">
        <v>3315</v>
      </c>
      <c r="H135" s="50" t="s">
        <v>1995</v>
      </c>
      <c r="I135" s="50" t="s">
        <v>1996</v>
      </c>
      <c r="J135" s="50" t="s">
        <v>1682</v>
      </c>
      <c r="K135" s="50" t="s">
        <v>1712</v>
      </c>
      <c r="L135" s="50" t="s">
        <v>1713</v>
      </c>
      <c r="M135" s="50" t="s">
        <v>3316</v>
      </c>
      <c r="N135" s="50" t="s">
        <v>1715</v>
      </c>
      <c r="O135" s="51">
        <v>1</v>
      </c>
      <c r="P135" s="50" t="s">
        <v>17</v>
      </c>
      <c r="Q135" s="52">
        <v>-10724.38</v>
      </c>
      <c r="R135" s="52">
        <v>-10724.38</v>
      </c>
      <c r="S135" s="52">
        <v>-10724.38</v>
      </c>
      <c r="T135" s="51" t="s">
        <v>1686</v>
      </c>
      <c r="U135" s="51"/>
      <c r="V135" s="51"/>
      <c r="W135" s="50" t="s">
        <v>2121</v>
      </c>
      <c r="X135" s="50" t="s">
        <v>2122</v>
      </c>
      <c r="Y135" s="51"/>
      <c r="Z135" s="51" t="s">
        <v>1848</v>
      </c>
      <c r="AA135" s="50" t="s">
        <v>1998</v>
      </c>
      <c r="AB135" s="50"/>
      <c r="AC135" s="50"/>
      <c r="AD135" s="50"/>
      <c r="AE135" s="50"/>
      <c r="AF135" s="50"/>
      <c r="AG135" s="50" t="s">
        <v>1995</v>
      </c>
      <c r="AH135" s="50" t="s">
        <v>1850</v>
      </c>
      <c r="AI135" s="50" t="s">
        <v>1851</v>
      </c>
      <c r="AJ135" s="50" t="s">
        <v>1999</v>
      </c>
      <c r="AK135" s="50" t="s">
        <v>2000</v>
      </c>
      <c r="AL135" s="50" t="s">
        <v>2121</v>
      </c>
      <c r="AM135" s="50" t="s">
        <v>2122</v>
      </c>
      <c r="AN135" s="52">
        <v>-12869.25</v>
      </c>
      <c r="AO135" s="53" t="s">
        <v>17</v>
      </c>
      <c r="AP135" s="50"/>
      <c r="AQ135" s="50" t="s">
        <v>3281</v>
      </c>
      <c r="AR135" s="50" t="s">
        <v>3282</v>
      </c>
      <c r="AS135" s="50" t="s">
        <v>21</v>
      </c>
      <c r="AT135" s="50"/>
      <c r="AU135" s="50"/>
      <c r="AV135" s="50"/>
      <c r="AW135" s="50"/>
      <c r="AX135" s="50" t="s">
        <v>18</v>
      </c>
      <c r="AY135" s="50" t="s">
        <v>21</v>
      </c>
      <c r="AZ135" s="50" t="s">
        <v>21</v>
      </c>
      <c r="BA135" s="50" t="s">
        <v>21</v>
      </c>
      <c r="BB135" s="50"/>
      <c r="BC135" s="50"/>
      <c r="BD135" s="50"/>
      <c r="BE135" s="50" t="s">
        <v>2001</v>
      </c>
      <c r="BF135" s="50" t="s">
        <v>2002</v>
      </c>
      <c r="BG135" s="51">
        <v>2</v>
      </c>
      <c r="BH135" s="50" t="s">
        <v>1724</v>
      </c>
      <c r="BI135" s="50" t="s">
        <v>1696</v>
      </c>
      <c r="BJ135" s="50" t="s">
        <v>17</v>
      </c>
      <c r="BK135" s="52">
        <v>-10724.38</v>
      </c>
      <c r="BL135" s="52">
        <v>-10724.38</v>
      </c>
    </row>
    <row r="136" spans="1:64" s="37" customFormat="1" ht="19.7" customHeight="1" x14ac:dyDescent="0.2">
      <c r="A136" s="37">
        <v>30</v>
      </c>
      <c r="B136" s="49" t="s">
        <v>1708</v>
      </c>
      <c r="E136" s="54" t="s">
        <v>18</v>
      </c>
      <c r="F136" s="54" t="s">
        <v>3270</v>
      </c>
      <c r="G136" s="54" t="s">
        <v>3317</v>
      </c>
      <c r="H136" s="54" t="s">
        <v>2068</v>
      </c>
      <c r="I136" s="54" t="s">
        <v>2069</v>
      </c>
      <c r="J136" s="54" t="s">
        <v>1682</v>
      </c>
      <c r="K136" s="54" t="s">
        <v>1712</v>
      </c>
      <c r="L136" s="54" t="s">
        <v>1713</v>
      </c>
      <c r="M136" s="54" t="s">
        <v>3318</v>
      </c>
      <c r="N136" s="54" t="s">
        <v>1715</v>
      </c>
      <c r="O136" s="55">
        <v>1</v>
      </c>
      <c r="P136" s="54" t="s">
        <v>17</v>
      </c>
      <c r="Q136" s="56">
        <v>-10724.38</v>
      </c>
      <c r="R136" s="56">
        <v>-10724.38</v>
      </c>
      <c r="S136" s="56">
        <v>-10724.38</v>
      </c>
      <c r="T136" s="55" t="s">
        <v>1686</v>
      </c>
      <c r="U136" s="55"/>
      <c r="V136" s="55"/>
      <c r="W136" s="54" t="s">
        <v>2121</v>
      </c>
      <c r="X136" s="54" t="s">
        <v>2122</v>
      </c>
      <c r="Y136" s="55"/>
      <c r="Z136" s="55" t="s">
        <v>1848</v>
      </c>
      <c r="AA136" s="54" t="s">
        <v>2071</v>
      </c>
      <c r="AB136" s="54"/>
      <c r="AC136" s="54"/>
      <c r="AD136" s="54"/>
      <c r="AE136" s="54"/>
      <c r="AF136" s="54"/>
      <c r="AG136" s="54" t="s">
        <v>2068</v>
      </c>
      <c r="AH136" s="54" t="s">
        <v>1850</v>
      </c>
      <c r="AI136" s="54" t="s">
        <v>1851</v>
      </c>
      <c r="AJ136" s="54" t="s">
        <v>2072</v>
      </c>
      <c r="AK136" s="54" t="s">
        <v>2073</v>
      </c>
      <c r="AL136" s="54" t="s">
        <v>2121</v>
      </c>
      <c r="AM136" s="54" t="s">
        <v>2122</v>
      </c>
      <c r="AN136" s="56">
        <v>-12869.25</v>
      </c>
      <c r="AO136" s="57" t="s">
        <v>17</v>
      </c>
      <c r="AP136" s="54"/>
      <c r="AQ136" s="54" t="s">
        <v>3281</v>
      </c>
      <c r="AR136" s="54" t="s">
        <v>3282</v>
      </c>
      <c r="AS136" s="54" t="s">
        <v>21</v>
      </c>
      <c r="AT136" s="54"/>
      <c r="AU136" s="54"/>
      <c r="AV136" s="54"/>
      <c r="AW136" s="54"/>
      <c r="AX136" s="54" t="s">
        <v>18</v>
      </c>
      <c r="AY136" s="54" t="s">
        <v>21</v>
      </c>
      <c r="AZ136" s="54" t="s">
        <v>21</v>
      </c>
      <c r="BA136" s="54" t="s">
        <v>21</v>
      </c>
      <c r="BB136" s="54"/>
      <c r="BC136" s="54"/>
      <c r="BD136" s="54"/>
      <c r="BE136" s="54" t="s">
        <v>2074</v>
      </c>
      <c r="BF136" s="54" t="s">
        <v>2075</v>
      </c>
      <c r="BG136" s="55">
        <v>2</v>
      </c>
      <c r="BH136" s="54" t="s">
        <v>1724</v>
      </c>
      <c r="BI136" s="54" t="s">
        <v>1696</v>
      </c>
      <c r="BJ136" s="54" t="s">
        <v>17</v>
      </c>
      <c r="BK136" s="56">
        <v>-10724.38</v>
      </c>
      <c r="BL136" s="56">
        <v>-10724.38</v>
      </c>
    </row>
    <row r="137" spans="1:64" s="37" customFormat="1" ht="19.7" customHeight="1" x14ac:dyDescent="0.2">
      <c r="A137" s="37">
        <v>30</v>
      </c>
      <c r="B137" s="49" t="s">
        <v>1708</v>
      </c>
      <c r="E137" s="54" t="s">
        <v>18</v>
      </c>
      <c r="F137" s="54" t="s">
        <v>3270</v>
      </c>
      <c r="G137" s="54" t="s">
        <v>3319</v>
      </c>
      <c r="H137" s="54" t="s">
        <v>1950</v>
      </c>
      <c r="I137" s="54" t="s">
        <v>1951</v>
      </c>
      <c r="J137" s="54" t="s">
        <v>1682</v>
      </c>
      <c r="K137" s="54" t="s">
        <v>1712</v>
      </c>
      <c r="L137" s="54" t="s">
        <v>1713</v>
      </c>
      <c r="M137" s="54" t="s">
        <v>3320</v>
      </c>
      <c r="N137" s="54" t="s">
        <v>1715</v>
      </c>
      <c r="O137" s="55">
        <v>1</v>
      </c>
      <c r="P137" s="54" t="s">
        <v>17</v>
      </c>
      <c r="Q137" s="56">
        <v>-7168.88</v>
      </c>
      <c r="R137" s="56">
        <v>-7168.88</v>
      </c>
      <c r="S137" s="56">
        <v>-7168.88</v>
      </c>
      <c r="T137" s="55" t="s">
        <v>1686</v>
      </c>
      <c r="U137" s="55"/>
      <c r="V137" s="55"/>
      <c r="W137" s="54" t="s">
        <v>2121</v>
      </c>
      <c r="X137" s="54" t="s">
        <v>2122</v>
      </c>
      <c r="Y137" s="55"/>
      <c r="Z137" s="55" t="s">
        <v>1848</v>
      </c>
      <c r="AA137" s="54" t="s">
        <v>1953</v>
      </c>
      <c r="AB137" s="54"/>
      <c r="AC137" s="54"/>
      <c r="AD137" s="54"/>
      <c r="AE137" s="54"/>
      <c r="AF137" s="54"/>
      <c r="AG137" s="54" t="s">
        <v>1950</v>
      </c>
      <c r="AH137" s="54" t="s">
        <v>1690</v>
      </c>
      <c r="AI137" s="54" t="s">
        <v>1691</v>
      </c>
      <c r="AJ137" s="54" t="s">
        <v>3321</v>
      </c>
      <c r="AK137" s="54" t="s">
        <v>1955</v>
      </c>
      <c r="AL137" s="54" t="s">
        <v>2121</v>
      </c>
      <c r="AM137" s="54" t="s">
        <v>2122</v>
      </c>
      <c r="AN137" s="56">
        <v>-8602.66</v>
      </c>
      <c r="AO137" s="57" t="s">
        <v>17</v>
      </c>
      <c r="AP137" s="54"/>
      <c r="AQ137" s="54" t="s">
        <v>3281</v>
      </c>
      <c r="AR137" s="54" t="s">
        <v>3282</v>
      </c>
      <c r="AS137" s="54" t="s">
        <v>21</v>
      </c>
      <c r="AT137" s="54"/>
      <c r="AU137" s="54"/>
      <c r="AV137" s="54"/>
      <c r="AW137" s="54"/>
      <c r="AX137" s="54" t="s">
        <v>18</v>
      </c>
      <c r="AY137" s="54" t="s">
        <v>21</v>
      </c>
      <c r="AZ137" s="54" t="s">
        <v>21</v>
      </c>
      <c r="BA137" s="54" t="s">
        <v>21</v>
      </c>
      <c r="BB137" s="54"/>
      <c r="BC137" s="54"/>
      <c r="BD137" s="54"/>
      <c r="BE137" s="54" t="s">
        <v>1956</v>
      </c>
      <c r="BF137" s="54" t="s">
        <v>1957</v>
      </c>
      <c r="BG137" s="55">
        <v>2</v>
      </c>
      <c r="BH137" s="54" t="s">
        <v>1724</v>
      </c>
      <c r="BI137" s="54" t="s">
        <v>1696</v>
      </c>
      <c r="BJ137" s="54" t="s">
        <v>17</v>
      </c>
      <c r="BK137" s="56">
        <v>-7168.88</v>
      </c>
      <c r="BL137" s="56">
        <v>-7168.88</v>
      </c>
    </row>
    <row r="138" spans="1:64" s="37" customFormat="1" ht="19.7" customHeight="1" x14ac:dyDescent="0.2">
      <c r="A138" s="37">
        <v>30</v>
      </c>
      <c r="B138" s="49" t="s">
        <v>1708</v>
      </c>
      <c r="E138" s="50" t="s">
        <v>18</v>
      </c>
      <c r="F138" s="50" t="s">
        <v>3270</v>
      </c>
      <c r="G138" s="50" t="s">
        <v>3322</v>
      </c>
      <c r="H138" s="50" t="s">
        <v>2029</v>
      </c>
      <c r="I138" s="50" t="s">
        <v>2030</v>
      </c>
      <c r="J138" s="50" t="s">
        <v>1682</v>
      </c>
      <c r="K138" s="50" t="s">
        <v>1712</v>
      </c>
      <c r="L138" s="50" t="s">
        <v>1713</v>
      </c>
      <c r="M138" s="50" t="s">
        <v>3323</v>
      </c>
      <c r="N138" s="50" t="s">
        <v>1715</v>
      </c>
      <c r="O138" s="51">
        <v>4</v>
      </c>
      <c r="P138" s="50" t="s">
        <v>17</v>
      </c>
      <c r="Q138" s="52">
        <v>-1566.05</v>
      </c>
      <c r="R138" s="52">
        <v>-1566.05</v>
      </c>
      <c r="S138" s="52">
        <v>-1566.05</v>
      </c>
      <c r="T138" s="51" t="s">
        <v>1686</v>
      </c>
      <c r="U138" s="51"/>
      <c r="V138" s="51"/>
      <c r="W138" s="50" t="s">
        <v>2121</v>
      </c>
      <c r="X138" s="50" t="s">
        <v>2122</v>
      </c>
      <c r="Y138" s="51"/>
      <c r="Z138" s="51" t="s">
        <v>1848</v>
      </c>
      <c r="AA138" s="50" t="s">
        <v>2032</v>
      </c>
      <c r="AB138" s="50"/>
      <c r="AC138" s="50"/>
      <c r="AD138" s="50" t="s">
        <v>2033</v>
      </c>
      <c r="AE138" s="50" t="s">
        <v>2034</v>
      </c>
      <c r="AF138" s="50" t="s">
        <v>2035</v>
      </c>
      <c r="AG138" s="50" t="s">
        <v>2029</v>
      </c>
      <c r="AH138" s="50" t="s">
        <v>1690</v>
      </c>
      <c r="AI138" s="50" t="s">
        <v>1691</v>
      </c>
      <c r="AJ138" s="50" t="s">
        <v>3324</v>
      </c>
      <c r="AK138" s="50" t="s">
        <v>2037</v>
      </c>
      <c r="AL138" s="50" t="s">
        <v>2121</v>
      </c>
      <c r="AM138" s="50" t="s">
        <v>2122</v>
      </c>
      <c r="AN138" s="52">
        <v>-1879.26</v>
      </c>
      <c r="AO138" s="53" t="s">
        <v>17</v>
      </c>
      <c r="AP138" s="50"/>
      <c r="AQ138" s="50" t="s">
        <v>3281</v>
      </c>
      <c r="AR138" s="50" t="s">
        <v>3282</v>
      </c>
      <c r="AS138" s="50" t="s">
        <v>21</v>
      </c>
      <c r="AT138" s="50"/>
      <c r="AU138" s="50"/>
      <c r="AV138" s="50"/>
      <c r="AW138" s="50"/>
      <c r="AX138" s="50" t="s">
        <v>18</v>
      </c>
      <c r="AY138" s="50" t="s">
        <v>21</v>
      </c>
      <c r="AZ138" s="50" t="s">
        <v>21</v>
      </c>
      <c r="BA138" s="50" t="s">
        <v>21</v>
      </c>
      <c r="BB138" s="50"/>
      <c r="BC138" s="50"/>
      <c r="BD138" s="50"/>
      <c r="BE138" s="50" t="s">
        <v>2038</v>
      </c>
      <c r="BF138" s="50" t="s">
        <v>2039</v>
      </c>
      <c r="BG138" s="51">
        <v>2</v>
      </c>
      <c r="BH138" s="50" t="s">
        <v>1724</v>
      </c>
      <c r="BI138" s="50" t="s">
        <v>1696</v>
      </c>
      <c r="BJ138" s="50" t="s">
        <v>17</v>
      </c>
      <c r="BK138" s="52">
        <v>-1566.05</v>
      </c>
      <c r="BL138" s="52">
        <v>-1566.05</v>
      </c>
    </row>
    <row r="139" spans="1:64" s="37" customFormat="1" ht="19.7" customHeight="1" x14ac:dyDescent="0.2">
      <c r="A139" s="37">
        <v>30</v>
      </c>
      <c r="B139" s="49" t="s">
        <v>1708</v>
      </c>
      <c r="E139" s="54" t="s">
        <v>18</v>
      </c>
      <c r="F139" s="54" t="s">
        <v>3270</v>
      </c>
      <c r="G139" s="54" t="s">
        <v>3325</v>
      </c>
      <c r="H139" s="54" t="s">
        <v>345</v>
      </c>
      <c r="I139" s="54" t="s">
        <v>1959</v>
      </c>
      <c r="J139" s="54" t="s">
        <v>1682</v>
      </c>
      <c r="K139" s="54" t="s">
        <v>1712</v>
      </c>
      <c r="L139" s="54" t="s">
        <v>1713</v>
      </c>
      <c r="M139" s="54" t="s">
        <v>3326</v>
      </c>
      <c r="N139" s="54" t="s">
        <v>1715</v>
      </c>
      <c r="O139" s="55">
        <v>3</v>
      </c>
      <c r="P139" s="54" t="s">
        <v>17</v>
      </c>
      <c r="Q139" s="56">
        <v>-7293.9</v>
      </c>
      <c r="R139" s="56">
        <v>-7293.9</v>
      </c>
      <c r="S139" s="56">
        <v>-7293.9</v>
      </c>
      <c r="T139" s="55" t="s">
        <v>1686</v>
      </c>
      <c r="U139" s="55"/>
      <c r="V139" s="55"/>
      <c r="W139" s="54" t="s">
        <v>2121</v>
      </c>
      <c r="X139" s="54" t="s">
        <v>2122</v>
      </c>
      <c r="Y139" s="55"/>
      <c r="Z139" s="55" t="s">
        <v>1848</v>
      </c>
      <c r="AA139" s="54" t="s">
        <v>351</v>
      </c>
      <c r="AB139" s="54"/>
      <c r="AC139" s="54"/>
      <c r="AD139" s="54"/>
      <c r="AE139" s="54" t="s">
        <v>1961</v>
      </c>
      <c r="AF139" s="54" t="s">
        <v>1962</v>
      </c>
      <c r="AG139" s="54" t="s">
        <v>345</v>
      </c>
      <c r="AH139" s="54" t="s">
        <v>1690</v>
      </c>
      <c r="AI139" s="54" t="s">
        <v>1691</v>
      </c>
      <c r="AJ139" s="54" t="s">
        <v>3327</v>
      </c>
      <c r="AK139" s="54" t="s">
        <v>1910</v>
      </c>
      <c r="AL139" s="54" t="s">
        <v>2121</v>
      </c>
      <c r="AM139" s="54" t="s">
        <v>2122</v>
      </c>
      <c r="AN139" s="56">
        <v>-8752.68</v>
      </c>
      <c r="AO139" s="57" t="s">
        <v>17</v>
      </c>
      <c r="AP139" s="54"/>
      <c r="AQ139" s="54" t="s">
        <v>3281</v>
      </c>
      <c r="AR139" s="54" t="s">
        <v>3282</v>
      </c>
      <c r="AS139" s="54" t="s">
        <v>21</v>
      </c>
      <c r="AT139" s="54"/>
      <c r="AU139" s="54"/>
      <c r="AV139" s="54"/>
      <c r="AW139" s="54"/>
      <c r="AX139" s="54" t="s">
        <v>18</v>
      </c>
      <c r="AY139" s="54" t="s">
        <v>21</v>
      </c>
      <c r="AZ139" s="54" t="s">
        <v>21</v>
      </c>
      <c r="BA139" s="54" t="s">
        <v>21</v>
      </c>
      <c r="BB139" s="54"/>
      <c r="BC139" s="54"/>
      <c r="BD139" s="54"/>
      <c r="BE139" s="54" t="s">
        <v>1964</v>
      </c>
      <c r="BF139" s="54" t="s">
        <v>1965</v>
      </c>
      <c r="BG139" s="55">
        <v>2</v>
      </c>
      <c r="BH139" s="54" t="s">
        <v>1724</v>
      </c>
      <c r="BI139" s="54" t="s">
        <v>1696</v>
      </c>
      <c r="BJ139" s="54" t="s">
        <v>17</v>
      </c>
      <c r="BK139" s="56">
        <v>-7293.9</v>
      </c>
      <c r="BL139" s="56">
        <v>-7293.9</v>
      </c>
    </row>
    <row r="140" spans="1:64" s="37" customFormat="1" ht="19.7" customHeight="1" x14ac:dyDescent="0.2">
      <c r="A140" s="37">
        <v>30</v>
      </c>
      <c r="B140" s="49" t="s">
        <v>1708</v>
      </c>
      <c r="E140" s="50" t="s">
        <v>18</v>
      </c>
      <c r="F140" s="50" t="s">
        <v>3270</v>
      </c>
      <c r="G140" s="50" t="s">
        <v>3328</v>
      </c>
      <c r="H140" s="50" t="s">
        <v>1903</v>
      </c>
      <c r="I140" s="50" t="s">
        <v>1904</v>
      </c>
      <c r="J140" s="50" t="s">
        <v>1682</v>
      </c>
      <c r="K140" s="50" t="s">
        <v>1712</v>
      </c>
      <c r="L140" s="50" t="s">
        <v>1713</v>
      </c>
      <c r="M140" s="50" t="s">
        <v>3329</v>
      </c>
      <c r="N140" s="50" t="s">
        <v>1715</v>
      </c>
      <c r="O140" s="51">
        <v>3</v>
      </c>
      <c r="P140" s="50" t="s">
        <v>17</v>
      </c>
      <c r="Q140" s="52">
        <v>-3698.27</v>
      </c>
      <c r="R140" s="52">
        <v>-3698.27</v>
      </c>
      <c r="S140" s="52">
        <v>-3698.27</v>
      </c>
      <c r="T140" s="51" t="s">
        <v>1686</v>
      </c>
      <c r="U140" s="51"/>
      <c r="V140" s="51"/>
      <c r="W140" s="50" t="s">
        <v>2121</v>
      </c>
      <c r="X140" s="50" t="s">
        <v>2122</v>
      </c>
      <c r="Y140" s="51"/>
      <c r="Z140" s="51" t="s">
        <v>1848</v>
      </c>
      <c r="AA140" s="50" t="s">
        <v>1906</v>
      </c>
      <c r="AB140" s="50"/>
      <c r="AC140" s="50"/>
      <c r="AD140" s="50"/>
      <c r="AE140" s="50" t="s">
        <v>1907</v>
      </c>
      <c r="AF140" s="50" t="s">
        <v>1908</v>
      </c>
      <c r="AG140" s="50" t="s">
        <v>1903</v>
      </c>
      <c r="AH140" s="50" t="s">
        <v>1690</v>
      </c>
      <c r="AI140" s="50" t="s">
        <v>1691</v>
      </c>
      <c r="AJ140" s="50" t="s">
        <v>3330</v>
      </c>
      <c r="AK140" s="50" t="s">
        <v>1910</v>
      </c>
      <c r="AL140" s="50" t="s">
        <v>2121</v>
      </c>
      <c r="AM140" s="50" t="s">
        <v>2122</v>
      </c>
      <c r="AN140" s="52">
        <v>-4437.92</v>
      </c>
      <c r="AO140" s="53" t="s">
        <v>17</v>
      </c>
      <c r="AP140" s="50"/>
      <c r="AQ140" s="50" t="s">
        <v>3281</v>
      </c>
      <c r="AR140" s="50" t="s">
        <v>3282</v>
      </c>
      <c r="AS140" s="50" t="s">
        <v>21</v>
      </c>
      <c r="AT140" s="50"/>
      <c r="AU140" s="50"/>
      <c r="AV140" s="50"/>
      <c r="AW140" s="50"/>
      <c r="AX140" s="50" t="s">
        <v>18</v>
      </c>
      <c r="AY140" s="50" t="s">
        <v>21</v>
      </c>
      <c r="AZ140" s="50" t="s">
        <v>21</v>
      </c>
      <c r="BA140" s="50" t="s">
        <v>21</v>
      </c>
      <c r="BB140" s="50"/>
      <c r="BC140" s="50"/>
      <c r="BD140" s="50"/>
      <c r="BE140" s="50" t="s">
        <v>1911</v>
      </c>
      <c r="BF140" s="50" t="s">
        <v>1912</v>
      </c>
      <c r="BG140" s="51">
        <v>2</v>
      </c>
      <c r="BH140" s="50" t="s">
        <v>1724</v>
      </c>
      <c r="BI140" s="50" t="s">
        <v>1696</v>
      </c>
      <c r="BJ140" s="50" t="s">
        <v>17</v>
      </c>
      <c r="BK140" s="52">
        <v>-3698.27</v>
      </c>
      <c r="BL140" s="52">
        <v>-3698.27</v>
      </c>
    </row>
    <row r="141" spans="1:64" s="37" customFormat="1" ht="19.7" customHeight="1" x14ac:dyDescent="0.2">
      <c r="A141" s="37">
        <v>30</v>
      </c>
      <c r="B141" s="49" t="s">
        <v>1708</v>
      </c>
      <c r="E141" s="54" t="s">
        <v>18</v>
      </c>
      <c r="F141" s="54" t="s">
        <v>3270</v>
      </c>
      <c r="G141" s="54" t="s">
        <v>3331</v>
      </c>
      <c r="H141" s="54" t="s">
        <v>2060</v>
      </c>
      <c r="I141" s="54" t="s">
        <v>2061</v>
      </c>
      <c r="J141" s="54" t="s">
        <v>1682</v>
      </c>
      <c r="K141" s="54" t="s">
        <v>1712</v>
      </c>
      <c r="L141" s="54" t="s">
        <v>1713</v>
      </c>
      <c r="M141" s="54" t="s">
        <v>3332</v>
      </c>
      <c r="N141" s="54" t="s">
        <v>1715</v>
      </c>
      <c r="O141" s="55">
        <v>1</v>
      </c>
      <c r="P141" s="54" t="s">
        <v>17</v>
      </c>
      <c r="Q141" s="56">
        <v>-7156.79</v>
      </c>
      <c r="R141" s="56">
        <v>-7156.79</v>
      </c>
      <c r="S141" s="56">
        <v>-7156.79</v>
      </c>
      <c r="T141" s="55" t="s">
        <v>1686</v>
      </c>
      <c r="U141" s="55"/>
      <c r="V141" s="55"/>
      <c r="W141" s="54" t="s">
        <v>2121</v>
      </c>
      <c r="X141" s="54" t="s">
        <v>2122</v>
      </c>
      <c r="Y141" s="55"/>
      <c r="Z141" s="55" t="s">
        <v>1848</v>
      </c>
      <c r="AA141" s="54" t="s">
        <v>2063</v>
      </c>
      <c r="AB141" s="54"/>
      <c r="AC141" s="54"/>
      <c r="AD141" s="54"/>
      <c r="AE141" s="54"/>
      <c r="AF141" s="54"/>
      <c r="AG141" s="54" t="s">
        <v>2060</v>
      </c>
      <c r="AH141" s="54" t="s">
        <v>1690</v>
      </c>
      <c r="AI141" s="54" t="s">
        <v>1691</v>
      </c>
      <c r="AJ141" s="54" t="s">
        <v>3333</v>
      </c>
      <c r="AK141" s="54" t="s">
        <v>1853</v>
      </c>
      <c r="AL141" s="54" t="s">
        <v>2121</v>
      </c>
      <c r="AM141" s="54" t="s">
        <v>2122</v>
      </c>
      <c r="AN141" s="56">
        <v>-8588.15</v>
      </c>
      <c r="AO141" s="57" t="s">
        <v>17</v>
      </c>
      <c r="AP141" s="54"/>
      <c r="AQ141" s="54" t="s">
        <v>3281</v>
      </c>
      <c r="AR141" s="54" t="s">
        <v>3282</v>
      </c>
      <c r="AS141" s="54" t="s">
        <v>21</v>
      </c>
      <c r="AT141" s="54"/>
      <c r="AU141" s="54"/>
      <c r="AV141" s="54"/>
      <c r="AW141" s="54"/>
      <c r="AX141" s="54" t="s">
        <v>18</v>
      </c>
      <c r="AY141" s="54" t="s">
        <v>21</v>
      </c>
      <c r="AZ141" s="54" t="s">
        <v>21</v>
      </c>
      <c r="BA141" s="54" t="s">
        <v>21</v>
      </c>
      <c r="BB141" s="54"/>
      <c r="BC141" s="54"/>
      <c r="BD141" s="54"/>
      <c r="BE141" s="54" t="s">
        <v>2065</v>
      </c>
      <c r="BF141" s="54" t="s">
        <v>2066</v>
      </c>
      <c r="BG141" s="55">
        <v>2</v>
      </c>
      <c r="BH141" s="54" t="s">
        <v>1724</v>
      </c>
      <c r="BI141" s="54" t="s">
        <v>1696</v>
      </c>
      <c r="BJ141" s="54" t="s">
        <v>17</v>
      </c>
      <c r="BK141" s="56">
        <v>-7156.79</v>
      </c>
      <c r="BL141" s="56">
        <v>-7156.79</v>
      </c>
    </row>
    <row r="142" spans="1:64" s="37" customFormat="1" ht="19.7" customHeight="1" x14ac:dyDescent="0.2">
      <c r="A142" s="37">
        <v>30</v>
      </c>
      <c r="B142" s="49" t="s">
        <v>1708</v>
      </c>
      <c r="E142" s="50" t="s">
        <v>18</v>
      </c>
      <c r="F142" s="50" t="s">
        <v>3270</v>
      </c>
      <c r="G142" s="50" t="s">
        <v>3334</v>
      </c>
      <c r="H142" s="50" t="s">
        <v>2068</v>
      </c>
      <c r="I142" s="50" t="s">
        <v>2069</v>
      </c>
      <c r="J142" s="50" t="s">
        <v>1682</v>
      </c>
      <c r="K142" s="50" t="s">
        <v>1712</v>
      </c>
      <c r="L142" s="50" t="s">
        <v>1713</v>
      </c>
      <c r="M142" s="50" t="s">
        <v>3335</v>
      </c>
      <c r="N142" s="50" t="s">
        <v>1715</v>
      </c>
      <c r="O142" s="51">
        <v>1</v>
      </c>
      <c r="P142" s="50" t="s">
        <v>17</v>
      </c>
      <c r="Q142" s="52">
        <v>-1824.3</v>
      </c>
      <c r="R142" s="52">
        <v>-1824.3</v>
      </c>
      <c r="S142" s="52">
        <v>-1824.3</v>
      </c>
      <c r="T142" s="51" t="s">
        <v>1686</v>
      </c>
      <c r="U142" s="51"/>
      <c r="V142" s="51"/>
      <c r="W142" s="50" t="s">
        <v>2121</v>
      </c>
      <c r="X142" s="50" t="s">
        <v>2122</v>
      </c>
      <c r="Y142" s="51"/>
      <c r="Z142" s="51" t="s">
        <v>1848</v>
      </c>
      <c r="AA142" s="50" t="s">
        <v>2071</v>
      </c>
      <c r="AB142" s="50"/>
      <c r="AC142" s="50"/>
      <c r="AD142" s="50"/>
      <c r="AE142" s="50"/>
      <c r="AF142" s="50"/>
      <c r="AG142" s="50" t="s">
        <v>2068</v>
      </c>
      <c r="AH142" s="50" t="s">
        <v>1690</v>
      </c>
      <c r="AI142" s="50" t="s">
        <v>1691</v>
      </c>
      <c r="AJ142" s="50" t="s">
        <v>3336</v>
      </c>
      <c r="AK142" s="50" t="s">
        <v>2073</v>
      </c>
      <c r="AL142" s="50" t="s">
        <v>2121</v>
      </c>
      <c r="AM142" s="50" t="s">
        <v>2122</v>
      </c>
      <c r="AN142" s="52">
        <v>-2189.16</v>
      </c>
      <c r="AO142" s="53" t="s">
        <v>17</v>
      </c>
      <c r="AP142" s="50"/>
      <c r="AQ142" s="50" t="s">
        <v>3281</v>
      </c>
      <c r="AR142" s="50" t="s">
        <v>3282</v>
      </c>
      <c r="AS142" s="50" t="s">
        <v>21</v>
      </c>
      <c r="AT142" s="50"/>
      <c r="AU142" s="50"/>
      <c r="AV142" s="50"/>
      <c r="AW142" s="50"/>
      <c r="AX142" s="50" t="s">
        <v>18</v>
      </c>
      <c r="AY142" s="50" t="s">
        <v>21</v>
      </c>
      <c r="AZ142" s="50" t="s">
        <v>21</v>
      </c>
      <c r="BA142" s="50" t="s">
        <v>21</v>
      </c>
      <c r="BB142" s="50"/>
      <c r="BC142" s="50"/>
      <c r="BD142" s="50"/>
      <c r="BE142" s="50" t="s">
        <v>2074</v>
      </c>
      <c r="BF142" s="50" t="s">
        <v>2075</v>
      </c>
      <c r="BG142" s="51">
        <v>2</v>
      </c>
      <c r="BH142" s="50" t="s">
        <v>1724</v>
      </c>
      <c r="BI142" s="50" t="s">
        <v>1696</v>
      </c>
      <c r="BJ142" s="50" t="s">
        <v>17</v>
      </c>
      <c r="BK142" s="52">
        <v>-1824.3</v>
      </c>
      <c r="BL142" s="52">
        <v>-1824.3</v>
      </c>
    </row>
    <row r="143" spans="1:64" s="37" customFormat="1" ht="19.7" customHeight="1" x14ac:dyDescent="0.2">
      <c r="A143" s="37">
        <v>30</v>
      </c>
      <c r="B143" s="49" t="s">
        <v>1708</v>
      </c>
      <c r="E143" s="54" t="s">
        <v>18</v>
      </c>
      <c r="F143" s="54" t="s">
        <v>3270</v>
      </c>
      <c r="G143" s="54" t="s">
        <v>3337</v>
      </c>
      <c r="H143" s="54" t="s">
        <v>2041</v>
      </c>
      <c r="I143" s="54" t="s">
        <v>2042</v>
      </c>
      <c r="J143" s="54" t="s">
        <v>1682</v>
      </c>
      <c r="K143" s="54" t="s">
        <v>1712</v>
      </c>
      <c r="L143" s="54" t="s">
        <v>1713</v>
      </c>
      <c r="M143" s="54" t="s">
        <v>3338</v>
      </c>
      <c r="N143" s="54" t="s">
        <v>1715</v>
      </c>
      <c r="O143" s="55">
        <v>2</v>
      </c>
      <c r="P143" s="54" t="s">
        <v>17</v>
      </c>
      <c r="Q143" s="56">
        <v>-2330.87</v>
      </c>
      <c r="R143" s="56">
        <v>-2330.87</v>
      </c>
      <c r="S143" s="56">
        <v>-2330.87</v>
      </c>
      <c r="T143" s="55" t="s">
        <v>1686</v>
      </c>
      <c r="U143" s="55"/>
      <c r="V143" s="55"/>
      <c r="W143" s="54" t="s">
        <v>2121</v>
      </c>
      <c r="X143" s="54" t="s">
        <v>2122</v>
      </c>
      <c r="Y143" s="55"/>
      <c r="Z143" s="55" t="s">
        <v>1848</v>
      </c>
      <c r="AA143" s="54" t="s">
        <v>2044</v>
      </c>
      <c r="AB143" s="54"/>
      <c r="AC143" s="54"/>
      <c r="AD143" s="54"/>
      <c r="AE143" s="54" t="s">
        <v>2045</v>
      </c>
      <c r="AF143" s="54"/>
      <c r="AG143" s="54" t="s">
        <v>2041</v>
      </c>
      <c r="AH143" s="54" t="s">
        <v>1690</v>
      </c>
      <c r="AI143" s="54" t="s">
        <v>1691</v>
      </c>
      <c r="AJ143" s="54" t="s">
        <v>3339</v>
      </c>
      <c r="AK143" s="54" t="s">
        <v>2047</v>
      </c>
      <c r="AL143" s="54" t="s">
        <v>2121</v>
      </c>
      <c r="AM143" s="54" t="s">
        <v>2122</v>
      </c>
      <c r="AN143" s="56">
        <v>-2797.04</v>
      </c>
      <c r="AO143" s="57" t="s">
        <v>17</v>
      </c>
      <c r="AP143" s="54"/>
      <c r="AQ143" s="54" t="s">
        <v>3281</v>
      </c>
      <c r="AR143" s="54" t="s">
        <v>3282</v>
      </c>
      <c r="AS143" s="54" t="s">
        <v>21</v>
      </c>
      <c r="AT143" s="54"/>
      <c r="AU143" s="54"/>
      <c r="AV143" s="54"/>
      <c r="AW143" s="54"/>
      <c r="AX143" s="54" t="s">
        <v>18</v>
      </c>
      <c r="AY143" s="54" t="s">
        <v>21</v>
      </c>
      <c r="AZ143" s="54" t="s">
        <v>21</v>
      </c>
      <c r="BA143" s="54" t="s">
        <v>21</v>
      </c>
      <c r="BB143" s="54"/>
      <c r="BC143" s="54"/>
      <c r="BD143" s="54"/>
      <c r="BE143" s="54" t="s">
        <v>2048</v>
      </c>
      <c r="BF143" s="54" t="s">
        <v>2049</v>
      </c>
      <c r="BG143" s="55">
        <v>2</v>
      </c>
      <c r="BH143" s="54" t="s">
        <v>1724</v>
      </c>
      <c r="BI143" s="54" t="s">
        <v>1696</v>
      </c>
      <c r="BJ143" s="54" t="s">
        <v>17</v>
      </c>
      <c r="BK143" s="56">
        <v>-2330.87</v>
      </c>
      <c r="BL143" s="56">
        <v>-2330.87</v>
      </c>
    </row>
    <row r="144" spans="1:64" s="37" customFormat="1" ht="19.7" customHeight="1" x14ac:dyDescent="0.2">
      <c r="A144" s="37">
        <v>30</v>
      </c>
      <c r="B144" s="49" t="s">
        <v>1708</v>
      </c>
      <c r="E144" s="50" t="s">
        <v>18</v>
      </c>
      <c r="F144" s="50" t="s">
        <v>3270</v>
      </c>
      <c r="G144" s="50" t="s">
        <v>3340</v>
      </c>
      <c r="H144" s="50" t="s">
        <v>1995</v>
      </c>
      <c r="I144" s="50" t="s">
        <v>1996</v>
      </c>
      <c r="J144" s="50" t="s">
        <v>1682</v>
      </c>
      <c r="K144" s="50" t="s">
        <v>1712</v>
      </c>
      <c r="L144" s="50" t="s">
        <v>1713</v>
      </c>
      <c r="M144" s="50" t="s">
        <v>3341</v>
      </c>
      <c r="N144" s="50" t="s">
        <v>1715</v>
      </c>
      <c r="O144" s="51">
        <v>1</v>
      </c>
      <c r="P144" s="50" t="s">
        <v>17</v>
      </c>
      <c r="Q144" s="52">
        <v>-1824.3</v>
      </c>
      <c r="R144" s="52">
        <v>-1824.3</v>
      </c>
      <c r="S144" s="52">
        <v>-1824.3</v>
      </c>
      <c r="T144" s="51" t="s">
        <v>1686</v>
      </c>
      <c r="U144" s="51"/>
      <c r="V144" s="51"/>
      <c r="W144" s="50" t="s">
        <v>2121</v>
      </c>
      <c r="X144" s="50" t="s">
        <v>2122</v>
      </c>
      <c r="Y144" s="51"/>
      <c r="Z144" s="51" t="s">
        <v>1848</v>
      </c>
      <c r="AA144" s="50" t="s">
        <v>1998</v>
      </c>
      <c r="AB144" s="50"/>
      <c r="AC144" s="50"/>
      <c r="AD144" s="50"/>
      <c r="AE144" s="50"/>
      <c r="AF144" s="50"/>
      <c r="AG144" s="50" t="s">
        <v>1995</v>
      </c>
      <c r="AH144" s="50" t="s">
        <v>1690</v>
      </c>
      <c r="AI144" s="50" t="s">
        <v>1691</v>
      </c>
      <c r="AJ144" s="50" t="s">
        <v>3342</v>
      </c>
      <c r="AK144" s="50" t="s">
        <v>2000</v>
      </c>
      <c r="AL144" s="50" t="s">
        <v>2121</v>
      </c>
      <c r="AM144" s="50" t="s">
        <v>2122</v>
      </c>
      <c r="AN144" s="52">
        <v>-2189.16</v>
      </c>
      <c r="AO144" s="53" t="s">
        <v>17</v>
      </c>
      <c r="AP144" s="50"/>
      <c r="AQ144" s="50" t="s">
        <v>3281</v>
      </c>
      <c r="AR144" s="50" t="s">
        <v>3282</v>
      </c>
      <c r="AS144" s="50" t="s">
        <v>21</v>
      </c>
      <c r="AT144" s="50"/>
      <c r="AU144" s="50"/>
      <c r="AV144" s="50"/>
      <c r="AW144" s="50"/>
      <c r="AX144" s="50" t="s">
        <v>18</v>
      </c>
      <c r="AY144" s="50" t="s">
        <v>21</v>
      </c>
      <c r="AZ144" s="50" t="s">
        <v>21</v>
      </c>
      <c r="BA144" s="50" t="s">
        <v>21</v>
      </c>
      <c r="BB144" s="50"/>
      <c r="BC144" s="50"/>
      <c r="BD144" s="50"/>
      <c r="BE144" s="50" t="s">
        <v>2001</v>
      </c>
      <c r="BF144" s="50" t="s">
        <v>2002</v>
      </c>
      <c r="BG144" s="51">
        <v>2</v>
      </c>
      <c r="BH144" s="50" t="s">
        <v>1724</v>
      </c>
      <c r="BI144" s="50" t="s">
        <v>1696</v>
      </c>
      <c r="BJ144" s="50" t="s">
        <v>17</v>
      </c>
      <c r="BK144" s="52">
        <v>-1824.3</v>
      </c>
      <c r="BL144" s="52">
        <v>-1824.3</v>
      </c>
    </row>
    <row r="145" spans="1:64" s="37" customFormat="1" ht="19.7" customHeight="1" x14ac:dyDescent="0.2">
      <c r="A145" s="37">
        <v>30</v>
      </c>
      <c r="B145" s="49" t="s">
        <v>1708</v>
      </c>
      <c r="E145" s="54" t="s">
        <v>18</v>
      </c>
      <c r="F145" s="54" t="s">
        <v>3270</v>
      </c>
      <c r="G145" s="54" t="s">
        <v>3343</v>
      </c>
      <c r="H145" s="54" t="s">
        <v>2077</v>
      </c>
      <c r="I145" s="54" t="s">
        <v>2078</v>
      </c>
      <c r="J145" s="54" t="s">
        <v>1682</v>
      </c>
      <c r="K145" s="54" t="s">
        <v>1712</v>
      </c>
      <c r="L145" s="54" t="s">
        <v>1713</v>
      </c>
      <c r="M145" s="54" t="s">
        <v>3344</v>
      </c>
      <c r="N145" s="54" t="s">
        <v>1715</v>
      </c>
      <c r="O145" s="55">
        <v>1</v>
      </c>
      <c r="P145" s="54" t="s">
        <v>17</v>
      </c>
      <c r="Q145" s="56">
        <v>-1824.3</v>
      </c>
      <c r="R145" s="56">
        <v>-1824.3</v>
      </c>
      <c r="S145" s="56">
        <v>-1824.3</v>
      </c>
      <c r="T145" s="55" t="s">
        <v>1686</v>
      </c>
      <c r="U145" s="55"/>
      <c r="V145" s="55"/>
      <c r="W145" s="54" t="s">
        <v>2121</v>
      </c>
      <c r="X145" s="54" t="s">
        <v>2122</v>
      </c>
      <c r="Y145" s="55"/>
      <c r="Z145" s="55" t="s">
        <v>1848</v>
      </c>
      <c r="AA145" s="54" t="s">
        <v>2080</v>
      </c>
      <c r="AB145" s="54"/>
      <c r="AC145" s="54"/>
      <c r="AD145" s="54"/>
      <c r="AE145" s="54"/>
      <c r="AF145" s="54"/>
      <c r="AG145" s="54" t="s">
        <v>2077</v>
      </c>
      <c r="AH145" s="54" t="s">
        <v>1690</v>
      </c>
      <c r="AI145" s="54" t="s">
        <v>1691</v>
      </c>
      <c r="AJ145" s="54" t="s">
        <v>3345</v>
      </c>
      <c r="AK145" s="54" t="s">
        <v>2000</v>
      </c>
      <c r="AL145" s="54" t="s">
        <v>2121</v>
      </c>
      <c r="AM145" s="54" t="s">
        <v>2122</v>
      </c>
      <c r="AN145" s="56">
        <v>-2189.16</v>
      </c>
      <c r="AO145" s="57" t="s">
        <v>17</v>
      </c>
      <c r="AP145" s="54"/>
      <c r="AQ145" s="54" t="s">
        <v>3281</v>
      </c>
      <c r="AR145" s="54" t="s">
        <v>3282</v>
      </c>
      <c r="AS145" s="54" t="s">
        <v>21</v>
      </c>
      <c r="AT145" s="54"/>
      <c r="AU145" s="54"/>
      <c r="AV145" s="54"/>
      <c r="AW145" s="54"/>
      <c r="AX145" s="54" t="s">
        <v>18</v>
      </c>
      <c r="AY145" s="54" t="s">
        <v>21</v>
      </c>
      <c r="AZ145" s="54" t="s">
        <v>21</v>
      </c>
      <c r="BA145" s="54" t="s">
        <v>21</v>
      </c>
      <c r="BB145" s="54"/>
      <c r="BC145" s="54"/>
      <c r="BD145" s="54"/>
      <c r="BE145" s="54" t="s">
        <v>2082</v>
      </c>
      <c r="BF145" s="54" t="s">
        <v>2083</v>
      </c>
      <c r="BG145" s="55">
        <v>2</v>
      </c>
      <c r="BH145" s="54" t="s">
        <v>1724</v>
      </c>
      <c r="BI145" s="54" t="s">
        <v>1696</v>
      </c>
      <c r="BJ145" s="54" t="s">
        <v>17</v>
      </c>
      <c r="BK145" s="56">
        <v>-1824.3</v>
      </c>
      <c r="BL145" s="56">
        <v>-1824.3</v>
      </c>
    </row>
    <row r="146" spans="1:64" s="37" customFormat="1" ht="19.7" customHeight="1" x14ac:dyDescent="0.2">
      <c r="A146" s="37">
        <v>30</v>
      </c>
      <c r="B146" s="49" t="s">
        <v>1708</v>
      </c>
      <c r="E146" s="50" t="s">
        <v>18</v>
      </c>
      <c r="F146" s="50" t="s">
        <v>3270</v>
      </c>
      <c r="G146" s="50" t="s">
        <v>3346</v>
      </c>
      <c r="H146" s="50" t="s">
        <v>3347</v>
      </c>
      <c r="I146" s="50" t="s">
        <v>3348</v>
      </c>
      <c r="J146" s="50" t="s">
        <v>1682</v>
      </c>
      <c r="K146" s="50" t="s">
        <v>1712</v>
      </c>
      <c r="L146" s="50" t="s">
        <v>1713</v>
      </c>
      <c r="M146" s="50" t="s">
        <v>3349</v>
      </c>
      <c r="N146" s="50" t="s">
        <v>1715</v>
      </c>
      <c r="O146" s="51">
        <v>1</v>
      </c>
      <c r="P146" s="50" t="s">
        <v>17</v>
      </c>
      <c r="Q146" s="52">
        <v>-3000000</v>
      </c>
      <c r="R146" s="52">
        <v>-3000000</v>
      </c>
      <c r="S146" s="52">
        <v>-3000000</v>
      </c>
      <c r="T146" s="51" t="s">
        <v>1686</v>
      </c>
      <c r="U146" s="51"/>
      <c r="V146" s="51"/>
      <c r="W146" s="50" t="s">
        <v>2206</v>
      </c>
      <c r="X146" s="50" t="s">
        <v>2191</v>
      </c>
      <c r="Y146" s="51"/>
      <c r="Z146" s="51" t="s">
        <v>1848</v>
      </c>
      <c r="AA146" s="50" t="s">
        <v>3350</v>
      </c>
      <c r="AB146" s="50"/>
      <c r="AC146" s="50"/>
      <c r="AD146" s="50"/>
      <c r="AE146" s="50"/>
      <c r="AF146" s="50"/>
      <c r="AG146" s="50" t="s">
        <v>3347</v>
      </c>
      <c r="AH146" s="50" t="s">
        <v>3351</v>
      </c>
      <c r="AI146" s="50" t="s">
        <v>3352</v>
      </c>
      <c r="AJ146" s="50" t="s">
        <v>3353</v>
      </c>
      <c r="AK146" s="50" t="s">
        <v>3354</v>
      </c>
      <c r="AL146" s="50" t="s">
        <v>2206</v>
      </c>
      <c r="AM146" s="50" t="s">
        <v>2191</v>
      </c>
      <c r="AN146" s="52">
        <v>-3600000</v>
      </c>
      <c r="AO146" s="53" t="s">
        <v>17</v>
      </c>
      <c r="AP146" s="50"/>
      <c r="AQ146" s="50" t="s">
        <v>3281</v>
      </c>
      <c r="AR146" s="50" t="s">
        <v>3282</v>
      </c>
      <c r="AS146" s="50" t="s">
        <v>21</v>
      </c>
      <c r="AT146" s="50"/>
      <c r="AU146" s="50"/>
      <c r="AV146" s="50"/>
      <c r="AW146" s="50"/>
      <c r="AX146" s="50" t="s">
        <v>18</v>
      </c>
      <c r="AY146" s="50" t="s">
        <v>21</v>
      </c>
      <c r="AZ146" s="50" t="s">
        <v>21</v>
      </c>
      <c r="BA146" s="50" t="s">
        <v>21</v>
      </c>
      <c r="BB146" s="50"/>
      <c r="BC146" s="50"/>
      <c r="BD146" s="50"/>
      <c r="BE146" s="50" t="s">
        <v>3355</v>
      </c>
      <c r="BF146" s="50" t="s">
        <v>3356</v>
      </c>
      <c r="BG146" s="51">
        <v>2</v>
      </c>
      <c r="BH146" s="50" t="s">
        <v>1724</v>
      </c>
      <c r="BI146" s="50" t="s">
        <v>1696</v>
      </c>
      <c r="BJ146" s="50" t="s">
        <v>17</v>
      </c>
      <c r="BK146" s="52">
        <v>-3000000</v>
      </c>
      <c r="BL146" s="52">
        <v>-3000000</v>
      </c>
    </row>
    <row r="147" spans="1:64" s="37" customFormat="1" ht="19.7" customHeight="1" x14ac:dyDescent="0.2">
      <c r="A147" s="37">
        <v>30</v>
      </c>
      <c r="B147" s="49" t="s">
        <v>1708</v>
      </c>
      <c r="E147" s="54" t="s">
        <v>18</v>
      </c>
      <c r="F147" s="54" t="s">
        <v>3270</v>
      </c>
      <c r="G147" s="54" t="s">
        <v>3357</v>
      </c>
      <c r="H147" s="54" t="s">
        <v>3358</v>
      </c>
      <c r="I147" s="54" t="s">
        <v>3359</v>
      </c>
      <c r="J147" s="54" t="s">
        <v>1682</v>
      </c>
      <c r="K147" s="54" t="s">
        <v>1699</v>
      </c>
      <c r="L147" s="54" t="s">
        <v>1700</v>
      </c>
      <c r="M147" s="54" t="s">
        <v>3360</v>
      </c>
      <c r="N147" s="54" t="s">
        <v>1685</v>
      </c>
      <c r="O147" s="55">
        <v>1</v>
      </c>
      <c r="P147" s="54" t="s">
        <v>17</v>
      </c>
      <c r="Q147" s="56">
        <v>-3840000</v>
      </c>
      <c r="R147" s="56">
        <v>-3840000</v>
      </c>
      <c r="S147" s="56">
        <v>-3840000</v>
      </c>
      <c r="T147" s="55" t="s">
        <v>1686</v>
      </c>
      <c r="U147" s="55"/>
      <c r="V147" s="55"/>
      <c r="W147" s="54" t="s">
        <v>2206</v>
      </c>
      <c r="X147" s="54" t="s">
        <v>2191</v>
      </c>
      <c r="Y147" s="55"/>
      <c r="Z147" s="55" t="s">
        <v>1848</v>
      </c>
      <c r="AA147" s="54" t="s">
        <v>3361</v>
      </c>
      <c r="AB147" s="54"/>
      <c r="AC147" s="54"/>
      <c r="AD147" s="54"/>
      <c r="AE147" s="54"/>
      <c r="AF147" s="54"/>
      <c r="AG147" s="54" t="s">
        <v>3358</v>
      </c>
      <c r="AH147" s="54" t="s">
        <v>3351</v>
      </c>
      <c r="AI147" s="54" t="s">
        <v>3352</v>
      </c>
      <c r="AJ147" s="54" t="s">
        <v>3362</v>
      </c>
      <c r="AK147" s="54" t="s">
        <v>2606</v>
      </c>
      <c r="AL147" s="54" t="s">
        <v>2206</v>
      </c>
      <c r="AM147" s="54" t="s">
        <v>2191</v>
      </c>
      <c r="AN147" s="56">
        <v>-4608000</v>
      </c>
      <c r="AO147" s="57" t="s">
        <v>17</v>
      </c>
      <c r="AP147" s="54"/>
      <c r="AQ147" s="54" t="s">
        <v>3281</v>
      </c>
      <c r="AR147" s="54" t="s">
        <v>3282</v>
      </c>
      <c r="AS147" s="54" t="s">
        <v>21</v>
      </c>
      <c r="AT147" s="54"/>
      <c r="AU147" s="54"/>
      <c r="AV147" s="54"/>
      <c r="AW147" s="54"/>
      <c r="AX147" s="54" t="s">
        <v>18</v>
      </c>
      <c r="AY147" s="54" t="s">
        <v>21</v>
      </c>
      <c r="AZ147" s="54" t="s">
        <v>21</v>
      </c>
      <c r="BA147" s="54" t="s">
        <v>21</v>
      </c>
      <c r="BB147" s="54"/>
      <c r="BC147" s="54"/>
      <c r="BD147" s="54"/>
      <c r="BE147" s="54" t="s">
        <v>3363</v>
      </c>
      <c r="BF147" s="54" t="s">
        <v>3364</v>
      </c>
      <c r="BG147" s="55">
        <v>2</v>
      </c>
      <c r="BH147" s="54" t="s">
        <v>1724</v>
      </c>
      <c r="BI147" s="54" t="s">
        <v>1696</v>
      </c>
      <c r="BJ147" s="54" t="s">
        <v>17</v>
      </c>
      <c r="BK147" s="56">
        <v>-3840000</v>
      </c>
      <c r="BL147" s="56">
        <v>-3840000</v>
      </c>
    </row>
    <row r="148" spans="1:64" s="37" customFormat="1" ht="19.7" customHeight="1" x14ac:dyDescent="0.2">
      <c r="A148" s="37">
        <v>30</v>
      </c>
      <c r="B148" s="49" t="s">
        <v>1708</v>
      </c>
      <c r="E148" s="50" t="s">
        <v>18</v>
      </c>
      <c r="F148" s="50" t="s">
        <v>3270</v>
      </c>
      <c r="G148" s="50" t="s">
        <v>3365</v>
      </c>
      <c r="H148" s="50" t="s">
        <v>3366</v>
      </c>
      <c r="I148" s="50" t="s">
        <v>3367</v>
      </c>
      <c r="J148" s="50" t="s">
        <v>1682</v>
      </c>
      <c r="K148" s="50" t="s">
        <v>1712</v>
      </c>
      <c r="L148" s="50" t="s">
        <v>1713</v>
      </c>
      <c r="M148" s="50" t="s">
        <v>3368</v>
      </c>
      <c r="N148" s="50" t="s">
        <v>1715</v>
      </c>
      <c r="O148" s="51">
        <v>1</v>
      </c>
      <c r="P148" s="50" t="s">
        <v>17</v>
      </c>
      <c r="Q148" s="52">
        <v>-2500000</v>
      </c>
      <c r="R148" s="52">
        <v>-2500000</v>
      </c>
      <c r="S148" s="52">
        <v>-2500000</v>
      </c>
      <c r="T148" s="51" t="s">
        <v>1686</v>
      </c>
      <c r="U148" s="51"/>
      <c r="V148" s="51"/>
      <c r="W148" s="50" t="s">
        <v>2206</v>
      </c>
      <c r="X148" s="50" t="s">
        <v>2191</v>
      </c>
      <c r="Y148" s="51"/>
      <c r="Z148" s="51" t="s">
        <v>1848</v>
      </c>
      <c r="AA148" s="50" t="s">
        <v>3369</v>
      </c>
      <c r="AB148" s="50"/>
      <c r="AC148" s="50"/>
      <c r="AD148" s="50"/>
      <c r="AE148" s="50"/>
      <c r="AF148" s="50"/>
      <c r="AG148" s="50" t="s">
        <v>3366</v>
      </c>
      <c r="AH148" s="50" t="s">
        <v>3351</v>
      </c>
      <c r="AI148" s="50" t="s">
        <v>3352</v>
      </c>
      <c r="AJ148" s="50" t="s">
        <v>3370</v>
      </c>
      <c r="AK148" s="50" t="s">
        <v>3371</v>
      </c>
      <c r="AL148" s="50" t="s">
        <v>2206</v>
      </c>
      <c r="AM148" s="50" t="s">
        <v>2191</v>
      </c>
      <c r="AN148" s="52">
        <v>-3000000</v>
      </c>
      <c r="AO148" s="53" t="s">
        <v>17</v>
      </c>
      <c r="AP148" s="50"/>
      <c r="AQ148" s="50" t="s">
        <v>3281</v>
      </c>
      <c r="AR148" s="50" t="s">
        <v>3282</v>
      </c>
      <c r="AS148" s="50" t="s">
        <v>21</v>
      </c>
      <c r="AT148" s="50"/>
      <c r="AU148" s="50"/>
      <c r="AV148" s="50"/>
      <c r="AW148" s="50"/>
      <c r="AX148" s="50" t="s">
        <v>18</v>
      </c>
      <c r="AY148" s="50" t="s">
        <v>21</v>
      </c>
      <c r="AZ148" s="50" t="s">
        <v>21</v>
      </c>
      <c r="BA148" s="50" t="s">
        <v>21</v>
      </c>
      <c r="BB148" s="50"/>
      <c r="BC148" s="50"/>
      <c r="BD148" s="50"/>
      <c r="BE148" s="50" t="s">
        <v>3372</v>
      </c>
      <c r="BF148" s="50" t="s">
        <v>3373</v>
      </c>
      <c r="BG148" s="51">
        <v>2</v>
      </c>
      <c r="BH148" s="50" t="s">
        <v>1724</v>
      </c>
      <c r="BI148" s="50" t="s">
        <v>1696</v>
      </c>
      <c r="BJ148" s="50" t="s">
        <v>17</v>
      </c>
      <c r="BK148" s="52">
        <v>-2500000</v>
      </c>
      <c r="BL148" s="52">
        <v>-2500000</v>
      </c>
    </row>
    <row r="149" spans="1:64" s="37" customFormat="1" ht="19.7" customHeight="1" x14ac:dyDescent="0.2">
      <c r="A149" s="37">
        <v>30</v>
      </c>
      <c r="B149" s="49" t="s">
        <v>1708</v>
      </c>
      <c r="E149" s="54" t="s">
        <v>18</v>
      </c>
      <c r="F149" s="54" t="s">
        <v>3270</v>
      </c>
      <c r="G149" s="54" t="s">
        <v>3374</v>
      </c>
      <c r="H149" s="54" t="s">
        <v>1861</v>
      </c>
      <c r="I149" s="54" t="s">
        <v>1862</v>
      </c>
      <c r="J149" s="54" t="s">
        <v>1682</v>
      </c>
      <c r="K149" s="54" t="s">
        <v>1712</v>
      </c>
      <c r="L149" s="54" t="s">
        <v>1713</v>
      </c>
      <c r="M149" s="54" t="s">
        <v>3375</v>
      </c>
      <c r="N149" s="54" t="s">
        <v>1715</v>
      </c>
      <c r="O149" s="55">
        <v>1</v>
      </c>
      <c r="P149" s="54" t="s">
        <v>17</v>
      </c>
      <c r="Q149" s="56">
        <v>-16450.78</v>
      </c>
      <c r="R149" s="56">
        <v>-16450.78</v>
      </c>
      <c r="S149" s="56">
        <v>-16450.78</v>
      </c>
      <c r="T149" s="55" t="s">
        <v>1686</v>
      </c>
      <c r="U149" s="55"/>
      <c r="V149" s="55"/>
      <c r="W149" s="54" t="s">
        <v>2121</v>
      </c>
      <c r="X149" s="54" t="s">
        <v>2122</v>
      </c>
      <c r="Y149" s="55"/>
      <c r="Z149" s="55" t="s">
        <v>1848</v>
      </c>
      <c r="AA149" s="54" t="s">
        <v>1864</v>
      </c>
      <c r="AB149" s="54"/>
      <c r="AC149" s="54"/>
      <c r="AD149" s="54"/>
      <c r="AE149" s="54"/>
      <c r="AF149" s="54"/>
      <c r="AG149" s="54" t="s">
        <v>1861</v>
      </c>
      <c r="AH149" s="54" t="s">
        <v>1850</v>
      </c>
      <c r="AI149" s="54" t="s">
        <v>1851</v>
      </c>
      <c r="AJ149" s="54" t="s">
        <v>1865</v>
      </c>
      <c r="AK149" s="54" t="s">
        <v>1866</v>
      </c>
      <c r="AL149" s="54" t="s">
        <v>2121</v>
      </c>
      <c r="AM149" s="54" t="s">
        <v>2122</v>
      </c>
      <c r="AN149" s="56">
        <v>-19740.939999999999</v>
      </c>
      <c r="AO149" s="57" t="s">
        <v>17</v>
      </c>
      <c r="AP149" s="54"/>
      <c r="AQ149" s="54" t="s">
        <v>3281</v>
      </c>
      <c r="AR149" s="54" t="s">
        <v>3282</v>
      </c>
      <c r="AS149" s="54" t="s">
        <v>21</v>
      </c>
      <c r="AT149" s="54"/>
      <c r="AU149" s="54"/>
      <c r="AV149" s="54"/>
      <c r="AW149" s="54"/>
      <c r="AX149" s="54" t="s">
        <v>18</v>
      </c>
      <c r="AY149" s="54" t="s">
        <v>21</v>
      </c>
      <c r="AZ149" s="54" t="s">
        <v>21</v>
      </c>
      <c r="BA149" s="54" t="s">
        <v>21</v>
      </c>
      <c r="BB149" s="54"/>
      <c r="BC149" s="54"/>
      <c r="BD149" s="54"/>
      <c r="BE149" s="54" t="s">
        <v>1867</v>
      </c>
      <c r="BF149" s="54" t="s">
        <v>1868</v>
      </c>
      <c r="BG149" s="55">
        <v>2</v>
      </c>
      <c r="BH149" s="54" t="s">
        <v>1724</v>
      </c>
      <c r="BI149" s="54" t="s">
        <v>1696</v>
      </c>
      <c r="BJ149" s="54" t="s">
        <v>17</v>
      </c>
      <c r="BK149" s="56">
        <v>-16450.78</v>
      </c>
      <c r="BL149" s="56">
        <v>-16450.78</v>
      </c>
    </row>
    <row r="150" spans="1:64" s="37" customFormat="1" ht="19.7" customHeight="1" x14ac:dyDescent="0.2">
      <c r="A150" s="37">
        <v>30</v>
      </c>
      <c r="B150" s="49" t="s">
        <v>1708</v>
      </c>
      <c r="E150" s="50" t="s">
        <v>18</v>
      </c>
      <c r="F150" s="50" t="s">
        <v>3270</v>
      </c>
      <c r="G150" s="50" t="s">
        <v>3376</v>
      </c>
      <c r="H150" s="50" t="s">
        <v>1861</v>
      </c>
      <c r="I150" s="50" t="s">
        <v>1862</v>
      </c>
      <c r="J150" s="50" t="s">
        <v>1682</v>
      </c>
      <c r="K150" s="50" t="s">
        <v>1712</v>
      </c>
      <c r="L150" s="50" t="s">
        <v>1713</v>
      </c>
      <c r="M150" s="50" t="s">
        <v>3377</v>
      </c>
      <c r="N150" s="50" t="s">
        <v>1715</v>
      </c>
      <c r="O150" s="51">
        <v>1</v>
      </c>
      <c r="P150" s="50" t="s">
        <v>17</v>
      </c>
      <c r="Q150" s="52">
        <v>-3870.98</v>
      </c>
      <c r="R150" s="52">
        <v>-3870.98</v>
      </c>
      <c r="S150" s="52">
        <v>-3870.98</v>
      </c>
      <c r="T150" s="51" t="s">
        <v>1686</v>
      </c>
      <c r="U150" s="51"/>
      <c r="V150" s="51"/>
      <c r="W150" s="50" t="s">
        <v>2121</v>
      </c>
      <c r="X150" s="50" t="s">
        <v>2122</v>
      </c>
      <c r="Y150" s="51"/>
      <c r="Z150" s="51" t="s">
        <v>1848</v>
      </c>
      <c r="AA150" s="50" t="s">
        <v>1864</v>
      </c>
      <c r="AB150" s="50"/>
      <c r="AC150" s="50"/>
      <c r="AD150" s="50"/>
      <c r="AE150" s="50"/>
      <c r="AF150" s="50"/>
      <c r="AG150" s="50" t="s">
        <v>1861</v>
      </c>
      <c r="AH150" s="50" t="s">
        <v>1690</v>
      </c>
      <c r="AI150" s="50" t="s">
        <v>1691</v>
      </c>
      <c r="AJ150" s="50" t="s">
        <v>3378</v>
      </c>
      <c r="AK150" s="50" t="s">
        <v>1866</v>
      </c>
      <c r="AL150" s="50" t="s">
        <v>2121</v>
      </c>
      <c r="AM150" s="50" t="s">
        <v>2122</v>
      </c>
      <c r="AN150" s="52">
        <v>-4645.18</v>
      </c>
      <c r="AO150" s="53" t="s">
        <v>17</v>
      </c>
      <c r="AP150" s="50"/>
      <c r="AQ150" s="50" t="s">
        <v>3281</v>
      </c>
      <c r="AR150" s="50" t="s">
        <v>3282</v>
      </c>
      <c r="AS150" s="50" t="s">
        <v>21</v>
      </c>
      <c r="AT150" s="50"/>
      <c r="AU150" s="50"/>
      <c r="AV150" s="50"/>
      <c r="AW150" s="50"/>
      <c r="AX150" s="50" t="s">
        <v>18</v>
      </c>
      <c r="AY150" s="50" t="s">
        <v>21</v>
      </c>
      <c r="AZ150" s="50" t="s">
        <v>21</v>
      </c>
      <c r="BA150" s="50" t="s">
        <v>21</v>
      </c>
      <c r="BB150" s="50"/>
      <c r="BC150" s="50"/>
      <c r="BD150" s="50"/>
      <c r="BE150" s="50" t="s">
        <v>1867</v>
      </c>
      <c r="BF150" s="50" t="s">
        <v>1868</v>
      </c>
      <c r="BG150" s="51">
        <v>2</v>
      </c>
      <c r="BH150" s="50" t="s">
        <v>1724</v>
      </c>
      <c r="BI150" s="50" t="s">
        <v>1696</v>
      </c>
      <c r="BJ150" s="50" t="s">
        <v>17</v>
      </c>
      <c r="BK150" s="52">
        <v>-3870.98</v>
      </c>
      <c r="BL150" s="52">
        <v>-3870.98</v>
      </c>
    </row>
    <row r="151" spans="1:64" s="37" customFormat="1" ht="19.7" customHeight="1" x14ac:dyDescent="0.2">
      <c r="A151" s="37">
        <v>30</v>
      </c>
      <c r="B151" s="49" t="s">
        <v>1708</v>
      </c>
      <c r="E151" s="54" t="s">
        <v>18</v>
      </c>
      <c r="F151" s="54" t="s">
        <v>3270</v>
      </c>
      <c r="G151" s="54" t="s">
        <v>3379</v>
      </c>
      <c r="H151" s="54" t="s">
        <v>2112</v>
      </c>
      <c r="I151" s="54" t="s">
        <v>2113</v>
      </c>
      <c r="J151" s="54" t="s">
        <v>1682</v>
      </c>
      <c r="K151" s="54" t="s">
        <v>1712</v>
      </c>
      <c r="L151" s="54" t="s">
        <v>1713</v>
      </c>
      <c r="M151" s="54" t="s">
        <v>3380</v>
      </c>
      <c r="N151" s="54" t="s">
        <v>1715</v>
      </c>
      <c r="O151" s="55">
        <v>1</v>
      </c>
      <c r="P151" s="54" t="s">
        <v>17</v>
      </c>
      <c r="Q151" s="56">
        <v>-3207076.34</v>
      </c>
      <c r="R151" s="56">
        <v>-3207076.34</v>
      </c>
      <c r="S151" s="56">
        <v>-3207076.34</v>
      </c>
      <c r="T151" s="55" t="s">
        <v>1686</v>
      </c>
      <c r="U151" s="55"/>
      <c r="V151" s="55"/>
      <c r="W151" s="54" t="s">
        <v>2121</v>
      </c>
      <c r="X151" s="54" t="s">
        <v>2122</v>
      </c>
      <c r="Y151" s="55"/>
      <c r="Z151" s="55" t="s">
        <v>1848</v>
      </c>
      <c r="AA151" s="54" t="s">
        <v>2115</v>
      </c>
      <c r="AB151" s="54"/>
      <c r="AC151" s="54"/>
      <c r="AD151" s="54"/>
      <c r="AE151" s="54"/>
      <c r="AF151" s="54"/>
      <c r="AG151" s="54" t="s">
        <v>2112</v>
      </c>
      <c r="AH151" s="54" t="s">
        <v>1850</v>
      </c>
      <c r="AI151" s="54" t="s">
        <v>1851</v>
      </c>
      <c r="AJ151" s="54" t="s">
        <v>2167</v>
      </c>
      <c r="AK151" s="54" t="s">
        <v>2168</v>
      </c>
      <c r="AL151" s="54" t="s">
        <v>2121</v>
      </c>
      <c r="AM151" s="54" t="s">
        <v>2122</v>
      </c>
      <c r="AN151" s="56">
        <v>-3848491.61</v>
      </c>
      <c r="AO151" s="57" t="s">
        <v>17</v>
      </c>
      <c r="AP151" s="54"/>
      <c r="AQ151" s="54" t="s">
        <v>3281</v>
      </c>
      <c r="AR151" s="54" t="s">
        <v>3282</v>
      </c>
      <c r="AS151" s="54" t="s">
        <v>21</v>
      </c>
      <c r="AT151" s="54"/>
      <c r="AU151" s="54"/>
      <c r="AV151" s="54"/>
      <c r="AW151" s="54"/>
      <c r="AX151" s="54" t="s">
        <v>18</v>
      </c>
      <c r="AY151" s="54" t="s">
        <v>21</v>
      </c>
      <c r="AZ151" s="54" t="s">
        <v>21</v>
      </c>
      <c r="BA151" s="54" t="s">
        <v>21</v>
      </c>
      <c r="BB151" s="54"/>
      <c r="BC151" s="54"/>
      <c r="BD151" s="54"/>
      <c r="BE151" s="54" t="s">
        <v>2118</v>
      </c>
      <c r="BF151" s="54" t="s">
        <v>2119</v>
      </c>
      <c r="BG151" s="55">
        <v>2</v>
      </c>
      <c r="BH151" s="54" t="s">
        <v>1724</v>
      </c>
      <c r="BI151" s="54" t="s">
        <v>1696</v>
      </c>
      <c r="BJ151" s="54" t="s">
        <v>17</v>
      </c>
      <c r="BK151" s="56">
        <v>-3207076.34</v>
      </c>
      <c r="BL151" s="56">
        <v>-3207076.34</v>
      </c>
    </row>
    <row r="152" spans="1:64" s="37" customFormat="1" ht="19.7" customHeight="1" x14ac:dyDescent="0.2">
      <c r="A152" s="37">
        <v>30</v>
      </c>
      <c r="B152" s="49" t="s">
        <v>1708</v>
      </c>
      <c r="E152" s="54" t="s">
        <v>18</v>
      </c>
      <c r="F152" s="54" t="s">
        <v>3270</v>
      </c>
      <c r="G152" s="54" t="s">
        <v>3381</v>
      </c>
      <c r="H152" s="54" t="s">
        <v>1101</v>
      </c>
      <c r="I152" s="54" t="s">
        <v>3382</v>
      </c>
      <c r="J152" s="54" t="s">
        <v>1682</v>
      </c>
      <c r="K152" s="54" t="s">
        <v>2900</v>
      </c>
      <c r="L152" s="54" t="s">
        <v>2901</v>
      </c>
      <c r="M152" s="54" t="s">
        <v>3383</v>
      </c>
      <c r="N152" s="54" t="s">
        <v>1685</v>
      </c>
      <c r="O152" s="55">
        <v>1</v>
      </c>
      <c r="P152" s="54" t="s">
        <v>17</v>
      </c>
      <c r="Q152" s="56">
        <v>-1890000</v>
      </c>
      <c r="R152" s="56">
        <v>-1890000</v>
      </c>
      <c r="S152" s="56">
        <v>-1890000</v>
      </c>
      <c r="T152" s="55" t="s">
        <v>1686</v>
      </c>
      <c r="U152" s="55"/>
      <c r="V152" s="55"/>
      <c r="W152" s="54" t="s">
        <v>2121</v>
      </c>
      <c r="X152" s="54" t="s">
        <v>2122</v>
      </c>
      <c r="Y152" s="55"/>
      <c r="Z152" s="55" t="s">
        <v>1848</v>
      </c>
      <c r="AA152" s="54" t="s">
        <v>1109</v>
      </c>
      <c r="AB152" s="54"/>
      <c r="AC152" s="54"/>
      <c r="AD152" s="54"/>
      <c r="AE152" s="54"/>
      <c r="AF152" s="54"/>
      <c r="AG152" s="54" t="s">
        <v>1101</v>
      </c>
      <c r="AH152" s="54" t="s">
        <v>3384</v>
      </c>
      <c r="AI152" s="54" t="s">
        <v>3385</v>
      </c>
      <c r="AJ152" s="54" t="s">
        <v>3386</v>
      </c>
      <c r="AK152" s="54" t="s">
        <v>3387</v>
      </c>
      <c r="AL152" s="54" t="s">
        <v>2121</v>
      </c>
      <c r="AM152" s="54" t="s">
        <v>2122</v>
      </c>
      <c r="AN152" s="56">
        <v>-2268000</v>
      </c>
      <c r="AO152" s="57" t="s">
        <v>17</v>
      </c>
      <c r="AP152" s="54"/>
      <c r="AQ152" s="54" t="s">
        <v>3281</v>
      </c>
      <c r="AR152" s="54" t="s">
        <v>3282</v>
      </c>
      <c r="AS152" s="54" t="s">
        <v>21</v>
      </c>
      <c r="AT152" s="54"/>
      <c r="AU152" s="54"/>
      <c r="AV152" s="54"/>
      <c r="AW152" s="54"/>
      <c r="AX152" s="54" t="s">
        <v>18</v>
      </c>
      <c r="AY152" s="54" t="s">
        <v>21</v>
      </c>
      <c r="AZ152" s="54" t="s">
        <v>21</v>
      </c>
      <c r="BA152" s="54" t="s">
        <v>21</v>
      </c>
      <c r="BB152" s="54"/>
      <c r="BC152" s="54"/>
      <c r="BD152" s="54"/>
      <c r="BE152" s="54"/>
      <c r="BF152" s="54" t="s">
        <v>3388</v>
      </c>
      <c r="BG152" s="55">
        <v>2</v>
      </c>
      <c r="BH152" s="54" t="s">
        <v>1724</v>
      </c>
      <c r="BI152" s="54" t="s">
        <v>1696</v>
      </c>
      <c r="BJ152" s="54" t="s">
        <v>17</v>
      </c>
      <c r="BK152" s="56">
        <v>-1890000</v>
      </c>
      <c r="BL152" s="56">
        <v>-1890000</v>
      </c>
    </row>
    <row r="153" spans="1:64" s="37" customFormat="1" ht="19.7" customHeight="1" x14ac:dyDescent="0.2">
      <c r="A153" s="37">
        <v>30</v>
      </c>
      <c r="B153" s="49" t="s">
        <v>1708</v>
      </c>
      <c r="E153" s="50" t="s">
        <v>18</v>
      </c>
      <c r="F153" s="50" t="s">
        <v>3270</v>
      </c>
      <c r="G153" s="50" t="s">
        <v>3389</v>
      </c>
      <c r="H153" s="50" t="s">
        <v>2171</v>
      </c>
      <c r="I153" s="50" t="s">
        <v>2172</v>
      </c>
      <c r="J153" s="50" t="s">
        <v>1682</v>
      </c>
      <c r="K153" s="50" t="s">
        <v>1712</v>
      </c>
      <c r="L153" s="50" t="s">
        <v>1713</v>
      </c>
      <c r="M153" s="50" t="s">
        <v>3390</v>
      </c>
      <c r="N153" s="50" t="s">
        <v>1715</v>
      </c>
      <c r="O153" s="51">
        <v>1</v>
      </c>
      <c r="P153" s="50" t="s">
        <v>17</v>
      </c>
      <c r="Q153" s="52">
        <v>-4535.93</v>
      </c>
      <c r="R153" s="52">
        <v>-4535.93</v>
      </c>
      <c r="S153" s="52">
        <v>-4535.93</v>
      </c>
      <c r="T153" s="51" t="s">
        <v>1686</v>
      </c>
      <c r="U153" s="51"/>
      <c r="V153" s="51"/>
      <c r="W153" s="50" t="s">
        <v>2121</v>
      </c>
      <c r="X153" s="50" t="s">
        <v>2122</v>
      </c>
      <c r="Y153" s="51"/>
      <c r="Z153" s="51" t="s">
        <v>1848</v>
      </c>
      <c r="AA153" s="50" t="s">
        <v>2176</v>
      </c>
      <c r="AB153" s="50"/>
      <c r="AC153" s="50"/>
      <c r="AD153" s="50"/>
      <c r="AE153" s="50"/>
      <c r="AF153" s="50"/>
      <c r="AG153" s="50" t="s">
        <v>2171</v>
      </c>
      <c r="AH153" s="50" t="s">
        <v>1690</v>
      </c>
      <c r="AI153" s="50" t="s">
        <v>1691</v>
      </c>
      <c r="AJ153" s="50" t="s">
        <v>3391</v>
      </c>
      <c r="AK153" s="50" t="s">
        <v>2178</v>
      </c>
      <c r="AL153" s="50" t="s">
        <v>2121</v>
      </c>
      <c r="AM153" s="50" t="s">
        <v>2122</v>
      </c>
      <c r="AN153" s="52">
        <v>-5443.11</v>
      </c>
      <c r="AO153" s="53" t="s">
        <v>17</v>
      </c>
      <c r="AP153" s="50"/>
      <c r="AQ153" s="50" t="s">
        <v>3281</v>
      </c>
      <c r="AR153" s="50" t="s">
        <v>3282</v>
      </c>
      <c r="AS153" s="50" t="s">
        <v>21</v>
      </c>
      <c r="AT153" s="50"/>
      <c r="AU153" s="50"/>
      <c r="AV153" s="50"/>
      <c r="AW153" s="50"/>
      <c r="AX153" s="50" t="s">
        <v>18</v>
      </c>
      <c r="AY153" s="50" t="s">
        <v>21</v>
      </c>
      <c r="AZ153" s="50" t="s">
        <v>21</v>
      </c>
      <c r="BA153" s="50" t="s">
        <v>21</v>
      </c>
      <c r="BB153" s="50"/>
      <c r="BC153" s="50"/>
      <c r="BD153" s="50"/>
      <c r="BE153" s="50" t="s">
        <v>2179</v>
      </c>
      <c r="BF153" s="50" t="s">
        <v>2180</v>
      </c>
      <c r="BG153" s="51">
        <v>2</v>
      </c>
      <c r="BH153" s="50" t="s">
        <v>1724</v>
      </c>
      <c r="BI153" s="50" t="s">
        <v>1696</v>
      </c>
      <c r="BJ153" s="50" t="s">
        <v>17</v>
      </c>
      <c r="BK153" s="52">
        <v>-4535.93</v>
      </c>
      <c r="BL153" s="52">
        <v>-4535.93</v>
      </c>
    </row>
    <row r="154" spans="1:64" s="37" customFormat="1" ht="19.7" customHeight="1" x14ac:dyDescent="0.2">
      <c r="A154" s="37">
        <v>30</v>
      </c>
      <c r="B154" s="49" t="s">
        <v>1708</v>
      </c>
      <c r="E154" s="54" t="s">
        <v>18</v>
      </c>
      <c r="F154" s="54" t="s">
        <v>3270</v>
      </c>
      <c r="G154" s="54" t="s">
        <v>3392</v>
      </c>
      <c r="H154" s="54" t="s">
        <v>2171</v>
      </c>
      <c r="I154" s="54" t="s">
        <v>2172</v>
      </c>
      <c r="J154" s="54" t="s">
        <v>1682</v>
      </c>
      <c r="K154" s="54" t="s">
        <v>1712</v>
      </c>
      <c r="L154" s="54" t="s">
        <v>1713</v>
      </c>
      <c r="M154" s="54" t="s">
        <v>3393</v>
      </c>
      <c r="N154" s="54" t="s">
        <v>1715</v>
      </c>
      <c r="O154" s="55">
        <v>1</v>
      </c>
      <c r="P154" s="54" t="s">
        <v>17</v>
      </c>
      <c r="Q154" s="56">
        <v>-28604.23</v>
      </c>
      <c r="R154" s="56">
        <v>-28604.23</v>
      </c>
      <c r="S154" s="56">
        <v>-28604.23</v>
      </c>
      <c r="T154" s="55" t="s">
        <v>1686</v>
      </c>
      <c r="U154" s="55"/>
      <c r="V154" s="55"/>
      <c r="W154" s="54" t="s">
        <v>2121</v>
      </c>
      <c r="X154" s="54" t="s">
        <v>2122</v>
      </c>
      <c r="Y154" s="55"/>
      <c r="Z154" s="55" t="s">
        <v>1848</v>
      </c>
      <c r="AA154" s="54" t="s">
        <v>2176</v>
      </c>
      <c r="AB154" s="54"/>
      <c r="AC154" s="54"/>
      <c r="AD154" s="54"/>
      <c r="AE154" s="54"/>
      <c r="AF154" s="54"/>
      <c r="AG154" s="54" t="s">
        <v>2171</v>
      </c>
      <c r="AH154" s="54" t="s">
        <v>1850</v>
      </c>
      <c r="AI154" s="54" t="s">
        <v>1851</v>
      </c>
      <c r="AJ154" s="54" t="s">
        <v>2177</v>
      </c>
      <c r="AK154" s="54" t="s">
        <v>2178</v>
      </c>
      <c r="AL154" s="54" t="s">
        <v>2121</v>
      </c>
      <c r="AM154" s="54" t="s">
        <v>2122</v>
      </c>
      <c r="AN154" s="56">
        <v>-34325.07</v>
      </c>
      <c r="AO154" s="57" t="s">
        <v>17</v>
      </c>
      <c r="AP154" s="54"/>
      <c r="AQ154" s="54" t="s">
        <v>3281</v>
      </c>
      <c r="AR154" s="54" t="s">
        <v>3282</v>
      </c>
      <c r="AS154" s="54" t="s">
        <v>21</v>
      </c>
      <c r="AT154" s="54"/>
      <c r="AU154" s="54"/>
      <c r="AV154" s="54"/>
      <c r="AW154" s="54"/>
      <c r="AX154" s="54" t="s">
        <v>18</v>
      </c>
      <c r="AY154" s="54" t="s">
        <v>21</v>
      </c>
      <c r="AZ154" s="54" t="s">
        <v>21</v>
      </c>
      <c r="BA154" s="54" t="s">
        <v>21</v>
      </c>
      <c r="BB154" s="54"/>
      <c r="BC154" s="54"/>
      <c r="BD154" s="54"/>
      <c r="BE154" s="54" t="s">
        <v>2179</v>
      </c>
      <c r="BF154" s="54" t="s">
        <v>2180</v>
      </c>
      <c r="BG154" s="55">
        <v>2</v>
      </c>
      <c r="BH154" s="54" t="s">
        <v>1724</v>
      </c>
      <c r="BI154" s="54" t="s">
        <v>1696</v>
      </c>
      <c r="BJ154" s="54" t="s">
        <v>17</v>
      </c>
      <c r="BK154" s="56">
        <v>-28604.23</v>
      </c>
      <c r="BL154" s="56">
        <v>-28604.23</v>
      </c>
    </row>
    <row r="155" spans="1:64" s="37" customFormat="1" ht="19.7" customHeight="1" x14ac:dyDescent="0.2">
      <c r="A155" s="37">
        <v>30</v>
      </c>
      <c r="B155" s="49" t="s">
        <v>1708</v>
      </c>
      <c r="E155" s="50" t="s">
        <v>18</v>
      </c>
      <c r="F155" s="50" t="s">
        <v>3270</v>
      </c>
      <c r="G155" s="50" t="s">
        <v>3394</v>
      </c>
      <c r="H155" s="50" t="s">
        <v>2182</v>
      </c>
      <c r="I155" s="50" t="s">
        <v>2183</v>
      </c>
      <c r="J155" s="50" t="s">
        <v>1682</v>
      </c>
      <c r="K155" s="50" t="s">
        <v>1712</v>
      </c>
      <c r="L155" s="50" t="s">
        <v>1713</v>
      </c>
      <c r="M155" s="50" t="s">
        <v>3395</v>
      </c>
      <c r="N155" s="50" t="s">
        <v>1715</v>
      </c>
      <c r="O155" s="51">
        <v>1</v>
      </c>
      <c r="P155" s="50" t="s">
        <v>17</v>
      </c>
      <c r="Q155" s="52">
        <v>-4651.8100000000004</v>
      </c>
      <c r="R155" s="52">
        <v>-4651.8100000000004</v>
      </c>
      <c r="S155" s="52">
        <v>-4651.8100000000004</v>
      </c>
      <c r="T155" s="51" t="s">
        <v>1686</v>
      </c>
      <c r="U155" s="51"/>
      <c r="V155" s="51"/>
      <c r="W155" s="50" t="s">
        <v>2121</v>
      </c>
      <c r="X155" s="50" t="s">
        <v>2122</v>
      </c>
      <c r="Y155" s="51"/>
      <c r="Z155" s="51" t="s">
        <v>1848</v>
      </c>
      <c r="AA155" s="50" t="s">
        <v>2185</v>
      </c>
      <c r="AB155" s="50"/>
      <c r="AC155" s="50"/>
      <c r="AD155" s="50"/>
      <c r="AE155" s="50"/>
      <c r="AF155" s="50"/>
      <c r="AG155" s="50" t="s">
        <v>2182</v>
      </c>
      <c r="AH155" s="50" t="s">
        <v>1690</v>
      </c>
      <c r="AI155" s="50" t="s">
        <v>1691</v>
      </c>
      <c r="AJ155" s="50" t="s">
        <v>3396</v>
      </c>
      <c r="AK155" s="50" t="s">
        <v>2178</v>
      </c>
      <c r="AL155" s="50" t="s">
        <v>2121</v>
      </c>
      <c r="AM155" s="50" t="s">
        <v>2122</v>
      </c>
      <c r="AN155" s="52">
        <v>-5582.17</v>
      </c>
      <c r="AO155" s="53" t="s">
        <v>17</v>
      </c>
      <c r="AP155" s="50"/>
      <c r="AQ155" s="50" t="s">
        <v>3281</v>
      </c>
      <c r="AR155" s="50" t="s">
        <v>3282</v>
      </c>
      <c r="AS155" s="50" t="s">
        <v>21</v>
      </c>
      <c r="AT155" s="50"/>
      <c r="AU155" s="50"/>
      <c r="AV155" s="50"/>
      <c r="AW155" s="50"/>
      <c r="AX155" s="50" t="s">
        <v>18</v>
      </c>
      <c r="AY155" s="50" t="s">
        <v>21</v>
      </c>
      <c r="AZ155" s="50" t="s">
        <v>21</v>
      </c>
      <c r="BA155" s="50" t="s">
        <v>21</v>
      </c>
      <c r="BB155" s="50"/>
      <c r="BC155" s="50"/>
      <c r="BD155" s="50"/>
      <c r="BE155" s="50" t="s">
        <v>2187</v>
      </c>
      <c r="BF155" s="50" t="s">
        <v>2188</v>
      </c>
      <c r="BG155" s="51">
        <v>2</v>
      </c>
      <c r="BH155" s="50" t="s">
        <v>1724</v>
      </c>
      <c r="BI155" s="50" t="s">
        <v>1696</v>
      </c>
      <c r="BJ155" s="50" t="s">
        <v>17</v>
      </c>
      <c r="BK155" s="52">
        <v>-4651.8100000000004</v>
      </c>
      <c r="BL155" s="52">
        <v>-4651.8100000000004</v>
      </c>
    </row>
    <row r="156" spans="1:64" s="37" customFormat="1" ht="19.7" customHeight="1" x14ac:dyDescent="0.2">
      <c r="A156" s="37">
        <v>30</v>
      </c>
      <c r="B156" s="49" t="s">
        <v>1708</v>
      </c>
      <c r="E156" s="50" t="s">
        <v>18</v>
      </c>
      <c r="F156" s="50" t="s">
        <v>3270</v>
      </c>
      <c r="G156" s="50" t="s">
        <v>3397</v>
      </c>
      <c r="H156" s="50" t="s">
        <v>1101</v>
      </c>
      <c r="I156" s="50" t="s">
        <v>3382</v>
      </c>
      <c r="J156" s="50" t="s">
        <v>1682</v>
      </c>
      <c r="K156" s="50" t="s">
        <v>2900</v>
      </c>
      <c r="L156" s="50" t="s">
        <v>2901</v>
      </c>
      <c r="M156" s="50" t="s">
        <v>3398</v>
      </c>
      <c r="N156" s="50" t="s">
        <v>1685</v>
      </c>
      <c r="O156" s="51">
        <v>1</v>
      </c>
      <c r="P156" s="50" t="s">
        <v>274</v>
      </c>
      <c r="Q156" s="52">
        <v>-476777</v>
      </c>
      <c r="R156" s="52">
        <v>-41475737.109999999</v>
      </c>
      <c r="S156" s="52">
        <v>-476777</v>
      </c>
      <c r="T156" s="51" t="s">
        <v>1686</v>
      </c>
      <c r="U156" s="51"/>
      <c r="V156" s="51"/>
      <c r="W156" s="50" t="s">
        <v>2121</v>
      </c>
      <c r="X156" s="50" t="s">
        <v>2122</v>
      </c>
      <c r="Y156" s="51"/>
      <c r="Z156" s="51" t="s">
        <v>1848</v>
      </c>
      <c r="AA156" s="50" t="s">
        <v>1109</v>
      </c>
      <c r="AB156" s="50"/>
      <c r="AC156" s="50"/>
      <c r="AD156" s="50"/>
      <c r="AE156" s="50"/>
      <c r="AF156" s="50"/>
      <c r="AG156" s="50" t="s">
        <v>1101</v>
      </c>
      <c r="AH156" s="50" t="s">
        <v>3384</v>
      </c>
      <c r="AI156" s="50" t="s">
        <v>3385</v>
      </c>
      <c r="AJ156" s="50" t="s">
        <v>3399</v>
      </c>
      <c r="AK156" s="50" t="s">
        <v>3400</v>
      </c>
      <c r="AL156" s="50" t="s">
        <v>2121</v>
      </c>
      <c r="AM156" s="50" t="s">
        <v>2122</v>
      </c>
      <c r="AN156" s="52">
        <v>-572132.4</v>
      </c>
      <c r="AO156" s="53" t="s">
        <v>274</v>
      </c>
      <c r="AP156" s="50"/>
      <c r="AQ156" s="50" t="s">
        <v>3281</v>
      </c>
      <c r="AR156" s="50" t="s">
        <v>3282</v>
      </c>
      <c r="AS156" s="50" t="s">
        <v>21</v>
      </c>
      <c r="AT156" s="50"/>
      <c r="AU156" s="50"/>
      <c r="AV156" s="50"/>
      <c r="AW156" s="50"/>
      <c r="AX156" s="50" t="s">
        <v>18</v>
      </c>
      <c r="AY156" s="50" t="s">
        <v>21</v>
      </c>
      <c r="AZ156" s="50" t="s">
        <v>21</v>
      </c>
      <c r="BA156" s="50" t="s">
        <v>21</v>
      </c>
      <c r="BB156" s="50"/>
      <c r="BC156" s="50"/>
      <c r="BD156" s="50"/>
      <c r="BE156" s="50"/>
      <c r="BF156" s="50" t="s">
        <v>3388</v>
      </c>
      <c r="BG156" s="51">
        <v>2</v>
      </c>
      <c r="BH156" s="50" t="s">
        <v>1724</v>
      </c>
      <c r="BI156" s="50" t="s">
        <v>1696</v>
      </c>
      <c r="BJ156" s="50" t="s">
        <v>274</v>
      </c>
      <c r="BK156" s="52">
        <v>-476777</v>
      </c>
      <c r="BL156" s="52">
        <v>-41475737.109999999</v>
      </c>
    </row>
    <row r="158" spans="1:64" ht="20.25" customHeight="1" x14ac:dyDescent="0.2">
      <c r="R158" s="65">
        <f>SUBTOTAL(9,R3:R157)</f>
        <v>-260754492.56999999</v>
      </c>
    </row>
  </sheetData>
  <autoFilter ref="A2:BL156"/>
  <pageMargins left="0.7" right="0.7" top="0.75" bottom="0.75" header="0.3" footer="0.3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opLeftCell="A85" workbookViewId="0">
      <selection activeCell="B121" sqref="B121"/>
    </sheetView>
  </sheetViews>
  <sheetFormatPr defaultRowHeight="15" x14ac:dyDescent="0.25"/>
  <cols>
    <col min="1" max="1" width="21.5703125" bestFit="1" customWidth="1"/>
    <col min="2" max="2" width="31.140625" style="26" bestFit="1" customWidth="1"/>
  </cols>
  <sheetData>
    <row r="3" spans="1:2" x14ac:dyDescent="0.25">
      <c r="A3" s="23" t="s">
        <v>1621</v>
      </c>
      <c r="B3" s="26" t="s">
        <v>3868</v>
      </c>
    </row>
    <row r="4" spans="1:2" x14ac:dyDescent="0.25">
      <c r="A4" s="24" t="s">
        <v>1697</v>
      </c>
      <c r="B4" s="26">
        <v>-290587.90999999997</v>
      </c>
    </row>
    <row r="5" spans="1:2" x14ac:dyDescent="0.25">
      <c r="A5" s="24" t="s">
        <v>2814</v>
      </c>
      <c r="B5" s="26">
        <v>-352307.07</v>
      </c>
    </row>
    <row r="6" spans="1:2" x14ac:dyDescent="0.25">
      <c r="A6" s="24" t="s">
        <v>2474</v>
      </c>
      <c r="B6" s="26">
        <v>-34733.279999999999</v>
      </c>
    </row>
    <row r="7" spans="1:2" x14ac:dyDescent="0.25">
      <c r="A7" s="24" t="s">
        <v>2413</v>
      </c>
      <c r="B7" s="26">
        <v>-1536861.61</v>
      </c>
    </row>
    <row r="8" spans="1:2" x14ac:dyDescent="0.25">
      <c r="A8" s="24" t="s">
        <v>2182</v>
      </c>
      <c r="B8" s="26">
        <v>-4651.8100000000004</v>
      </c>
    </row>
    <row r="9" spans="1:2" x14ac:dyDescent="0.25">
      <c r="A9" s="24" t="s">
        <v>2171</v>
      </c>
      <c r="B9" s="26">
        <v>-33140.160000000003</v>
      </c>
    </row>
    <row r="10" spans="1:2" x14ac:dyDescent="0.25">
      <c r="A10" s="24" t="s">
        <v>2832</v>
      </c>
      <c r="B10" s="26">
        <v>-40131266.840000004</v>
      </c>
    </row>
    <row r="11" spans="1:2" x14ac:dyDescent="0.25">
      <c r="A11" s="24" t="s">
        <v>2877</v>
      </c>
      <c r="B11" s="26">
        <v>-1191073.1600000001</v>
      </c>
    </row>
    <row r="12" spans="1:2" x14ac:dyDescent="0.25">
      <c r="A12" s="24" t="s">
        <v>1950</v>
      </c>
      <c r="B12" s="26">
        <v>-37636.479999999996</v>
      </c>
    </row>
    <row r="13" spans="1:2" x14ac:dyDescent="0.25">
      <c r="A13" s="24" t="s">
        <v>2434</v>
      </c>
      <c r="B13" s="26">
        <v>-113050</v>
      </c>
    </row>
    <row r="14" spans="1:2" x14ac:dyDescent="0.25">
      <c r="A14" s="24" t="s">
        <v>2643</v>
      </c>
      <c r="B14" s="26">
        <v>-5529.33</v>
      </c>
    </row>
    <row r="15" spans="1:2" x14ac:dyDescent="0.25">
      <c r="A15" s="24" t="s">
        <v>2112</v>
      </c>
      <c r="B15" s="26">
        <v>-3207076.34</v>
      </c>
    </row>
    <row r="16" spans="1:2" x14ac:dyDescent="0.25">
      <c r="A16" s="24" t="s">
        <v>2849</v>
      </c>
      <c r="B16" s="26">
        <v>-1301899.01</v>
      </c>
    </row>
    <row r="17" spans="1:2" x14ac:dyDescent="0.25">
      <c r="A17" s="24" t="s">
        <v>2599</v>
      </c>
      <c r="B17" s="26">
        <v>-16134400</v>
      </c>
    </row>
    <row r="18" spans="1:2" x14ac:dyDescent="0.25">
      <c r="A18" s="24" t="s">
        <v>2465</v>
      </c>
      <c r="B18" s="26">
        <v>-178898</v>
      </c>
    </row>
    <row r="19" spans="1:2" x14ac:dyDescent="0.25">
      <c r="A19" s="24" t="s">
        <v>2216</v>
      </c>
      <c r="B19" s="26">
        <v>-2661149.7000000002</v>
      </c>
    </row>
    <row r="20" spans="1:2" x14ac:dyDescent="0.25">
      <c r="A20" s="24" t="s">
        <v>2350</v>
      </c>
      <c r="B20" s="26">
        <v>-3886065.6500000004</v>
      </c>
    </row>
    <row r="21" spans="1:2" x14ac:dyDescent="0.25">
      <c r="A21" s="24" t="s">
        <v>2581</v>
      </c>
      <c r="B21" s="26">
        <v>-9820</v>
      </c>
    </row>
    <row r="22" spans="1:2" x14ac:dyDescent="0.25">
      <c r="A22" s="24" t="s">
        <v>2255</v>
      </c>
      <c r="B22" s="26">
        <v>-1690320</v>
      </c>
    </row>
    <row r="23" spans="1:2" x14ac:dyDescent="0.25">
      <c r="A23" s="24" t="s">
        <v>2244</v>
      </c>
      <c r="B23" s="26">
        <v>-64070</v>
      </c>
    </row>
    <row r="24" spans="1:2" x14ac:dyDescent="0.25">
      <c r="A24" s="24" t="s">
        <v>2676</v>
      </c>
      <c r="B24" s="26">
        <v>-49920</v>
      </c>
    </row>
    <row r="25" spans="1:2" x14ac:dyDescent="0.25">
      <c r="A25" s="24" t="s">
        <v>2758</v>
      </c>
      <c r="B25" s="26">
        <v>-641700</v>
      </c>
    </row>
    <row r="26" spans="1:2" x14ac:dyDescent="0.25">
      <c r="A26" s="24" t="s">
        <v>2776</v>
      </c>
      <c r="B26" s="26">
        <v>-1054495.23</v>
      </c>
    </row>
    <row r="27" spans="1:2" x14ac:dyDescent="0.25">
      <c r="A27" s="24" t="s">
        <v>1903</v>
      </c>
      <c r="B27" s="26">
        <v>-27099.170000000002</v>
      </c>
    </row>
    <row r="28" spans="1:2" x14ac:dyDescent="0.25">
      <c r="A28" s="24" t="s">
        <v>2889</v>
      </c>
      <c r="B28" s="26">
        <v>-1475490.45</v>
      </c>
    </row>
    <row r="29" spans="1:2" x14ac:dyDescent="0.25">
      <c r="A29" s="24" t="s">
        <v>1861</v>
      </c>
      <c r="B29" s="26">
        <v>-20321.759999999998</v>
      </c>
    </row>
    <row r="30" spans="1:2" x14ac:dyDescent="0.25">
      <c r="A30" s="24" t="s">
        <v>2824</v>
      </c>
      <c r="B30" s="26">
        <v>-178417.92000000001</v>
      </c>
    </row>
    <row r="31" spans="1:2" x14ac:dyDescent="0.25">
      <c r="A31" s="24" t="s">
        <v>2869</v>
      </c>
      <c r="B31" s="26">
        <v>-2354380.7999999998</v>
      </c>
    </row>
    <row r="32" spans="1:2" x14ac:dyDescent="0.25">
      <c r="A32" s="24" t="s">
        <v>2539</v>
      </c>
      <c r="B32" s="26">
        <v>-613.79999999999995</v>
      </c>
    </row>
    <row r="33" spans="1:2" x14ac:dyDescent="0.25">
      <c r="A33" s="24" t="s">
        <v>2568</v>
      </c>
      <c r="B33" s="26">
        <v>-202799.02</v>
      </c>
    </row>
    <row r="34" spans="1:2" x14ac:dyDescent="0.25">
      <c r="A34" s="24" t="s">
        <v>2749</v>
      </c>
      <c r="B34" s="26">
        <v>-39109</v>
      </c>
    </row>
    <row r="35" spans="1:2" x14ac:dyDescent="0.25">
      <c r="A35" s="24" t="s">
        <v>2806</v>
      </c>
      <c r="B35" s="26">
        <v>-1337317.08</v>
      </c>
    </row>
    <row r="36" spans="1:2" x14ac:dyDescent="0.25">
      <c r="A36" s="24" t="s">
        <v>2694</v>
      </c>
      <c r="B36" s="26">
        <v>-1128800</v>
      </c>
    </row>
    <row r="37" spans="1:2" x14ac:dyDescent="0.25">
      <c r="A37" s="24" t="s">
        <v>2203</v>
      </c>
      <c r="B37" s="26">
        <v>-332106.64</v>
      </c>
    </row>
    <row r="38" spans="1:2" x14ac:dyDescent="0.25">
      <c r="A38" s="24" t="s">
        <v>2713</v>
      </c>
      <c r="B38" s="26">
        <v>-70000</v>
      </c>
    </row>
    <row r="39" spans="1:2" x14ac:dyDescent="0.25">
      <c r="A39" s="24" t="s">
        <v>2559</v>
      </c>
      <c r="B39" s="26">
        <v>-1945396</v>
      </c>
    </row>
    <row r="40" spans="1:2" x14ac:dyDescent="0.25">
      <c r="A40" s="24" t="s">
        <v>2841</v>
      </c>
      <c r="B40" s="26">
        <v>-545922.05000000005</v>
      </c>
    </row>
    <row r="41" spans="1:2" x14ac:dyDescent="0.25">
      <c r="A41" s="24" t="s">
        <v>2378</v>
      </c>
      <c r="B41" s="26">
        <v>-622557.89</v>
      </c>
    </row>
    <row r="42" spans="1:2" x14ac:dyDescent="0.25">
      <c r="A42" s="24" t="s">
        <v>2282</v>
      </c>
      <c r="B42" s="26">
        <v>-174251</v>
      </c>
    </row>
    <row r="43" spans="1:2" x14ac:dyDescent="0.25">
      <c r="A43" s="24" t="s">
        <v>3366</v>
      </c>
      <c r="B43" s="26">
        <v>-2500000</v>
      </c>
    </row>
    <row r="44" spans="1:2" x14ac:dyDescent="0.25">
      <c r="A44" s="24" t="s">
        <v>2898</v>
      </c>
      <c r="B44" s="26">
        <v>-222998.12</v>
      </c>
    </row>
    <row r="45" spans="1:2" x14ac:dyDescent="0.25">
      <c r="A45" s="24" t="s">
        <v>1101</v>
      </c>
      <c r="B45" s="26">
        <v>-43365737.109999999</v>
      </c>
    </row>
    <row r="46" spans="1:2" x14ac:dyDescent="0.25">
      <c r="A46" s="24" t="s">
        <v>2512</v>
      </c>
      <c r="B46" s="26">
        <v>-3836000</v>
      </c>
    </row>
    <row r="47" spans="1:2" x14ac:dyDescent="0.25">
      <c r="A47" s="24" t="s">
        <v>3358</v>
      </c>
      <c r="B47" s="26">
        <v>-3840000</v>
      </c>
    </row>
    <row r="48" spans="1:2" x14ac:dyDescent="0.25">
      <c r="A48" s="24" t="s">
        <v>2550</v>
      </c>
      <c r="B48" s="26">
        <v>-3940.8</v>
      </c>
    </row>
    <row r="49" spans="1:2" x14ac:dyDescent="0.25">
      <c r="A49" s="24" t="s">
        <v>3347</v>
      </c>
      <c r="B49" s="26">
        <v>-3000000</v>
      </c>
    </row>
    <row r="50" spans="1:2" x14ac:dyDescent="0.25">
      <c r="A50" s="24" t="s">
        <v>2230</v>
      </c>
      <c r="B50" s="26">
        <v>-3000</v>
      </c>
    </row>
    <row r="51" spans="1:2" x14ac:dyDescent="0.25">
      <c r="A51" s="24" t="s">
        <v>2530</v>
      </c>
      <c r="B51" s="26">
        <v>-209513</v>
      </c>
    </row>
    <row r="52" spans="1:2" x14ac:dyDescent="0.25">
      <c r="A52" s="24" t="s">
        <v>2725</v>
      </c>
      <c r="B52" s="26">
        <v>-90560</v>
      </c>
    </row>
    <row r="53" spans="1:2" x14ac:dyDescent="0.25">
      <c r="A53" s="24" t="s">
        <v>2590</v>
      </c>
      <c r="B53" s="26">
        <v>-25270.1</v>
      </c>
    </row>
    <row r="54" spans="1:2" x14ac:dyDescent="0.25">
      <c r="A54" s="24" t="s">
        <v>2619</v>
      </c>
      <c r="B54" s="26">
        <v>-36912330.539999999</v>
      </c>
    </row>
    <row r="55" spans="1:2" x14ac:dyDescent="0.25">
      <c r="A55" s="24" t="s">
        <v>2734</v>
      </c>
      <c r="B55" s="26">
        <v>-24475000</v>
      </c>
    </row>
    <row r="56" spans="1:2" x14ac:dyDescent="0.25">
      <c r="A56" s="24" t="s">
        <v>2302</v>
      </c>
      <c r="B56" s="26">
        <v>-7000</v>
      </c>
    </row>
    <row r="57" spans="1:2" x14ac:dyDescent="0.25">
      <c r="A57" s="24" t="s">
        <v>2490</v>
      </c>
      <c r="B57" s="26">
        <v>-912473.1</v>
      </c>
    </row>
    <row r="58" spans="1:2" x14ac:dyDescent="0.25">
      <c r="A58" s="24" t="s">
        <v>2359</v>
      </c>
      <c r="B58" s="26">
        <v>-159600</v>
      </c>
    </row>
    <row r="59" spans="1:2" x14ac:dyDescent="0.25">
      <c r="A59" s="24" t="s">
        <v>2667</v>
      </c>
      <c r="B59" s="26">
        <v>-6444415.7400000002</v>
      </c>
    </row>
    <row r="60" spans="1:2" x14ac:dyDescent="0.25">
      <c r="A60" s="24" t="s">
        <v>2857</v>
      </c>
      <c r="B60" s="26">
        <v>-12868.16</v>
      </c>
    </row>
    <row r="61" spans="1:2" x14ac:dyDescent="0.25">
      <c r="A61" s="24" t="s">
        <v>2339</v>
      </c>
      <c r="B61" s="26">
        <v>-68204.08</v>
      </c>
    </row>
    <row r="62" spans="1:2" x14ac:dyDescent="0.25">
      <c r="A62" s="24" t="s">
        <v>2388</v>
      </c>
      <c r="B62" s="26">
        <v>-51972.89</v>
      </c>
    </row>
    <row r="63" spans="1:2" x14ac:dyDescent="0.25">
      <c r="A63" s="24" t="s">
        <v>3286</v>
      </c>
      <c r="B63" s="26">
        <v>-12500</v>
      </c>
    </row>
    <row r="64" spans="1:2" x14ac:dyDescent="0.25">
      <c r="A64" s="24" t="s">
        <v>2610</v>
      </c>
      <c r="B64" s="26">
        <v>-126963</v>
      </c>
    </row>
    <row r="65" spans="1:2" x14ac:dyDescent="0.25">
      <c r="A65" s="24" t="s">
        <v>2654</v>
      </c>
      <c r="B65" s="26">
        <v>-2458944.4500000002</v>
      </c>
    </row>
    <row r="66" spans="1:2" x14ac:dyDescent="0.25">
      <c r="A66" s="24" t="s">
        <v>2060</v>
      </c>
      <c r="B66" s="26">
        <v>-37573.019999999997</v>
      </c>
    </row>
    <row r="67" spans="1:2" x14ac:dyDescent="0.25">
      <c r="A67" s="24" t="s">
        <v>2499</v>
      </c>
      <c r="B67" s="26">
        <v>-781897.19</v>
      </c>
    </row>
    <row r="68" spans="1:2" x14ac:dyDescent="0.25">
      <c r="A68" s="24" t="s">
        <v>2447</v>
      </c>
      <c r="B68" s="26">
        <v>-76000</v>
      </c>
    </row>
    <row r="69" spans="1:2" x14ac:dyDescent="0.25">
      <c r="A69" s="24" t="s">
        <v>1967</v>
      </c>
      <c r="B69" s="26">
        <v>-178014.23</v>
      </c>
    </row>
    <row r="70" spans="1:2" x14ac:dyDescent="0.25">
      <c r="A70" s="24" t="s">
        <v>2004</v>
      </c>
      <c r="B70" s="26">
        <v>-21327.78</v>
      </c>
    </row>
    <row r="71" spans="1:2" x14ac:dyDescent="0.25">
      <c r="A71" s="24" t="s">
        <v>2029</v>
      </c>
      <c r="B71" s="26">
        <v>-12814.38</v>
      </c>
    </row>
    <row r="72" spans="1:2" x14ac:dyDescent="0.25">
      <c r="A72" s="24" t="s">
        <v>2068</v>
      </c>
      <c r="B72" s="26">
        <v>-12548.679999999998</v>
      </c>
    </row>
    <row r="73" spans="1:2" x14ac:dyDescent="0.25">
      <c r="A73" s="24" t="s">
        <v>713</v>
      </c>
      <c r="B73" s="26">
        <v>-33982380.950000003</v>
      </c>
    </row>
    <row r="74" spans="1:2" x14ac:dyDescent="0.25">
      <c r="A74" s="24" t="s">
        <v>345</v>
      </c>
      <c r="B74" s="26">
        <v>-53134.41</v>
      </c>
    </row>
    <row r="75" spans="1:2" x14ac:dyDescent="0.25">
      <c r="A75" s="24" t="s">
        <v>2041</v>
      </c>
      <c r="B75" s="26">
        <v>-16033.150000000001</v>
      </c>
    </row>
    <row r="76" spans="1:2" x14ac:dyDescent="0.25">
      <c r="A76" s="24" t="s">
        <v>159</v>
      </c>
      <c r="B76" s="26">
        <v>-5776770.1500000004</v>
      </c>
    </row>
    <row r="77" spans="1:2" x14ac:dyDescent="0.25">
      <c r="A77" s="24" t="s">
        <v>1995</v>
      </c>
      <c r="B77" s="26">
        <v>-12548.679999999998</v>
      </c>
    </row>
    <row r="78" spans="1:2" x14ac:dyDescent="0.25">
      <c r="A78" s="24" t="s">
        <v>2077</v>
      </c>
      <c r="B78" s="26">
        <v>-12548.679999999998</v>
      </c>
    </row>
    <row r="79" spans="1:2" x14ac:dyDescent="0.25">
      <c r="A79" s="24" t="s">
        <v>3272</v>
      </c>
      <c r="B79" s="26">
        <v>-1128.81</v>
      </c>
    </row>
    <row r="80" spans="1:2" x14ac:dyDescent="0.25">
      <c r="A80" s="24" t="s">
        <v>2368</v>
      </c>
      <c r="B80" s="26">
        <v>-8000</v>
      </c>
    </row>
    <row r="81" spans="1:2" x14ac:dyDescent="0.25">
      <c r="A81" s="24" t="s">
        <v>2630</v>
      </c>
      <c r="B81" s="26">
        <v>-300000</v>
      </c>
    </row>
    <row r="82" spans="1:2" x14ac:dyDescent="0.25">
      <c r="A82" s="24" t="s">
        <v>2994</v>
      </c>
      <c r="B82" s="26">
        <v>-90</v>
      </c>
    </row>
    <row r="83" spans="1:2" x14ac:dyDescent="0.25">
      <c r="A83" s="24" t="s">
        <v>2969</v>
      </c>
      <c r="B83" s="26">
        <v>-12834.53</v>
      </c>
    </row>
    <row r="84" spans="1:2" x14ac:dyDescent="0.25">
      <c r="A84" s="24" t="s">
        <v>2954</v>
      </c>
      <c r="B84" s="26">
        <v>-80657.740000000005</v>
      </c>
    </row>
    <row r="85" spans="1:2" x14ac:dyDescent="0.25">
      <c r="A85" s="24" t="s">
        <v>3064</v>
      </c>
      <c r="B85" s="26">
        <v>-40501.65</v>
      </c>
    </row>
    <row r="86" spans="1:2" x14ac:dyDescent="0.25">
      <c r="A86" s="24" t="s">
        <v>3013</v>
      </c>
      <c r="B86" s="26">
        <v>-0.01</v>
      </c>
    </row>
    <row r="87" spans="1:2" x14ac:dyDescent="0.25">
      <c r="A87" s="24" t="s">
        <v>3039</v>
      </c>
      <c r="B87" s="26">
        <v>-29791.9</v>
      </c>
    </row>
    <row r="88" spans="1:2" x14ac:dyDescent="0.25">
      <c r="A88" s="24" t="s">
        <v>2959</v>
      </c>
      <c r="B88" s="26">
        <v>-1321.06</v>
      </c>
    </row>
    <row r="89" spans="1:2" x14ac:dyDescent="0.25">
      <c r="A89" s="24" t="s">
        <v>2989</v>
      </c>
      <c r="B89" s="26">
        <v>-86649.65</v>
      </c>
    </row>
    <row r="90" spans="1:2" x14ac:dyDescent="0.25">
      <c r="A90" s="24" t="s">
        <v>3099</v>
      </c>
      <c r="B90" s="26">
        <v>-21131.72</v>
      </c>
    </row>
    <row r="91" spans="1:2" x14ac:dyDescent="0.25">
      <c r="A91" s="24" t="s">
        <v>3089</v>
      </c>
      <c r="B91" s="26">
        <v>-15619.07</v>
      </c>
    </row>
    <row r="92" spans="1:2" x14ac:dyDescent="0.25">
      <c r="A92" s="24" t="s">
        <v>3025</v>
      </c>
      <c r="B92" s="26">
        <v>-0.61</v>
      </c>
    </row>
    <row r="93" spans="1:2" x14ac:dyDescent="0.25">
      <c r="A93" s="24" t="s">
        <v>2922</v>
      </c>
      <c r="B93" s="26">
        <v>-25009.64</v>
      </c>
    </row>
    <row r="94" spans="1:2" x14ac:dyDescent="0.25">
      <c r="A94" s="24" t="s">
        <v>3069</v>
      </c>
      <c r="B94" s="26">
        <v>-44476.03</v>
      </c>
    </row>
    <row r="95" spans="1:2" x14ac:dyDescent="0.25">
      <c r="A95" s="24" t="s">
        <v>2521</v>
      </c>
      <c r="B95" s="26">
        <v>-466320</v>
      </c>
    </row>
    <row r="96" spans="1:2" x14ac:dyDescent="0.25">
      <c r="A96" s="24" t="s">
        <v>2328</v>
      </c>
      <c r="B96" s="26">
        <v>-38900</v>
      </c>
    </row>
    <row r="97" spans="1:2" x14ac:dyDescent="0.25">
      <c r="A97" s="24" t="s">
        <v>3017</v>
      </c>
      <c r="B97" s="26">
        <v>-1.32</v>
      </c>
    </row>
    <row r="98" spans="1:2" x14ac:dyDescent="0.25">
      <c r="A98" s="24" t="s">
        <v>2974</v>
      </c>
      <c r="B98" s="26">
        <v>-19007.669999999998</v>
      </c>
    </row>
    <row r="99" spans="1:2" x14ac:dyDescent="0.25">
      <c r="A99" s="24" t="s">
        <v>2399</v>
      </c>
      <c r="B99" s="26">
        <v>-610320</v>
      </c>
    </row>
    <row r="100" spans="1:2" x14ac:dyDescent="0.25">
      <c r="A100" s="24" t="s">
        <v>3059</v>
      </c>
      <c r="B100" s="26">
        <v>-132447.74</v>
      </c>
    </row>
    <row r="101" spans="1:2" x14ac:dyDescent="0.25">
      <c r="A101" s="24" t="s">
        <v>2939</v>
      </c>
      <c r="B101" s="26">
        <v>-310.02999999999997</v>
      </c>
    </row>
    <row r="102" spans="1:2" x14ac:dyDescent="0.25">
      <c r="A102" s="24" t="s">
        <v>3084</v>
      </c>
      <c r="B102" s="26">
        <v>-30478.36</v>
      </c>
    </row>
    <row r="103" spans="1:2" x14ac:dyDescent="0.25">
      <c r="A103" s="24" t="s">
        <v>3003</v>
      </c>
      <c r="B103" s="26">
        <v>-0.06</v>
      </c>
    </row>
    <row r="104" spans="1:2" x14ac:dyDescent="0.25">
      <c r="A104" s="24" t="s">
        <v>2979</v>
      </c>
      <c r="B104" s="26">
        <v>-88559.28</v>
      </c>
    </row>
    <row r="105" spans="1:2" x14ac:dyDescent="0.25">
      <c r="A105" s="24" t="s">
        <v>2913</v>
      </c>
      <c r="B105" s="26">
        <v>-190.38</v>
      </c>
    </row>
    <row r="106" spans="1:2" x14ac:dyDescent="0.25">
      <c r="A106" s="24" t="s">
        <v>2998</v>
      </c>
      <c r="B106" s="26">
        <v>-535975.25</v>
      </c>
    </row>
    <row r="107" spans="1:2" x14ac:dyDescent="0.25">
      <c r="A107" s="24" t="s">
        <v>2271</v>
      </c>
      <c r="B107" s="26">
        <v>-6000</v>
      </c>
    </row>
    <row r="108" spans="1:2" x14ac:dyDescent="0.25">
      <c r="A108" s="24" t="s">
        <v>3029</v>
      </c>
      <c r="B108" s="26">
        <v>-24921</v>
      </c>
    </row>
    <row r="109" spans="1:2" x14ac:dyDescent="0.25">
      <c r="A109" s="24" t="s">
        <v>2311</v>
      </c>
      <c r="B109" s="26">
        <v>-98548.38</v>
      </c>
    </row>
    <row r="110" spans="1:2" x14ac:dyDescent="0.25">
      <c r="A110" s="24" t="s">
        <v>2685</v>
      </c>
      <c r="B110" s="26">
        <v>-648000</v>
      </c>
    </row>
    <row r="111" spans="1:2" x14ac:dyDescent="0.25">
      <c r="A111" s="24" t="s">
        <v>2984</v>
      </c>
      <c r="B111" s="26">
        <v>-47460.639999999999</v>
      </c>
    </row>
    <row r="112" spans="1:2" x14ac:dyDescent="0.25">
      <c r="A112" s="24" t="s">
        <v>2949</v>
      </c>
      <c r="B112" s="26">
        <v>-0.01</v>
      </c>
    </row>
    <row r="113" spans="1:2" x14ac:dyDescent="0.25">
      <c r="A113" s="24" t="s">
        <v>3094</v>
      </c>
      <c r="B113" s="26">
        <v>-26073.67</v>
      </c>
    </row>
    <row r="114" spans="1:2" x14ac:dyDescent="0.25">
      <c r="A114" s="24" t="s">
        <v>2703</v>
      </c>
      <c r="B114" s="26">
        <v>-8100</v>
      </c>
    </row>
    <row r="115" spans="1:2" x14ac:dyDescent="0.25">
      <c r="A115" s="24" t="s">
        <v>3021</v>
      </c>
      <c r="B115" s="26">
        <v>-20492.759999999998</v>
      </c>
    </row>
    <row r="116" spans="1:2" x14ac:dyDescent="0.25">
      <c r="A116" s="24" t="s">
        <v>2456</v>
      </c>
      <c r="B116" s="26">
        <v>-168950</v>
      </c>
    </row>
    <row r="117" spans="1:2" x14ac:dyDescent="0.25">
      <c r="A117" s="24" t="s">
        <v>1680</v>
      </c>
      <c r="B117" s="26">
        <v>-112924.61</v>
      </c>
    </row>
    <row r="118" spans="1:2" x14ac:dyDescent="0.25">
      <c r="A118" s="24" t="s">
        <v>3079</v>
      </c>
      <c r="B118" s="26">
        <v>-3795.16</v>
      </c>
    </row>
    <row r="119" spans="1:2" x14ac:dyDescent="0.25">
      <c r="A119" s="24" t="s">
        <v>3074</v>
      </c>
      <c r="B119" s="26">
        <v>-43283.94</v>
      </c>
    </row>
    <row r="120" spans="1:2" x14ac:dyDescent="0.25">
      <c r="A120" s="24" t="s">
        <v>2291</v>
      </c>
      <c r="B120" s="26">
        <v>-1354416</v>
      </c>
    </row>
    <row r="121" spans="1:2" x14ac:dyDescent="0.25">
      <c r="A121" s="24" t="s">
        <v>3049</v>
      </c>
      <c r="B121" s="26">
        <v>-34156.06</v>
      </c>
    </row>
    <row r="122" spans="1:2" x14ac:dyDescent="0.25">
      <c r="A122" s="24" t="s">
        <v>2929</v>
      </c>
      <c r="B122" s="26">
        <v>-277882.7</v>
      </c>
    </row>
    <row r="123" spans="1:2" x14ac:dyDescent="0.25">
      <c r="A123" s="24" t="s">
        <v>2934</v>
      </c>
      <c r="B123" s="26">
        <v>-13442.25</v>
      </c>
    </row>
    <row r="124" spans="1:2" x14ac:dyDescent="0.25">
      <c r="A124" s="24" t="s">
        <v>2320</v>
      </c>
      <c r="B124" s="26">
        <v>-132071.04000000001</v>
      </c>
    </row>
    <row r="125" spans="1:2" x14ac:dyDescent="0.25">
      <c r="A125" s="24" t="s">
        <v>3044</v>
      </c>
      <c r="B125" s="26">
        <v>-33197.1</v>
      </c>
    </row>
    <row r="126" spans="1:2" x14ac:dyDescent="0.25">
      <c r="A126" s="24" t="s">
        <v>3008</v>
      </c>
      <c r="B126" s="26">
        <v>-14875.39</v>
      </c>
    </row>
    <row r="127" spans="1:2" x14ac:dyDescent="0.25">
      <c r="A127" s="24" t="s">
        <v>2944</v>
      </c>
      <c r="B127" s="26">
        <v>-25876.15</v>
      </c>
    </row>
    <row r="128" spans="1:2" x14ac:dyDescent="0.25">
      <c r="A128" s="24" t="s">
        <v>3054</v>
      </c>
      <c r="B128" s="26">
        <v>-43731.35</v>
      </c>
    </row>
    <row r="129" spans="1:2" x14ac:dyDescent="0.25">
      <c r="A129" s="24" t="s">
        <v>2964</v>
      </c>
      <c r="B129" s="26">
        <v>-22835.52</v>
      </c>
    </row>
    <row r="130" spans="1:2" x14ac:dyDescent="0.25">
      <c r="A130" s="24" t="s">
        <v>3034</v>
      </c>
      <c r="B130" s="26">
        <v>-18859.78</v>
      </c>
    </row>
    <row r="131" spans="1:2" x14ac:dyDescent="0.25">
      <c r="A131" s="24" t="s">
        <v>2424</v>
      </c>
      <c r="B131" s="26">
        <v>-206760</v>
      </c>
    </row>
    <row r="132" spans="1:2" x14ac:dyDescent="0.25">
      <c r="A132" s="24" t="s">
        <v>1623</v>
      </c>
      <c r="B132" s="26">
        <v>-260754492.56999993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Q5" sqref="Q5:Q31"/>
    </sheetView>
  </sheetViews>
  <sheetFormatPr defaultRowHeight="15" x14ac:dyDescent="0.25"/>
  <cols>
    <col min="1" max="1" width="1" style="5" customWidth="1"/>
    <col min="2" max="2" width="29" style="5" customWidth="1"/>
    <col min="3" max="3" width="10.7109375" style="5" customWidth="1"/>
    <col min="4" max="4" width="9.28515625" style="5" customWidth="1"/>
    <col min="5" max="5" width="8.42578125" style="5" customWidth="1"/>
    <col min="6" max="7" width="10.7109375" style="5" customWidth="1"/>
    <col min="8" max="8" width="8.5703125" style="5" customWidth="1"/>
    <col min="9" max="13" width="10.7109375" style="5" customWidth="1"/>
    <col min="14" max="14" width="9.7109375" style="5" customWidth="1"/>
    <col min="15" max="15" width="27" style="5" customWidth="1"/>
    <col min="16" max="16" width="20.85546875" style="31" customWidth="1"/>
    <col min="17" max="17" width="19.85546875" style="26" customWidth="1"/>
    <col min="18" max="18" width="9.85546875" style="5" bestFit="1" customWidth="1"/>
    <col min="19" max="16384" width="9.140625" style="5"/>
  </cols>
  <sheetData>
    <row r="1" spans="2:18" s="1" customFormat="1" ht="8.4499999999999993" customHeight="1" x14ac:dyDescent="0.2">
      <c r="P1" s="28"/>
      <c r="Q1" s="28"/>
    </row>
    <row r="2" spans="2:18" s="1" customFormat="1" ht="31.5" customHeight="1" x14ac:dyDescent="0.2">
      <c r="B2" s="101" t="s">
        <v>0</v>
      </c>
      <c r="C2" s="101"/>
      <c r="D2" s="101"/>
      <c r="E2" s="101"/>
      <c r="P2" s="28"/>
      <c r="Q2" s="28"/>
    </row>
    <row r="3" spans="2:18" s="1" customFormat="1" ht="18.2" customHeight="1" x14ac:dyDescent="0.2">
      <c r="P3" s="28"/>
      <c r="Q3" s="28"/>
    </row>
    <row r="4" spans="2:18" s="1" customFormat="1" ht="24" customHeight="1" x14ac:dyDescent="0.2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7" t="s">
        <v>1626</v>
      </c>
      <c r="O4" s="27" t="s">
        <v>1627</v>
      </c>
      <c r="P4" s="66" t="s">
        <v>13</v>
      </c>
      <c r="Q4" s="66" t="s">
        <v>14</v>
      </c>
      <c r="R4" s="32" t="s">
        <v>1628</v>
      </c>
    </row>
    <row r="5" spans="2:18" s="1" customFormat="1" ht="19.7" customHeight="1" x14ac:dyDescent="0.2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3">
        <v>47155678</v>
      </c>
      <c r="H5" s="3"/>
      <c r="I5" s="3" t="s">
        <v>20</v>
      </c>
      <c r="J5" s="3" t="s">
        <v>21</v>
      </c>
      <c r="K5" s="3" t="s">
        <v>22</v>
      </c>
      <c r="L5" s="3" t="s">
        <v>23</v>
      </c>
      <c r="M5" s="3"/>
      <c r="N5" s="33" t="str">
        <f>VLOOKUP(G5,OpenRepo!F:AD,4,0)</f>
        <v>NCC</v>
      </c>
      <c r="O5" s="35" t="str">
        <f>VLOOKUP(N5,'[2]короткая позиция (ППС_ЦБ)'!$M:$N,2,0)</f>
        <v>НКО-центральный контрагент «Национальный Клиринго</v>
      </c>
      <c r="P5" s="29">
        <v>-551106000</v>
      </c>
      <c r="Q5" s="29">
        <v>-551106000</v>
      </c>
      <c r="R5" s="36">
        <f>VLOOKUP(G5,OpenRepo!F:AD,25,0)</f>
        <v>44453</v>
      </c>
    </row>
    <row r="6" spans="2:18" s="1" customFormat="1" ht="19.7" customHeight="1" x14ac:dyDescent="0.2">
      <c r="B6" s="4" t="s">
        <v>24</v>
      </c>
      <c r="C6" s="4" t="s">
        <v>25</v>
      </c>
      <c r="D6" s="4" t="s">
        <v>17</v>
      </c>
      <c r="E6" s="4" t="s">
        <v>18</v>
      </c>
      <c r="F6" s="4" t="s">
        <v>19</v>
      </c>
      <c r="G6" s="34">
        <v>47130234</v>
      </c>
      <c r="H6" s="4"/>
      <c r="I6" s="4" t="s">
        <v>20</v>
      </c>
      <c r="J6" s="4" t="s">
        <v>21</v>
      </c>
      <c r="K6" s="4" t="s">
        <v>22</v>
      </c>
      <c r="L6" s="4" t="s">
        <v>23</v>
      </c>
      <c r="M6" s="4"/>
      <c r="N6" s="33" t="str">
        <f>VLOOKUP(G6,OpenRepo!F:AD,4,0)</f>
        <v>NCC</v>
      </c>
      <c r="O6" s="35" t="str">
        <f>VLOOKUP(N6,'[2]короткая позиция (ППС_ЦБ)'!$M:$N,2,0)</f>
        <v>НКО-центральный контрагент «Национальный Клиринго</v>
      </c>
      <c r="P6" s="30">
        <v>-551106000</v>
      </c>
      <c r="Q6" s="30">
        <v>-551106000</v>
      </c>
      <c r="R6" s="36">
        <f>VLOOKUP(G6,OpenRepo!F:AD,25,0)</f>
        <v>44452</v>
      </c>
    </row>
    <row r="7" spans="2:18" s="1" customFormat="1" ht="19.7" customHeight="1" x14ac:dyDescent="0.2">
      <c r="B7" s="3" t="s">
        <v>26</v>
      </c>
      <c r="C7" s="3" t="s">
        <v>27</v>
      </c>
      <c r="D7" s="3" t="s">
        <v>17</v>
      </c>
      <c r="E7" s="3" t="s">
        <v>18</v>
      </c>
      <c r="F7" s="3" t="s">
        <v>19</v>
      </c>
      <c r="G7" s="33">
        <v>47317742</v>
      </c>
      <c r="H7" s="3"/>
      <c r="I7" s="3" t="s">
        <v>20</v>
      </c>
      <c r="J7" s="3" t="s">
        <v>21</v>
      </c>
      <c r="K7" s="3" t="s">
        <v>22</v>
      </c>
      <c r="L7" s="3" t="s">
        <v>28</v>
      </c>
      <c r="M7" s="3"/>
      <c r="N7" s="33" t="str">
        <f>VLOOKUP(G7,OpenRepo!F:AD,4,0)</f>
        <v>NCC</v>
      </c>
      <c r="O7" s="35" t="str">
        <f>VLOOKUP(N7,'[2]короткая позиция (ППС_ЦБ)'!$M:$N,2,0)</f>
        <v>НКО-центральный контрагент «Национальный Клиринго</v>
      </c>
      <c r="P7" s="29">
        <v>-29060174.989999998</v>
      </c>
      <c r="Q7" s="29">
        <v>-29060174.989999998</v>
      </c>
      <c r="R7" s="36">
        <f>VLOOKUP(G7,OpenRepo!F:AD,25,0)</f>
        <v>44461</v>
      </c>
    </row>
    <row r="8" spans="2:18" s="1" customFormat="1" ht="19.7" customHeight="1" x14ac:dyDescent="0.2">
      <c r="B8" s="4" t="s">
        <v>29</v>
      </c>
      <c r="C8" s="4" t="s">
        <v>30</v>
      </c>
      <c r="D8" s="4" t="s">
        <v>17</v>
      </c>
      <c r="E8" s="4" t="s">
        <v>18</v>
      </c>
      <c r="F8" s="4" t="s">
        <v>19</v>
      </c>
      <c r="G8" s="34">
        <v>47469816</v>
      </c>
      <c r="H8" s="4"/>
      <c r="I8" s="4" t="s">
        <v>20</v>
      </c>
      <c r="J8" s="4" t="s">
        <v>21</v>
      </c>
      <c r="K8" s="4" t="s">
        <v>22</v>
      </c>
      <c r="L8" s="4" t="s">
        <v>28</v>
      </c>
      <c r="M8" s="4"/>
      <c r="N8" s="33" t="str">
        <f>VLOOKUP(G8,OpenRepo!F:AD,4,0)</f>
        <v>NCC</v>
      </c>
      <c r="O8" s="35" t="str">
        <f>VLOOKUP(N8,'[2]короткая позиция (ППС_ЦБ)'!$M:$N,2,0)</f>
        <v>НКО-центральный контрагент «Национальный Клиринго</v>
      </c>
      <c r="P8" s="30">
        <v>-230426000</v>
      </c>
      <c r="Q8" s="30">
        <v>-230426000</v>
      </c>
      <c r="R8" s="36">
        <f>VLOOKUP(G8,OpenRepo!F:AD,25,0)</f>
        <v>44469</v>
      </c>
    </row>
    <row r="9" spans="2:18" s="1" customFormat="1" ht="19.7" customHeight="1" x14ac:dyDescent="0.2">
      <c r="B9" s="3" t="s">
        <v>31</v>
      </c>
      <c r="C9" s="3" t="s">
        <v>32</v>
      </c>
      <c r="D9" s="3" t="s">
        <v>17</v>
      </c>
      <c r="E9" s="3" t="s">
        <v>18</v>
      </c>
      <c r="F9" s="3" t="s">
        <v>19</v>
      </c>
      <c r="G9" s="33">
        <v>47576754</v>
      </c>
      <c r="H9" s="3"/>
      <c r="I9" s="3" t="s">
        <v>20</v>
      </c>
      <c r="J9" s="3" t="s">
        <v>21</v>
      </c>
      <c r="K9" s="3" t="s">
        <v>22</v>
      </c>
      <c r="L9" s="3" t="s">
        <v>28</v>
      </c>
      <c r="M9" s="3"/>
      <c r="N9" s="33" t="str">
        <f>VLOOKUP(G9,OpenRepo!F:AD,4,0)</f>
        <v>NCC</v>
      </c>
      <c r="O9" s="35" t="str">
        <f>VLOOKUP(N9,'[2]короткая позиция (ППС_ЦБ)'!$M:$N,2,0)</f>
        <v>НКО-центральный контрагент «Национальный Клиринго</v>
      </c>
      <c r="P9" s="29">
        <v>-230426000</v>
      </c>
      <c r="Q9" s="29">
        <v>-230426000</v>
      </c>
      <c r="R9" s="36">
        <f>VLOOKUP(G9,OpenRepo!F:AD,25,0)</f>
        <v>44475</v>
      </c>
    </row>
    <row r="10" spans="2:18" s="1" customFormat="1" ht="19.7" customHeight="1" x14ac:dyDescent="0.2">
      <c r="B10" s="4" t="s">
        <v>33</v>
      </c>
      <c r="C10" s="4" t="s">
        <v>34</v>
      </c>
      <c r="D10" s="4" t="s">
        <v>17</v>
      </c>
      <c r="E10" s="4" t="s">
        <v>18</v>
      </c>
      <c r="F10" s="4" t="s">
        <v>19</v>
      </c>
      <c r="G10" s="34">
        <v>47129476</v>
      </c>
      <c r="H10" s="4"/>
      <c r="I10" s="4" t="s">
        <v>20</v>
      </c>
      <c r="J10" s="4" t="s">
        <v>21</v>
      </c>
      <c r="K10" s="4" t="s">
        <v>22</v>
      </c>
      <c r="L10" s="4" t="s">
        <v>23</v>
      </c>
      <c r="M10" s="4"/>
      <c r="N10" s="33" t="str">
        <f>VLOOKUP(G10,OpenRepo!F:AD,4,0)</f>
        <v>NCC</v>
      </c>
      <c r="O10" s="35" t="str">
        <f>VLOOKUP(N10,'[2]короткая позиция (ППС_ЦБ)'!$M:$N,2,0)</f>
        <v>НКО-центральный контрагент «Национальный Клиринго</v>
      </c>
      <c r="P10" s="30">
        <v>-551106000</v>
      </c>
      <c r="Q10" s="30">
        <v>-551106000</v>
      </c>
      <c r="R10" s="36">
        <f>VLOOKUP(G10,OpenRepo!F:AD,25,0)</f>
        <v>44452</v>
      </c>
    </row>
    <row r="11" spans="2:18" s="1" customFormat="1" ht="19.7" customHeight="1" x14ac:dyDescent="0.2">
      <c r="B11" s="3" t="s">
        <v>35</v>
      </c>
      <c r="C11" s="3" t="s">
        <v>36</v>
      </c>
      <c r="D11" s="3" t="s">
        <v>17</v>
      </c>
      <c r="E11" s="3" t="s">
        <v>18</v>
      </c>
      <c r="F11" s="3" t="s">
        <v>19</v>
      </c>
      <c r="G11" s="33">
        <v>48069528</v>
      </c>
      <c r="H11" s="3"/>
      <c r="I11" s="3" t="s">
        <v>20</v>
      </c>
      <c r="J11" s="3" t="s">
        <v>21</v>
      </c>
      <c r="K11" s="3" t="s">
        <v>22</v>
      </c>
      <c r="L11" s="3" t="s">
        <v>23</v>
      </c>
      <c r="M11" s="3"/>
      <c r="N11" s="33" t="str">
        <f>VLOOKUP(G11,OpenRepo!F:AD,4,0)</f>
        <v>NCC</v>
      </c>
      <c r="O11" s="35" t="str">
        <f>VLOOKUP(N11,'[2]короткая позиция (ППС_ЦБ)'!$M:$N,2,0)</f>
        <v>НКО-центральный контрагент «Национальный Клиринго</v>
      </c>
      <c r="P11" s="29">
        <v>-320559990</v>
      </c>
      <c r="Q11" s="29">
        <v>-320559990</v>
      </c>
      <c r="R11" s="36">
        <f>VLOOKUP(G11,OpenRepo!F:AD,25,0)</f>
        <v>44501</v>
      </c>
    </row>
    <row r="12" spans="2:18" s="1" customFormat="1" ht="19.7" customHeight="1" x14ac:dyDescent="0.2">
      <c r="B12" s="4" t="s">
        <v>37</v>
      </c>
      <c r="C12" s="4" t="s">
        <v>38</v>
      </c>
      <c r="D12" s="4" t="s">
        <v>17</v>
      </c>
      <c r="E12" s="4" t="s">
        <v>18</v>
      </c>
      <c r="F12" s="4" t="s">
        <v>19</v>
      </c>
      <c r="G12" s="34">
        <v>48069525</v>
      </c>
      <c r="H12" s="4"/>
      <c r="I12" s="4" t="s">
        <v>20</v>
      </c>
      <c r="J12" s="4" t="s">
        <v>21</v>
      </c>
      <c r="K12" s="4" t="s">
        <v>22</v>
      </c>
      <c r="L12" s="4" t="s">
        <v>23</v>
      </c>
      <c r="M12" s="4"/>
      <c r="N12" s="33" t="str">
        <f>VLOOKUP(G12,OpenRepo!F:AD,4,0)</f>
        <v>NCC</v>
      </c>
      <c r="O12" s="35" t="str">
        <f>VLOOKUP(N12,'[2]короткая позиция (ППС_ЦБ)'!$M:$N,2,0)</f>
        <v>НКО-центральный контрагент «Национальный Клиринго</v>
      </c>
      <c r="P12" s="30">
        <v>-330663600</v>
      </c>
      <c r="Q12" s="30">
        <v>-330663600</v>
      </c>
      <c r="R12" s="36">
        <f>VLOOKUP(G12,OpenRepo!F:AD,25,0)</f>
        <v>44502</v>
      </c>
    </row>
    <row r="13" spans="2:18" s="1" customFormat="1" ht="19.7" customHeight="1" x14ac:dyDescent="0.2">
      <c r="B13" s="3" t="s">
        <v>39</v>
      </c>
      <c r="C13" s="3" t="s">
        <v>40</v>
      </c>
      <c r="D13" s="3" t="s">
        <v>17</v>
      </c>
      <c r="E13" s="3" t="s">
        <v>18</v>
      </c>
      <c r="F13" s="3" t="s">
        <v>19</v>
      </c>
      <c r="G13" s="33">
        <v>47603973</v>
      </c>
      <c r="H13" s="3"/>
      <c r="I13" s="3" t="s">
        <v>20</v>
      </c>
      <c r="J13" s="3" t="s">
        <v>21</v>
      </c>
      <c r="K13" s="3" t="s">
        <v>22</v>
      </c>
      <c r="L13" s="3" t="s">
        <v>28</v>
      </c>
      <c r="M13" s="3"/>
      <c r="N13" s="33" t="str">
        <f>VLOOKUP(G13,OpenRepo!F:AD,4,0)</f>
        <v>NCC</v>
      </c>
      <c r="O13" s="35" t="str">
        <f>VLOOKUP(N13,'[2]короткая позиция (ППС_ЦБ)'!$M:$N,2,0)</f>
        <v>НКО-центральный контрагент «Национальный Клиринго</v>
      </c>
      <c r="P13" s="29">
        <v>-15470801.640000001</v>
      </c>
      <c r="Q13" s="29">
        <v>-15470801.640000001</v>
      </c>
      <c r="R13" s="36">
        <f>VLOOKUP(G13,OpenRepo!F:AD,25,0)</f>
        <v>44476</v>
      </c>
    </row>
    <row r="14" spans="2:18" s="1" customFormat="1" ht="19.7" customHeight="1" x14ac:dyDescent="0.2">
      <c r="B14" s="4" t="s">
        <v>41</v>
      </c>
      <c r="C14" s="4" t="s">
        <v>42</v>
      </c>
      <c r="D14" s="4" t="s">
        <v>17</v>
      </c>
      <c r="E14" s="4" t="s">
        <v>18</v>
      </c>
      <c r="F14" s="4" t="s">
        <v>19</v>
      </c>
      <c r="G14" s="34">
        <v>48458977</v>
      </c>
      <c r="H14" s="4"/>
      <c r="I14" s="4" t="s">
        <v>20</v>
      </c>
      <c r="J14" s="4" t="s">
        <v>21</v>
      </c>
      <c r="K14" s="4" t="s">
        <v>22</v>
      </c>
      <c r="L14" s="4" t="s">
        <v>23</v>
      </c>
      <c r="M14" s="4"/>
      <c r="N14" s="33" t="str">
        <f>VLOOKUP(G14,OpenRepo!F:AD,4,0)</f>
        <v>NCC</v>
      </c>
      <c r="O14" s="35" t="str">
        <f>VLOOKUP(N14,'[2]короткая позиция (ППС_ЦБ)'!$M:$N,2,0)</f>
        <v>НКО-центральный контрагент «Национальный Клиринго</v>
      </c>
      <c r="P14" s="30">
        <v>-334337640</v>
      </c>
      <c r="Q14" s="30">
        <v>-334337640</v>
      </c>
      <c r="R14" s="36">
        <f>VLOOKUP(G14,OpenRepo!F:AD,25,0)</f>
        <v>44523</v>
      </c>
    </row>
    <row r="15" spans="2:18" s="1" customFormat="1" ht="19.7" customHeight="1" x14ac:dyDescent="0.2">
      <c r="B15" s="3" t="s">
        <v>43</v>
      </c>
      <c r="C15" s="3" t="s">
        <v>44</v>
      </c>
      <c r="D15" s="3" t="s">
        <v>17</v>
      </c>
      <c r="E15" s="3" t="s">
        <v>18</v>
      </c>
      <c r="F15" s="3" t="s">
        <v>19</v>
      </c>
      <c r="G15" s="33">
        <v>48573248</v>
      </c>
      <c r="H15" s="3"/>
      <c r="I15" s="3" t="s">
        <v>45</v>
      </c>
      <c r="J15" s="3" t="s">
        <v>21</v>
      </c>
      <c r="K15" s="3" t="s">
        <v>22</v>
      </c>
      <c r="L15" s="3" t="s">
        <v>46</v>
      </c>
      <c r="M15" s="3"/>
      <c r="N15" s="33" t="str">
        <f>VLOOKUP(G15,OpenRepo!F:AD,4,0)</f>
        <v>VTBRM</v>
      </c>
      <c r="O15" s="35" t="str">
        <f>VLOOKUP(N15,'[2]короткая позиция (ППС_ЦБ)'!$M:$N,2,0)</f>
        <v>Банк ВТБ (публичное акционерное общество)</v>
      </c>
      <c r="P15" s="29">
        <v>-101138544</v>
      </c>
      <c r="Q15" s="29">
        <v>-101138544</v>
      </c>
      <c r="R15" s="36">
        <f>VLOOKUP(G15,OpenRepo!F:AD,25,0)</f>
        <v>44440</v>
      </c>
    </row>
    <row r="16" spans="2:18" s="1" customFormat="1" ht="19.7" customHeight="1" x14ac:dyDescent="0.2">
      <c r="B16" s="4" t="s">
        <v>47</v>
      </c>
      <c r="C16" s="4" t="s">
        <v>48</v>
      </c>
      <c r="D16" s="4" t="s">
        <v>17</v>
      </c>
      <c r="E16" s="4" t="s">
        <v>18</v>
      </c>
      <c r="F16" s="4" t="s">
        <v>19</v>
      </c>
      <c r="G16" s="34">
        <v>48570543</v>
      </c>
      <c r="H16" s="4"/>
      <c r="I16" s="4" t="s">
        <v>20</v>
      </c>
      <c r="J16" s="4" t="s">
        <v>21</v>
      </c>
      <c r="K16" s="4" t="s">
        <v>22</v>
      </c>
      <c r="L16" s="4" t="s">
        <v>49</v>
      </c>
      <c r="M16" s="4"/>
      <c r="N16" s="33" t="str">
        <f>VLOOKUP(G16,OpenRepo!F:AD,4,0)</f>
        <v>NCC</v>
      </c>
      <c r="O16" s="35" t="str">
        <f>VLOOKUP(N16,'[2]короткая позиция (ППС_ЦБ)'!$M:$N,2,0)</f>
        <v>НКО-центральный контрагент «Национальный Клиринго</v>
      </c>
      <c r="P16" s="30">
        <v>-308271046.25</v>
      </c>
      <c r="Q16" s="30">
        <v>-308271046.25</v>
      </c>
      <c r="R16" s="36">
        <f>VLOOKUP(G16,OpenRepo!F:AD,25,0)</f>
        <v>44440</v>
      </c>
    </row>
    <row r="17" spans="2:18" s="1" customFormat="1" ht="19.7" customHeight="1" x14ac:dyDescent="0.2">
      <c r="B17" s="3" t="s">
        <v>50</v>
      </c>
      <c r="C17" s="3" t="s">
        <v>51</v>
      </c>
      <c r="D17" s="3" t="s">
        <v>17</v>
      </c>
      <c r="E17" s="3" t="s">
        <v>18</v>
      </c>
      <c r="F17" s="3" t="s">
        <v>19</v>
      </c>
      <c r="G17" s="33">
        <v>48571402</v>
      </c>
      <c r="H17" s="3"/>
      <c r="I17" s="3" t="s">
        <v>20</v>
      </c>
      <c r="J17" s="3" t="s">
        <v>21</v>
      </c>
      <c r="K17" s="3" t="s">
        <v>22</v>
      </c>
      <c r="L17" s="3" t="s">
        <v>52</v>
      </c>
      <c r="M17" s="3"/>
      <c r="N17" s="33" t="str">
        <f>VLOOKUP(G17,OpenRepo!F:AD,4,0)</f>
        <v>NCC</v>
      </c>
      <c r="O17" s="35" t="str">
        <f>VLOOKUP(N17,'[2]короткая позиция (ППС_ЦБ)'!$M:$N,2,0)</f>
        <v>НКО-центральный контрагент «Национальный Клиринго</v>
      </c>
      <c r="P17" s="29">
        <v>-120545534.89</v>
      </c>
      <c r="Q17" s="29">
        <v>-120545534.89</v>
      </c>
      <c r="R17" s="36">
        <f>VLOOKUP(G17,OpenRepo!F:AD,25,0)</f>
        <v>44440</v>
      </c>
    </row>
    <row r="18" spans="2:18" s="1" customFormat="1" ht="19.7" customHeight="1" x14ac:dyDescent="0.2">
      <c r="B18" s="4" t="s">
        <v>53</v>
      </c>
      <c r="C18" s="4" t="s">
        <v>54</v>
      </c>
      <c r="D18" s="4" t="s">
        <v>17</v>
      </c>
      <c r="E18" s="4" t="s">
        <v>18</v>
      </c>
      <c r="F18" s="4" t="s">
        <v>19</v>
      </c>
      <c r="G18" s="34">
        <v>48571401</v>
      </c>
      <c r="H18" s="4"/>
      <c r="I18" s="4" t="s">
        <v>20</v>
      </c>
      <c r="J18" s="4" t="s">
        <v>21</v>
      </c>
      <c r="K18" s="4" t="s">
        <v>22</v>
      </c>
      <c r="L18" s="4" t="s">
        <v>55</v>
      </c>
      <c r="M18" s="4"/>
      <c r="N18" s="33" t="str">
        <f>VLOOKUP(G18,OpenRepo!F:AD,4,0)</f>
        <v>NCC</v>
      </c>
      <c r="O18" s="35" t="str">
        <f>VLOOKUP(N18,'[2]короткая позиция (ППС_ЦБ)'!$M:$N,2,0)</f>
        <v>НКО-центральный контрагент «Национальный Клиринго</v>
      </c>
      <c r="P18" s="30">
        <v>-56015192.920000002</v>
      </c>
      <c r="Q18" s="30">
        <v>-56015192.920000002</v>
      </c>
      <c r="R18" s="36">
        <f>VLOOKUP(G18,OpenRepo!F:AD,25,0)</f>
        <v>44440</v>
      </c>
    </row>
    <row r="19" spans="2:18" s="1" customFormat="1" ht="19.7" customHeight="1" x14ac:dyDescent="0.2">
      <c r="B19" s="3" t="s">
        <v>56</v>
      </c>
      <c r="C19" s="3" t="s">
        <v>57</v>
      </c>
      <c r="D19" s="3" t="s">
        <v>17</v>
      </c>
      <c r="E19" s="3" t="s">
        <v>18</v>
      </c>
      <c r="F19" s="3" t="s">
        <v>19</v>
      </c>
      <c r="G19" s="33">
        <v>48571352</v>
      </c>
      <c r="H19" s="3"/>
      <c r="I19" s="3" t="s">
        <v>20</v>
      </c>
      <c r="J19" s="3" t="s">
        <v>21</v>
      </c>
      <c r="K19" s="3" t="s">
        <v>22</v>
      </c>
      <c r="L19" s="3" t="s">
        <v>55</v>
      </c>
      <c r="M19" s="3"/>
      <c r="N19" s="33" t="str">
        <f>VLOOKUP(G19,OpenRepo!F:AD,4,0)</f>
        <v>NCC</v>
      </c>
      <c r="O19" s="35" t="str">
        <f>VLOOKUP(N19,'[2]короткая позиция (ППС_ЦБ)'!$M:$N,2,0)</f>
        <v>НКО-центральный контрагент «Национальный Клиринго</v>
      </c>
      <c r="P19" s="29">
        <v>-192490059.52000001</v>
      </c>
      <c r="Q19" s="29">
        <v>-192490059.52000001</v>
      </c>
      <c r="R19" s="36">
        <f>VLOOKUP(G19,OpenRepo!F:AD,25,0)</f>
        <v>44440</v>
      </c>
    </row>
    <row r="20" spans="2:18" s="1" customFormat="1" ht="19.7" customHeight="1" x14ac:dyDescent="0.2">
      <c r="B20" s="4" t="s">
        <v>58</v>
      </c>
      <c r="C20" s="4" t="s">
        <v>59</v>
      </c>
      <c r="D20" s="4" t="s">
        <v>17</v>
      </c>
      <c r="E20" s="4" t="s">
        <v>18</v>
      </c>
      <c r="F20" s="4" t="s">
        <v>19</v>
      </c>
      <c r="G20" s="34">
        <v>48571237</v>
      </c>
      <c r="H20" s="4"/>
      <c r="I20" s="4" t="s">
        <v>20</v>
      </c>
      <c r="J20" s="4" t="s">
        <v>21</v>
      </c>
      <c r="K20" s="4" t="s">
        <v>22</v>
      </c>
      <c r="L20" s="4" t="s">
        <v>23</v>
      </c>
      <c r="M20" s="4"/>
      <c r="N20" s="33" t="str">
        <f>VLOOKUP(G20,OpenRepo!F:AD,4,0)</f>
        <v>NCC</v>
      </c>
      <c r="O20" s="35" t="str">
        <f>VLOOKUP(N20,'[2]короткая позиция (ППС_ЦБ)'!$M:$N,2,0)</f>
        <v>НКО-центральный контрагент «Национальный Клиринго</v>
      </c>
      <c r="P20" s="30">
        <v>-512368759.25999999</v>
      </c>
      <c r="Q20" s="30">
        <v>-512368759.25999999</v>
      </c>
      <c r="R20" s="36">
        <f>VLOOKUP(G20,OpenRepo!F:AD,25,0)</f>
        <v>44440</v>
      </c>
    </row>
    <row r="21" spans="2:18" s="1" customFormat="1" ht="19.7" customHeight="1" x14ac:dyDescent="0.2">
      <c r="B21" s="3" t="s">
        <v>60</v>
      </c>
      <c r="C21" s="3" t="s">
        <v>61</v>
      </c>
      <c r="D21" s="3" t="s">
        <v>17</v>
      </c>
      <c r="E21" s="3" t="s">
        <v>18</v>
      </c>
      <c r="F21" s="3" t="s">
        <v>19</v>
      </c>
      <c r="G21" s="33">
        <v>48571400</v>
      </c>
      <c r="H21" s="3"/>
      <c r="I21" s="3" t="s">
        <v>20</v>
      </c>
      <c r="J21" s="3" t="s">
        <v>21</v>
      </c>
      <c r="K21" s="3" t="s">
        <v>22</v>
      </c>
      <c r="L21" s="3" t="s">
        <v>62</v>
      </c>
      <c r="M21" s="3"/>
      <c r="N21" s="33" t="str">
        <f>VLOOKUP(G21,OpenRepo!F:AD,4,0)</f>
        <v>NCC</v>
      </c>
      <c r="O21" s="35" t="str">
        <f>VLOOKUP(N21,'[2]короткая позиция (ППС_ЦБ)'!$M:$N,2,0)</f>
        <v>НКО-центральный контрагент «Национальный Клиринго</v>
      </c>
      <c r="P21" s="29">
        <v>-101152000</v>
      </c>
      <c r="Q21" s="29">
        <v>-101152000</v>
      </c>
      <c r="R21" s="36">
        <f>VLOOKUP(G21,OpenRepo!F:AD,25,0)</f>
        <v>44440</v>
      </c>
    </row>
    <row r="22" spans="2:18" s="1" customFormat="1" ht="19.7" customHeight="1" x14ac:dyDescent="0.2">
      <c r="B22" s="4" t="s">
        <v>63</v>
      </c>
      <c r="C22" s="4" t="s">
        <v>64</v>
      </c>
      <c r="D22" s="4" t="s">
        <v>17</v>
      </c>
      <c r="E22" s="4" t="s">
        <v>18</v>
      </c>
      <c r="F22" s="4" t="s">
        <v>19</v>
      </c>
      <c r="G22" s="34">
        <v>48571399</v>
      </c>
      <c r="H22" s="4"/>
      <c r="I22" s="4" t="s">
        <v>20</v>
      </c>
      <c r="J22" s="4" t="s">
        <v>21</v>
      </c>
      <c r="K22" s="4" t="s">
        <v>22</v>
      </c>
      <c r="L22" s="4" t="s">
        <v>65</v>
      </c>
      <c r="M22" s="4"/>
      <c r="N22" s="33" t="str">
        <f>VLOOKUP(G22,OpenRepo!F:AD,4,0)</f>
        <v>NCC</v>
      </c>
      <c r="O22" s="35" t="str">
        <f>VLOOKUP(N22,'[2]короткая позиция (ППС_ЦБ)'!$M:$N,2,0)</f>
        <v>НКО-центральный контрагент «Национальный Клиринго</v>
      </c>
      <c r="P22" s="30">
        <v>-115155422.72</v>
      </c>
      <c r="Q22" s="30">
        <v>-115155422.72</v>
      </c>
      <c r="R22" s="36">
        <f>VLOOKUP(G22,OpenRepo!F:AD,25,0)</f>
        <v>44440</v>
      </c>
    </row>
    <row r="23" spans="2:18" s="1" customFormat="1" ht="19.7" customHeight="1" x14ac:dyDescent="0.2">
      <c r="B23" s="3" t="s">
        <v>66</v>
      </c>
      <c r="C23" s="3" t="s">
        <v>67</v>
      </c>
      <c r="D23" s="3" t="s">
        <v>17</v>
      </c>
      <c r="E23" s="3" t="s">
        <v>18</v>
      </c>
      <c r="F23" s="3" t="s">
        <v>19</v>
      </c>
      <c r="G23" s="33">
        <v>48571741</v>
      </c>
      <c r="H23" s="3"/>
      <c r="I23" s="3" t="s">
        <v>20</v>
      </c>
      <c r="J23" s="3" t="s">
        <v>21</v>
      </c>
      <c r="K23" s="3" t="s">
        <v>22</v>
      </c>
      <c r="L23" s="3" t="s">
        <v>68</v>
      </c>
      <c r="M23" s="3"/>
      <c r="N23" s="33" t="str">
        <f>VLOOKUP(G23,OpenRepo!F:AD,4,0)</f>
        <v>NCC</v>
      </c>
      <c r="O23" s="35" t="str">
        <f>VLOOKUP(N23,'[2]короткая позиция (ППС_ЦБ)'!$M:$N,2,0)</f>
        <v>НКО-центральный контрагент «Национальный Клиринго</v>
      </c>
      <c r="P23" s="29">
        <v>-390487770.42000002</v>
      </c>
      <c r="Q23" s="29">
        <v>-390487770.42000002</v>
      </c>
      <c r="R23" s="36">
        <f>VLOOKUP(G23,OpenRepo!F:AD,25,0)</f>
        <v>44440</v>
      </c>
    </row>
    <row r="24" spans="2:18" s="1" customFormat="1" ht="19.7" customHeight="1" x14ac:dyDescent="0.2">
      <c r="B24" s="4" t="s">
        <v>69</v>
      </c>
      <c r="C24" s="4" t="s">
        <v>70</v>
      </c>
      <c r="D24" s="4" t="s">
        <v>17</v>
      </c>
      <c r="E24" s="4" t="s">
        <v>18</v>
      </c>
      <c r="F24" s="4" t="s">
        <v>19</v>
      </c>
      <c r="G24" s="34">
        <v>48571074</v>
      </c>
      <c r="H24" s="4"/>
      <c r="I24" s="4" t="s">
        <v>20</v>
      </c>
      <c r="J24" s="4" t="s">
        <v>21</v>
      </c>
      <c r="K24" s="4" t="s">
        <v>22</v>
      </c>
      <c r="L24" s="4" t="s">
        <v>71</v>
      </c>
      <c r="M24" s="4"/>
      <c r="N24" s="33" t="str">
        <f>VLOOKUP(G24,OpenRepo!F:AD,4,0)</f>
        <v>NCC</v>
      </c>
      <c r="O24" s="35" t="str">
        <f>VLOOKUP(N24,'[2]короткая позиция (ППС_ЦБ)'!$M:$N,2,0)</f>
        <v>НКО-центральный контрагент «Национальный Клиринго</v>
      </c>
      <c r="P24" s="30">
        <v>-17361388.079999998</v>
      </c>
      <c r="Q24" s="30">
        <v>-17361388.079999998</v>
      </c>
      <c r="R24" s="36">
        <f>VLOOKUP(G24,OpenRepo!F:AD,25,0)</f>
        <v>44440</v>
      </c>
    </row>
    <row r="25" spans="2:18" s="1" customFormat="1" ht="19.7" customHeight="1" x14ac:dyDescent="0.2">
      <c r="B25" s="3" t="s">
        <v>72</v>
      </c>
      <c r="C25" s="3" t="s">
        <v>73</v>
      </c>
      <c r="D25" s="3" t="s">
        <v>17</v>
      </c>
      <c r="E25" s="3" t="s">
        <v>18</v>
      </c>
      <c r="F25" s="3" t="s">
        <v>19</v>
      </c>
      <c r="G25" s="33">
        <v>48575485</v>
      </c>
      <c r="H25" s="3"/>
      <c r="I25" s="3" t="s">
        <v>20</v>
      </c>
      <c r="J25" s="3" t="s">
        <v>21</v>
      </c>
      <c r="K25" s="3" t="s">
        <v>22</v>
      </c>
      <c r="L25" s="3" t="s">
        <v>74</v>
      </c>
      <c r="M25" s="3"/>
      <c r="N25" s="33" t="str">
        <f>VLOOKUP(G25,OpenRepo!F:AD,4,0)</f>
        <v>NCC</v>
      </c>
      <c r="O25" s="35" t="str">
        <f>VLOOKUP(N25,'[2]короткая позиция (ППС_ЦБ)'!$M:$N,2,0)</f>
        <v>НКО-центральный контрагент «Национальный Клиринго</v>
      </c>
      <c r="P25" s="29">
        <v>-478968650.98000002</v>
      </c>
      <c r="Q25" s="29">
        <v>-478968650.98000002</v>
      </c>
      <c r="R25" s="36">
        <f>VLOOKUP(G25,OpenRepo!F:AD,25,0)</f>
        <v>44440</v>
      </c>
    </row>
    <row r="26" spans="2:18" s="1" customFormat="1" ht="19.7" customHeight="1" x14ac:dyDescent="0.2">
      <c r="B26" s="4" t="s">
        <v>75</v>
      </c>
      <c r="C26" s="4" t="s">
        <v>76</v>
      </c>
      <c r="D26" s="4" t="s">
        <v>17</v>
      </c>
      <c r="E26" s="4" t="s">
        <v>18</v>
      </c>
      <c r="F26" s="4" t="s">
        <v>19</v>
      </c>
      <c r="G26" s="34">
        <v>48571600</v>
      </c>
      <c r="H26" s="4"/>
      <c r="I26" s="4" t="s">
        <v>20</v>
      </c>
      <c r="J26" s="4" t="s">
        <v>21</v>
      </c>
      <c r="K26" s="4" t="s">
        <v>22</v>
      </c>
      <c r="L26" s="4" t="s">
        <v>74</v>
      </c>
      <c r="M26" s="4"/>
      <c r="N26" s="33" t="str">
        <f>VLOOKUP(G26,OpenRepo!F:AD,4,0)</f>
        <v>NCC</v>
      </c>
      <c r="O26" s="35" t="str">
        <f>VLOOKUP(N26,'[2]короткая позиция (ППС_ЦБ)'!$M:$N,2,0)</f>
        <v>НКО-центральный контрагент «Национальный Клиринго</v>
      </c>
      <c r="P26" s="30">
        <v>-204402977.97999999</v>
      </c>
      <c r="Q26" s="30">
        <v>-204402977.97999999</v>
      </c>
      <c r="R26" s="36">
        <f>VLOOKUP(G26,OpenRepo!F:AD,25,0)</f>
        <v>44440</v>
      </c>
    </row>
    <row r="27" spans="2:18" s="1" customFormat="1" ht="19.7" customHeight="1" x14ac:dyDescent="0.2">
      <c r="B27" s="3" t="s">
        <v>77</v>
      </c>
      <c r="C27" s="3" t="s">
        <v>78</v>
      </c>
      <c r="D27" s="3" t="s">
        <v>17</v>
      </c>
      <c r="E27" s="3" t="s">
        <v>18</v>
      </c>
      <c r="F27" s="3" t="s">
        <v>19</v>
      </c>
      <c r="G27" s="33">
        <v>48571363</v>
      </c>
      <c r="H27" s="3"/>
      <c r="I27" s="3" t="s">
        <v>20</v>
      </c>
      <c r="J27" s="3" t="s">
        <v>21</v>
      </c>
      <c r="K27" s="3" t="s">
        <v>22</v>
      </c>
      <c r="L27" s="3" t="s">
        <v>74</v>
      </c>
      <c r="M27" s="3"/>
      <c r="N27" s="33" t="str">
        <f>VLOOKUP(G27,OpenRepo!F:AD,4,0)</f>
        <v>NCC</v>
      </c>
      <c r="O27" s="35" t="str">
        <f>VLOOKUP(N27,'[2]короткая позиция (ППС_ЦБ)'!$M:$N,2,0)</f>
        <v>НКО-центральный контрагент «Национальный Клиринго</v>
      </c>
      <c r="P27" s="29">
        <v>-140234430.25999999</v>
      </c>
      <c r="Q27" s="29">
        <v>-140234430.25999999</v>
      </c>
      <c r="R27" s="36">
        <f>VLOOKUP(G27,OpenRepo!F:AD,25,0)</f>
        <v>44440</v>
      </c>
    </row>
    <row r="28" spans="2:18" s="1" customFormat="1" ht="19.7" customHeight="1" x14ac:dyDescent="0.2">
      <c r="B28" s="4" t="s">
        <v>79</v>
      </c>
      <c r="C28" s="4" t="s">
        <v>80</v>
      </c>
      <c r="D28" s="4" t="s">
        <v>17</v>
      </c>
      <c r="E28" s="4" t="s">
        <v>18</v>
      </c>
      <c r="F28" s="4" t="s">
        <v>19</v>
      </c>
      <c r="G28" s="34">
        <v>48573732</v>
      </c>
      <c r="H28" s="4"/>
      <c r="I28" s="4" t="s">
        <v>20</v>
      </c>
      <c r="J28" s="4" t="s">
        <v>21</v>
      </c>
      <c r="K28" s="4" t="s">
        <v>22</v>
      </c>
      <c r="L28" s="4" t="s">
        <v>74</v>
      </c>
      <c r="M28" s="4"/>
      <c r="N28" s="33" t="str">
        <f>VLOOKUP(G28,OpenRepo!F:AD,4,0)</f>
        <v>NCC</v>
      </c>
      <c r="O28" s="35" t="str">
        <f>VLOOKUP(N28,'[2]короткая позиция (ППС_ЦБ)'!$M:$N,2,0)</f>
        <v>НКО-центральный контрагент «Национальный Клиринго</v>
      </c>
      <c r="P28" s="30">
        <v>-3525969</v>
      </c>
      <c r="Q28" s="30">
        <v>-3525969</v>
      </c>
      <c r="R28" s="36">
        <f>VLOOKUP(G28,OpenRepo!F:AD,25,0)</f>
        <v>44440</v>
      </c>
    </row>
    <row r="29" spans="2:18" s="1" customFormat="1" ht="19.7" customHeight="1" x14ac:dyDescent="0.2">
      <c r="B29" s="3" t="s">
        <v>81</v>
      </c>
      <c r="C29" s="3" t="s">
        <v>82</v>
      </c>
      <c r="D29" s="3" t="s">
        <v>17</v>
      </c>
      <c r="E29" s="3" t="s">
        <v>18</v>
      </c>
      <c r="F29" s="3" t="s">
        <v>19</v>
      </c>
      <c r="G29" s="33">
        <v>48571211</v>
      </c>
      <c r="H29" s="3"/>
      <c r="I29" s="3" t="s">
        <v>20</v>
      </c>
      <c r="J29" s="3" t="s">
        <v>21</v>
      </c>
      <c r="K29" s="3" t="s">
        <v>22</v>
      </c>
      <c r="L29" s="3" t="s">
        <v>83</v>
      </c>
      <c r="M29" s="3"/>
      <c r="N29" s="33" t="str">
        <f>VLOOKUP(G29,OpenRepo!F:AD,4,0)</f>
        <v>NCC</v>
      </c>
      <c r="O29" s="35" t="str">
        <f>VLOOKUP(N29,'[2]короткая позиция (ППС_ЦБ)'!$M:$N,2,0)</f>
        <v>НКО-центральный контрагент «Национальный Клиринго</v>
      </c>
      <c r="P29" s="29">
        <v>-750311437.76999998</v>
      </c>
      <c r="Q29" s="29">
        <v>-750311437.76999998</v>
      </c>
      <c r="R29" s="36">
        <f>VLOOKUP(G29,OpenRepo!F:AD,25,0)</f>
        <v>44440</v>
      </c>
    </row>
    <row r="30" spans="2:18" s="1" customFormat="1" ht="19.7" customHeight="1" x14ac:dyDescent="0.2">
      <c r="B30" s="4" t="s">
        <v>84</v>
      </c>
      <c r="C30" s="4" t="s">
        <v>85</v>
      </c>
      <c r="D30" s="4" t="s">
        <v>17</v>
      </c>
      <c r="E30" s="4" t="s">
        <v>18</v>
      </c>
      <c r="F30" s="4" t="s">
        <v>19</v>
      </c>
      <c r="G30" s="34">
        <v>48572494</v>
      </c>
      <c r="H30" s="4"/>
      <c r="I30" s="4" t="s">
        <v>20</v>
      </c>
      <c r="J30" s="4" t="s">
        <v>21</v>
      </c>
      <c r="K30" s="4" t="s">
        <v>22</v>
      </c>
      <c r="L30" s="4" t="s">
        <v>86</v>
      </c>
      <c r="M30" s="4"/>
      <c r="N30" s="33" t="str">
        <f>VLOOKUP(G30,OpenRepo!F:AD,4,0)</f>
        <v>NCC</v>
      </c>
      <c r="O30" s="35" t="str">
        <f>VLOOKUP(N30,'[2]короткая позиция (ППС_ЦБ)'!$M:$N,2,0)</f>
        <v>НКО-центральный контрагент «Национальный Клиринго</v>
      </c>
      <c r="P30" s="30">
        <v>-157390423.08000001</v>
      </c>
      <c r="Q30" s="30">
        <v>-157390423.08000001</v>
      </c>
      <c r="R30" s="36">
        <f>VLOOKUP(G30,OpenRepo!F:AD,25,0)</f>
        <v>44440</v>
      </c>
    </row>
    <row r="31" spans="2:18" s="1" customFormat="1" ht="19.7" customHeight="1" x14ac:dyDescent="0.2">
      <c r="B31" s="3" t="s">
        <v>87</v>
      </c>
      <c r="C31" s="3" t="s">
        <v>88</v>
      </c>
      <c r="D31" s="3" t="s">
        <v>17</v>
      </c>
      <c r="E31" s="3" t="s">
        <v>18</v>
      </c>
      <c r="F31" s="3" t="s">
        <v>19</v>
      </c>
      <c r="G31" s="33">
        <v>48572493</v>
      </c>
      <c r="H31" s="3"/>
      <c r="I31" s="3" t="s">
        <v>20</v>
      </c>
      <c r="J31" s="3" t="s">
        <v>21</v>
      </c>
      <c r="K31" s="3" t="s">
        <v>22</v>
      </c>
      <c r="L31" s="3" t="s">
        <v>86</v>
      </c>
      <c r="M31" s="3"/>
      <c r="N31" s="33" t="str">
        <f>VLOOKUP(G31,OpenRepo!F:AD,4,0)</f>
        <v>NCC</v>
      </c>
      <c r="O31" s="35" t="str">
        <f>VLOOKUP(N31,'[2]короткая позиция (ППС_ЦБ)'!$M:$N,2,0)</f>
        <v>НКО-центральный контрагент «Национальный Клиринго</v>
      </c>
      <c r="P31" s="29">
        <v>-19332469.640000001</v>
      </c>
      <c r="Q31" s="29">
        <v>-19332469.640000001</v>
      </c>
      <c r="R31" s="36">
        <f>VLOOKUP(G31,OpenRepo!F:AD,25,0)</f>
        <v>44440</v>
      </c>
    </row>
    <row r="32" spans="2:18" s="1" customFormat="1" ht="28.7" customHeight="1" x14ac:dyDescent="0.2">
      <c r="P32" s="28"/>
      <c r="Q32" s="28"/>
    </row>
  </sheetData>
  <autoFilter ref="B4:R31"/>
  <mergeCells count="1">
    <mergeCell ref="B2:E2"/>
  </mergeCells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48.7109375" style="26" bestFit="1" customWidth="1"/>
  </cols>
  <sheetData>
    <row r="3" spans="1:2" x14ac:dyDescent="0.25">
      <c r="A3" s="23" t="s">
        <v>1621</v>
      </c>
      <c r="B3" s="26" t="s">
        <v>3869</v>
      </c>
    </row>
    <row r="4" spans="1:2" x14ac:dyDescent="0.25">
      <c r="A4" s="24" t="s">
        <v>147</v>
      </c>
      <c r="B4" s="26">
        <v>-6712275739.4000006</v>
      </c>
    </row>
    <row r="5" spans="1:2" x14ac:dyDescent="0.25">
      <c r="A5" s="24" t="s">
        <v>159</v>
      </c>
      <c r="B5" s="26">
        <v>-101138544</v>
      </c>
    </row>
    <row r="6" spans="1:2" x14ac:dyDescent="0.25">
      <c r="A6" s="24" t="s">
        <v>1623</v>
      </c>
      <c r="B6" s="26">
        <v>-6813414283.4000006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G127"/>
  <sheetViews>
    <sheetView workbookViewId="0">
      <selection activeCell="F4" sqref="F4:F10"/>
    </sheetView>
  </sheetViews>
  <sheetFormatPr defaultRowHeight="15" x14ac:dyDescent="0.25"/>
  <cols>
    <col min="1" max="1" width="17.28515625" bestFit="1" customWidth="1"/>
    <col min="2" max="2" width="18.5703125" style="26" bestFit="1" customWidth="1"/>
    <col min="6" max="6" width="17.5703125" bestFit="1" customWidth="1"/>
    <col min="7" max="7" width="19.140625" bestFit="1" customWidth="1"/>
  </cols>
  <sheetData>
    <row r="3" spans="1:7" x14ac:dyDescent="0.25">
      <c r="A3" s="23" t="s">
        <v>1621</v>
      </c>
      <c r="B3" s="26" t="s">
        <v>3874</v>
      </c>
      <c r="F3" s="86">
        <f>SUM(F4:F126)*1%</f>
        <v>1587955408.5979998</v>
      </c>
    </row>
    <row r="4" spans="1:7" x14ac:dyDescent="0.25">
      <c r="A4" s="24" t="s">
        <v>1020</v>
      </c>
      <c r="B4" s="26">
        <v>93492879.689999998</v>
      </c>
      <c r="E4" s="87" t="s">
        <v>147</v>
      </c>
      <c r="F4" s="76">
        <v>96157496561.640045</v>
      </c>
      <c r="G4" s="74">
        <f>F4-'Расшифровка Дт'!B80</f>
        <v>0</v>
      </c>
    </row>
    <row r="5" spans="1:7" x14ac:dyDescent="0.25">
      <c r="A5" s="24" t="s">
        <v>1895</v>
      </c>
      <c r="B5" s="26">
        <v>139169.66</v>
      </c>
      <c r="E5" s="87" t="s">
        <v>345</v>
      </c>
      <c r="F5" s="76">
        <v>35294737512.400002</v>
      </c>
      <c r="G5" s="74">
        <f>F5-'Расшифровка Дт'!B85</f>
        <v>0</v>
      </c>
    </row>
    <row r="6" spans="1:7" x14ac:dyDescent="0.25">
      <c r="A6" s="24" t="s">
        <v>3494</v>
      </c>
      <c r="B6" s="26">
        <v>153400000</v>
      </c>
      <c r="E6" s="87" t="s">
        <v>182</v>
      </c>
      <c r="F6" s="76">
        <v>8164078250.4500008</v>
      </c>
      <c r="G6" s="74">
        <f>F6-'Расшифровка Дт'!B106</f>
        <v>0</v>
      </c>
    </row>
    <row r="7" spans="1:7" x14ac:dyDescent="0.25">
      <c r="A7" s="24" t="s">
        <v>1802</v>
      </c>
      <c r="B7" s="26">
        <v>735000</v>
      </c>
      <c r="E7" s="87" t="s">
        <v>159</v>
      </c>
      <c r="F7" s="76">
        <v>6462111716.9500008</v>
      </c>
      <c r="G7" s="74">
        <f>F7-'Расшифровка Дт'!B127</f>
        <v>0</v>
      </c>
    </row>
    <row r="8" spans="1:7" x14ac:dyDescent="0.25">
      <c r="A8" s="24" t="s">
        <v>2182</v>
      </c>
      <c r="B8" s="26">
        <v>280375.18</v>
      </c>
      <c r="E8" s="87" t="s">
        <v>353</v>
      </c>
      <c r="F8" s="76">
        <v>5092579427.5299997</v>
      </c>
      <c r="G8" s="74">
        <f>F8-'Расшифровка Дт'!B133</f>
        <v>0</v>
      </c>
    </row>
    <row r="9" spans="1:7" x14ac:dyDescent="0.25">
      <c r="A9" s="24" t="s">
        <v>2171</v>
      </c>
      <c r="B9" s="26">
        <v>273390.74</v>
      </c>
      <c r="E9" s="87" t="s">
        <v>363</v>
      </c>
      <c r="F9" s="76">
        <v>2582793546.75</v>
      </c>
      <c r="G9" s="74">
        <f>F9-'Расшифровка Дт'!B136</f>
        <v>0</v>
      </c>
    </row>
    <row r="10" spans="1:7" x14ac:dyDescent="0.25">
      <c r="A10" s="24" t="s">
        <v>775</v>
      </c>
      <c r="B10" s="26">
        <v>773784645.09000003</v>
      </c>
      <c r="E10" s="87" t="s">
        <v>511</v>
      </c>
      <c r="F10" s="76">
        <v>2313021206.3400002</v>
      </c>
      <c r="G10" s="74">
        <f>F10-'Расшифровка Дт'!B142</f>
        <v>0</v>
      </c>
    </row>
    <row r="11" spans="1:7" x14ac:dyDescent="0.25">
      <c r="A11" s="24" t="s">
        <v>1950</v>
      </c>
      <c r="B11" s="26">
        <v>179289.77000000002</v>
      </c>
      <c r="E11" s="24" t="s">
        <v>3436</v>
      </c>
      <c r="F11" s="26">
        <v>1170218987</v>
      </c>
      <c r="G11" s="74"/>
    </row>
    <row r="12" spans="1:7" x14ac:dyDescent="0.25">
      <c r="A12" s="24" t="s">
        <v>363</v>
      </c>
      <c r="B12" s="26">
        <v>2582793546.75</v>
      </c>
      <c r="E12" s="24" t="s">
        <v>775</v>
      </c>
      <c r="F12" s="26">
        <v>773784645.09000003</v>
      </c>
      <c r="G12" s="74"/>
    </row>
    <row r="13" spans="1:7" x14ac:dyDescent="0.25">
      <c r="A13" s="24" t="s">
        <v>2112</v>
      </c>
      <c r="B13" s="26">
        <v>21292332.959999997</v>
      </c>
      <c r="E13" s="24" t="s">
        <v>3576</v>
      </c>
      <c r="F13" s="26">
        <v>182141404.94999999</v>
      </c>
    </row>
    <row r="14" spans="1:7" x14ac:dyDescent="0.25">
      <c r="A14" s="24" t="s">
        <v>182</v>
      </c>
      <c r="B14" s="26">
        <v>8164078250.4500008</v>
      </c>
      <c r="E14" s="24" t="s">
        <v>3494</v>
      </c>
      <c r="F14" s="26">
        <v>153400000</v>
      </c>
    </row>
    <row r="15" spans="1:7" x14ac:dyDescent="0.25">
      <c r="A15" s="24" t="s">
        <v>3620</v>
      </c>
      <c r="B15" s="26">
        <v>100000</v>
      </c>
      <c r="E15" s="24" t="s">
        <v>1020</v>
      </c>
      <c r="F15" s="26">
        <v>93492879.689999998</v>
      </c>
    </row>
    <row r="16" spans="1:7" x14ac:dyDescent="0.25">
      <c r="A16" s="24" t="s">
        <v>2085</v>
      </c>
      <c r="B16" s="26">
        <v>256811.24999999997</v>
      </c>
      <c r="E16" s="24" t="s">
        <v>330</v>
      </c>
      <c r="F16" s="26">
        <v>57894389.640000001</v>
      </c>
    </row>
    <row r="17" spans="1:6" x14ac:dyDescent="0.25">
      <c r="A17" s="24" t="s">
        <v>1751</v>
      </c>
      <c r="B17" s="26">
        <v>768491</v>
      </c>
      <c r="E17" s="24" t="s">
        <v>713</v>
      </c>
      <c r="F17" s="26">
        <v>55437179.18</v>
      </c>
    </row>
    <row r="18" spans="1:6" x14ac:dyDescent="0.25">
      <c r="A18" s="24" t="s">
        <v>1765</v>
      </c>
      <c r="B18" s="26">
        <v>416130</v>
      </c>
      <c r="E18" s="24" t="s">
        <v>378</v>
      </c>
      <c r="F18" s="26">
        <v>55006560</v>
      </c>
    </row>
    <row r="19" spans="1:6" x14ac:dyDescent="0.25">
      <c r="A19" s="24" t="s">
        <v>3749</v>
      </c>
      <c r="B19" s="26">
        <v>12000</v>
      </c>
      <c r="E19" s="24" t="s">
        <v>537</v>
      </c>
      <c r="F19" s="26">
        <v>52428747.57</v>
      </c>
    </row>
    <row r="20" spans="1:6" x14ac:dyDescent="0.25">
      <c r="A20" s="24" t="s">
        <v>1887</v>
      </c>
      <c r="B20" s="26">
        <v>109881.17</v>
      </c>
      <c r="E20" s="24" t="s">
        <v>2112</v>
      </c>
      <c r="F20" s="26">
        <v>21292332.959999997</v>
      </c>
    </row>
    <row r="21" spans="1:6" x14ac:dyDescent="0.25">
      <c r="A21" s="24" t="s">
        <v>3452</v>
      </c>
      <c r="B21" s="26">
        <v>479627.01</v>
      </c>
      <c r="E21" s="24" t="s">
        <v>3416</v>
      </c>
      <c r="F21" s="26">
        <v>16500000</v>
      </c>
    </row>
    <row r="22" spans="1:6" x14ac:dyDescent="0.25">
      <c r="A22" s="24" t="s">
        <v>3785</v>
      </c>
      <c r="B22" s="26">
        <v>1458589.15</v>
      </c>
      <c r="E22" s="24" t="s">
        <v>3713</v>
      </c>
      <c r="F22" s="26">
        <v>14581838.640000001</v>
      </c>
    </row>
    <row r="23" spans="1:6" x14ac:dyDescent="0.25">
      <c r="A23" s="24" t="s">
        <v>3650</v>
      </c>
      <c r="B23" s="26">
        <v>35000</v>
      </c>
      <c r="E23" s="24" t="s">
        <v>3846</v>
      </c>
      <c r="F23" s="26">
        <v>12978914.1</v>
      </c>
    </row>
    <row r="24" spans="1:6" x14ac:dyDescent="0.25">
      <c r="A24" s="24" t="s">
        <v>3823</v>
      </c>
      <c r="B24" s="26">
        <v>4971031</v>
      </c>
      <c r="E24" s="24" t="s">
        <v>1967</v>
      </c>
      <c r="F24" s="26">
        <v>10232005.550000001</v>
      </c>
    </row>
    <row r="25" spans="1:6" x14ac:dyDescent="0.25">
      <c r="A25" s="24" t="s">
        <v>3795</v>
      </c>
      <c r="B25" s="26">
        <v>99000</v>
      </c>
      <c r="E25" s="24" t="s">
        <v>3857</v>
      </c>
      <c r="F25" s="26">
        <v>7357440</v>
      </c>
    </row>
    <row r="26" spans="1:6" x14ac:dyDescent="0.25">
      <c r="A26" s="24" t="s">
        <v>3741</v>
      </c>
      <c r="B26" s="26">
        <v>12000</v>
      </c>
      <c r="E26" s="24" t="s">
        <v>3660</v>
      </c>
      <c r="F26" s="26">
        <v>6500000</v>
      </c>
    </row>
    <row r="27" spans="1:6" x14ac:dyDescent="0.25">
      <c r="A27" s="24" t="s">
        <v>3529</v>
      </c>
      <c r="B27" s="26">
        <v>678.54</v>
      </c>
      <c r="E27" s="24" t="s">
        <v>3518</v>
      </c>
      <c r="F27" s="26">
        <v>5885952</v>
      </c>
    </row>
    <row r="28" spans="1:6" x14ac:dyDescent="0.25">
      <c r="A28" s="24" t="s">
        <v>1903</v>
      </c>
      <c r="B28" s="26">
        <v>137236.49</v>
      </c>
      <c r="E28" s="24" t="s">
        <v>491</v>
      </c>
      <c r="F28" s="26">
        <v>5833333.3300000001</v>
      </c>
    </row>
    <row r="29" spans="1:6" x14ac:dyDescent="0.25">
      <c r="A29" s="24" t="s">
        <v>1861</v>
      </c>
      <c r="B29" s="26">
        <v>822168.32</v>
      </c>
      <c r="E29" s="24" t="s">
        <v>3823</v>
      </c>
      <c r="F29" s="26">
        <v>4971031</v>
      </c>
    </row>
    <row r="30" spans="1:6" x14ac:dyDescent="0.25">
      <c r="A30" s="24" t="s">
        <v>3857</v>
      </c>
      <c r="B30" s="26">
        <v>7357440</v>
      </c>
      <c r="E30" s="24" t="s">
        <v>3272</v>
      </c>
      <c r="F30" s="26">
        <v>3472711.6800000002</v>
      </c>
    </row>
    <row r="31" spans="1:6" x14ac:dyDescent="0.25">
      <c r="A31" s="24" t="s">
        <v>1923</v>
      </c>
      <c r="B31" s="26">
        <v>245847.31000000003</v>
      </c>
      <c r="E31" s="24" t="s">
        <v>3463</v>
      </c>
      <c r="F31" s="26">
        <v>2131427.06</v>
      </c>
    </row>
    <row r="32" spans="1:6" x14ac:dyDescent="0.25">
      <c r="A32" s="24" t="s">
        <v>330</v>
      </c>
      <c r="B32" s="26">
        <v>57894389.640000001</v>
      </c>
      <c r="E32" s="24" t="s">
        <v>2004</v>
      </c>
      <c r="F32" s="26">
        <v>1863563.8599999999</v>
      </c>
    </row>
    <row r="33" spans="1:6" x14ac:dyDescent="0.25">
      <c r="A33" s="24" t="s">
        <v>3728</v>
      </c>
      <c r="B33" s="26">
        <v>264000</v>
      </c>
      <c r="E33" s="24" t="s">
        <v>2713</v>
      </c>
      <c r="F33" s="26">
        <v>1832231.28</v>
      </c>
    </row>
    <row r="34" spans="1:6" x14ac:dyDescent="0.25">
      <c r="A34" s="24" t="s">
        <v>2152</v>
      </c>
      <c r="B34" s="26">
        <v>677065.28</v>
      </c>
      <c r="E34" s="24" t="s">
        <v>3785</v>
      </c>
      <c r="F34" s="26">
        <v>1458589.15</v>
      </c>
    </row>
    <row r="35" spans="1:6" x14ac:dyDescent="0.25">
      <c r="A35" s="24" t="s">
        <v>3518</v>
      </c>
      <c r="B35" s="26">
        <v>5885952</v>
      </c>
      <c r="E35" s="24" t="s">
        <v>3347</v>
      </c>
      <c r="F35" s="26">
        <v>1200000</v>
      </c>
    </row>
    <row r="36" spans="1:6" x14ac:dyDescent="0.25">
      <c r="A36" s="24" t="s">
        <v>1811</v>
      </c>
      <c r="B36" s="26">
        <v>800000</v>
      </c>
      <c r="E36" s="24" t="s">
        <v>3814</v>
      </c>
      <c r="F36" s="26">
        <v>1000000</v>
      </c>
    </row>
    <row r="37" spans="1:6" x14ac:dyDescent="0.25">
      <c r="A37" s="24" t="s">
        <v>1786</v>
      </c>
      <c r="B37" s="26">
        <v>250000</v>
      </c>
      <c r="E37" s="24" t="s">
        <v>3599</v>
      </c>
      <c r="F37" s="26">
        <v>900000</v>
      </c>
    </row>
    <row r="38" spans="1:6" x14ac:dyDescent="0.25">
      <c r="A38" s="24" t="s">
        <v>1779</v>
      </c>
      <c r="B38" s="26">
        <v>104500</v>
      </c>
      <c r="E38" s="24" t="s">
        <v>3509</v>
      </c>
      <c r="F38" s="26">
        <v>859516.74</v>
      </c>
    </row>
    <row r="39" spans="1:6" x14ac:dyDescent="0.25">
      <c r="A39" s="24" t="s">
        <v>1833</v>
      </c>
      <c r="B39" s="26">
        <v>140000</v>
      </c>
      <c r="E39" s="24" t="s">
        <v>1861</v>
      </c>
      <c r="F39" s="26">
        <v>822168.32</v>
      </c>
    </row>
    <row r="40" spans="1:6" x14ac:dyDescent="0.25">
      <c r="A40" s="24" t="s">
        <v>491</v>
      </c>
      <c r="B40" s="26">
        <v>5833333.3300000001</v>
      </c>
      <c r="E40" s="24" t="s">
        <v>1811</v>
      </c>
      <c r="F40" s="26">
        <v>800000</v>
      </c>
    </row>
    <row r="41" spans="1:6" x14ac:dyDescent="0.25">
      <c r="A41" s="24" t="s">
        <v>2713</v>
      </c>
      <c r="B41" s="26">
        <v>1832231.28</v>
      </c>
      <c r="E41" s="24" t="s">
        <v>1751</v>
      </c>
      <c r="F41" s="26">
        <v>768491</v>
      </c>
    </row>
    <row r="42" spans="1:6" x14ac:dyDescent="0.25">
      <c r="A42" s="24" t="s">
        <v>1758</v>
      </c>
      <c r="B42" s="26">
        <v>202200</v>
      </c>
      <c r="E42" s="24" t="s">
        <v>1802</v>
      </c>
      <c r="F42" s="26">
        <v>735000</v>
      </c>
    </row>
    <row r="43" spans="1:6" x14ac:dyDescent="0.25">
      <c r="A43" s="24" t="s">
        <v>3713</v>
      </c>
      <c r="B43" s="26">
        <v>14581838.640000001</v>
      </c>
      <c r="E43" s="24" t="s">
        <v>2152</v>
      </c>
      <c r="F43" s="26">
        <v>677065.28</v>
      </c>
    </row>
    <row r="44" spans="1:6" x14ac:dyDescent="0.25">
      <c r="A44" s="24" t="s">
        <v>537</v>
      </c>
      <c r="B44" s="26">
        <v>52428747.57</v>
      </c>
      <c r="E44" s="24" t="s">
        <v>1826</v>
      </c>
      <c r="F44" s="26">
        <v>675000</v>
      </c>
    </row>
    <row r="45" spans="1:6" x14ac:dyDescent="0.25">
      <c r="A45" s="24" t="s">
        <v>147</v>
      </c>
      <c r="B45" s="26">
        <v>96157496561.640045</v>
      </c>
      <c r="E45" s="24" t="s">
        <v>3476</v>
      </c>
      <c r="F45" s="26">
        <v>500000</v>
      </c>
    </row>
    <row r="46" spans="1:6" x14ac:dyDescent="0.25">
      <c r="A46" s="24" t="s">
        <v>1878</v>
      </c>
      <c r="B46" s="26">
        <v>97881.17</v>
      </c>
      <c r="E46" s="24" t="s">
        <v>3549</v>
      </c>
      <c r="F46" s="26">
        <v>499203.35000000003</v>
      </c>
    </row>
    <row r="47" spans="1:6" x14ac:dyDescent="0.25">
      <c r="A47" s="24" t="s">
        <v>1940</v>
      </c>
      <c r="B47" s="26">
        <v>209547.96</v>
      </c>
      <c r="E47" s="24" t="s">
        <v>3452</v>
      </c>
      <c r="F47" s="26">
        <v>479627.01</v>
      </c>
    </row>
    <row r="48" spans="1:6" x14ac:dyDescent="0.25">
      <c r="A48" s="24" t="s">
        <v>1735</v>
      </c>
      <c r="B48" s="26">
        <v>475000</v>
      </c>
      <c r="E48" s="24" t="s">
        <v>1735</v>
      </c>
      <c r="F48" s="26">
        <v>475000</v>
      </c>
    </row>
    <row r="49" spans="1:6" x14ac:dyDescent="0.25">
      <c r="A49" s="24" t="s">
        <v>3366</v>
      </c>
      <c r="B49" s="26">
        <v>295.18</v>
      </c>
      <c r="E49" s="24" t="s">
        <v>2041</v>
      </c>
      <c r="F49" s="26">
        <v>431403.81000000006</v>
      </c>
    </row>
    <row r="50" spans="1:6" x14ac:dyDescent="0.25">
      <c r="A50" s="24" t="s">
        <v>3549</v>
      </c>
      <c r="B50" s="26">
        <v>499203.35000000003</v>
      </c>
      <c r="E50" s="24" t="s">
        <v>3590</v>
      </c>
      <c r="F50" s="26">
        <v>417516.73</v>
      </c>
    </row>
    <row r="51" spans="1:6" x14ac:dyDescent="0.25">
      <c r="A51" s="24" t="s">
        <v>1914</v>
      </c>
      <c r="B51" s="26">
        <v>139169.66</v>
      </c>
      <c r="E51" s="24" t="s">
        <v>1765</v>
      </c>
      <c r="F51" s="26">
        <v>416130</v>
      </c>
    </row>
    <row r="52" spans="1:6" x14ac:dyDescent="0.25">
      <c r="A52" s="24" t="s">
        <v>3509</v>
      </c>
      <c r="B52" s="26">
        <v>859516.74</v>
      </c>
      <c r="E52" s="24" t="s">
        <v>1772</v>
      </c>
      <c r="F52" s="26">
        <v>400000</v>
      </c>
    </row>
    <row r="53" spans="1:6" x14ac:dyDescent="0.25">
      <c r="A53" s="24" t="s">
        <v>3463</v>
      </c>
      <c r="B53" s="26">
        <v>2131427.06</v>
      </c>
      <c r="E53" s="24" t="s">
        <v>2101</v>
      </c>
      <c r="F53" s="26">
        <v>318103.79000000004</v>
      </c>
    </row>
    <row r="54" spans="1:6" x14ac:dyDescent="0.25">
      <c r="A54" s="24" t="s">
        <v>511</v>
      </c>
      <c r="B54" s="26">
        <v>2313021206.3400002</v>
      </c>
      <c r="E54" s="24" t="s">
        <v>3611</v>
      </c>
      <c r="F54" s="26">
        <v>306920.02</v>
      </c>
    </row>
    <row r="55" spans="1:6" x14ac:dyDescent="0.25">
      <c r="A55" s="24" t="s">
        <v>3436</v>
      </c>
      <c r="B55" s="26">
        <v>1170218987</v>
      </c>
      <c r="E55" s="24" t="s">
        <v>2182</v>
      </c>
      <c r="F55" s="26">
        <v>280375.18</v>
      </c>
    </row>
    <row r="56" spans="1:6" x14ac:dyDescent="0.25">
      <c r="A56" s="24" t="s">
        <v>3599</v>
      </c>
      <c r="B56" s="26">
        <v>900000</v>
      </c>
      <c r="E56" s="24" t="s">
        <v>2171</v>
      </c>
      <c r="F56" s="26">
        <v>273390.74</v>
      </c>
    </row>
    <row r="57" spans="1:6" x14ac:dyDescent="0.25">
      <c r="A57" s="24" t="s">
        <v>3660</v>
      </c>
      <c r="B57" s="26">
        <v>6500000</v>
      </c>
      <c r="E57" s="24" t="s">
        <v>3728</v>
      </c>
      <c r="F57" s="26">
        <v>264000</v>
      </c>
    </row>
    <row r="58" spans="1:6" x14ac:dyDescent="0.25">
      <c r="A58" s="24" t="s">
        <v>3416</v>
      </c>
      <c r="B58" s="26">
        <v>16500000</v>
      </c>
      <c r="E58" s="24" t="s">
        <v>2085</v>
      </c>
      <c r="F58" s="26">
        <v>256811.24999999997</v>
      </c>
    </row>
    <row r="59" spans="1:6" x14ac:dyDescent="0.25">
      <c r="A59" s="24" t="s">
        <v>3347</v>
      </c>
      <c r="B59" s="26">
        <v>1200000</v>
      </c>
      <c r="E59" s="24" t="s">
        <v>1786</v>
      </c>
      <c r="F59" s="26">
        <v>250000</v>
      </c>
    </row>
    <row r="60" spans="1:6" x14ac:dyDescent="0.25">
      <c r="A60" s="24" t="s">
        <v>1826</v>
      </c>
      <c r="B60" s="26">
        <v>675000</v>
      </c>
      <c r="E60" s="24" t="s">
        <v>1923</v>
      </c>
      <c r="F60" s="26">
        <v>245847.31000000003</v>
      </c>
    </row>
    <row r="61" spans="1:6" x14ac:dyDescent="0.25">
      <c r="A61" s="24" t="s">
        <v>3476</v>
      </c>
      <c r="B61" s="26">
        <v>500000</v>
      </c>
      <c r="E61" s="24" t="s">
        <v>1940</v>
      </c>
      <c r="F61" s="26">
        <v>209547.96</v>
      </c>
    </row>
    <row r="62" spans="1:6" x14ac:dyDescent="0.25">
      <c r="A62" s="24" t="s">
        <v>1843</v>
      </c>
      <c r="B62" s="26">
        <v>179289.04</v>
      </c>
      <c r="E62" s="24" t="s">
        <v>1758</v>
      </c>
      <c r="F62" s="26">
        <v>202200</v>
      </c>
    </row>
    <row r="63" spans="1:6" x14ac:dyDescent="0.25">
      <c r="A63" s="24" t="s">
        <v>1870</v>
      </c>
      <c r="B63" s="26">
        <v>179289.04</v>
      </c>
      <c r="E63" s="24" t="s">
        <v>1950</v>
      </c>
      <c r="F63" s="26">
        <v>179289.77000000002</v>
      </c>
    </row>
    <row r="64" spans="1:6" x14ac:dyDescent="0.25">
      <c r="A64" s="24" t="s">
        <v>1931</v>
      </c>
      <c r="B64" s="26">
        <v>143432.56</v>
      </c>
      <c r="E64" s="24" t="s">
        <v>2060</v>
      </c>
      <c r="F64" s="26">
        <v>179289.05000000002</v>
      </c>
    </row>
    <row r="65" spans="1:6" x14ac:dyDescent="0.25">
      <c r="A65" s="24" t="s">
        <v>353</v>
      </c>
      <c r="B65" s="26">
        <v>5092579427.5299997</v>
      </c>
      <c r="E65" s="24" t="s">
        <v>1843</v>
      </c>
      <c r="F65" s="26">
        <v>179289.04</v>
      </c>
    </row>
    <row r="66" spans="1:6" x14ac:dyDescent="0.25">
      <c r="A66" s="24" t="s">
        <v>1744</v>
      </c>
      <c r="B66" s="26">
        <v>27555</v>
      </c>
      <c r="E66" s="24" t="s">
        <v>1870</v>
      </c>
      <c r="F66" s="26">
        <v>179289.04</v>
      </c>
    </row>
    <row r="67" spans="1:6" x14ac:dyDescent="0.25">
      <c r="A67" s="24" t="s">
        <v>1978</v>
      </c>
      <c r="B67" s="26">
        <v>85509.51999999999</v>
      </c>
      <c r="E67" s="24" t="s">
        <v>1931</v>
      </c>
      <c r="F67" s="26">
        <v>143432.56</v>
      </c>
    </row>
    <row r="68" spans="1:6" x14ac:dyDescent="0.25">
      <c r="A68" s="24" t="s">
        <v>2051</v>
      </c>
      <c r="B68" s="26">
        <v>139169.65000000002</v>
      </c>
      <c r="E68" s="24" t="s">
        <v>1833</v>
      </c>
      <c r="F68" s="26">
        <v>140000</v>
      </c>
    </row>
    <row r="69" spans="1:6" x14ac:dyDescent="0.25">
      <c r="A69" s="24" t="s">
        <v>3558</v>
      </c>
      <c r="B69" s="26">
        <v>60000</v>
      </c>
      <c r="E69" s="24" t="s">
        <v>1895</v>
      </c>
      <c r="F69" s="26">
        <v>139169.66</v>
      </c>
    </row>
    <row r="70" spans="1:6" x14ac:dyDescent="0.25">
      <c r="A70" s="24" t="s">
        <v>3611</v>
      </c>
      <c r="B70" s="26">
        <v>306920.02</v>
      </c>
      <c r="E70" s="24" t="s">
        <v>1914</v>
      </c>
      <c r="F70" s="26">
        <v>139169.66</v>
      </c>
    </row>
    <row r="71" spans="1:6" x14ac:dyDescent="0.25">
      <c r="A71" s="24" t="s">
        <v>1987</v>
      </c>
      <c r="B71" s="26">
        <v>139169.65000000002</v>
      </c>
      <c r="E71" s="24" t="s">
        <v>2051</v>
      </c>
      <c r="F71" s="26">
        <v>139169.65000000002</v>
      </c>
    </row>
    <row r="72" spans="1:6" x14ac:dyDescent="0.25">
      <c r="A72" s="24" t="s">
        <v>378</v>
      </c>
      <c r="B72" s="26">
        <v>55006560</v>
      </c>
      <c r="E72" s="24" t="s">
        <v>1987</v>
      </c>
      <c r="F72" s="26">
        <v>139169.65000000002</v>
      </c>
    </row>
    <row r="73" spans="1:6" x14ac:dyDescent="0.25">
      <c r="A73" s="24" t="s">
        <v>2060</v>
      </c>
      <c r="B73" s="26">
        <v>179289.05000000002</v>
      </c>
      <c r="E73" s="24" t="s">
        <v>1903</v>
      </c>
      <c r="F73" s="26">
        <v>137236.49</v>
      </c>
    </row>
    <row r="74" spans="1:6" x14ac:dyDescent="0.25">
      <c r="A74" s="24" t="s">
        <v>3814</v>
      </c>
      <c r="B74" s="26">
        <v>1000000</v>
      </c>
      <c r="E74" s="24" t="s">
        <v>3181</v>
      </c>
      <c r="F74" s="26">
        <v>131731.26</v>
      </c>
    </row>
    <row r="75" spans="1:6" x14ac:dyDescent="0.25">
      <c r="A75" s="24" t="s">
        <v>1772</v>
      </c>
      <c r="B75" s="26">
        <v>400000</v>
      </c>
      <c r="E75" s="24" t="s">
        <v>1887</v>
      </c>
      <c r="F75" s="26">
        <v>109881.17</v>
      </c>
    </row>
    <row r="76" spans="1:6" x14ac:dyDescent="0.25">
      <c r="A76" s="24" t="s">
        <v>1967</v>
      </c>
      <c r="B76" s="26">
        <v>10232005.550000001</v>
      </c>
      <c r="E76" s="24" t="s">
        <v>2020</v>
      </c>
      <c r="F76" s="26">
        <v>108141.82999999999</v>
      </c>
    </row>
    <row r="77" spans="1:6" x14ac:dyDescent="0.25">
      <c r="A77" s="24" t="s">
        <v>2004</v>
      </c>
      <c r="B77" s="26">
        <v>1863563.8599999999</v>
      </c>
      <c r="E77" s="24" t="s">
        <v>1779</v>
      </c>
      <c r="F77" s="26">
        <v>104500</v>
      </c>
    </row>
    <row r="78" spans="1:6" x14ac:dyDescent="0.25">
      <c r="A78" s="24" t="s">
        <v>2029</v>
      </c>
      <c r="B78" s="26">
        <v>65966.740000000005</v>
      </c>
      <c r="E78" s="24" t="s">
        <v>3620</v>
      </c>
      <c r="F78" s="26">
        <v>100000</v>
      </c>
    </row>
    <row r="79" spans="1:6" x14ac:dyDescent="0.25">
      <c r="A79" s="24" t="s">
        <v>2101</v>
      </c>
      <c r="B79" s="26">
        <v>318103.79000000004</v>
      </c>
      <c r="E79" s="24" t="s">
        <v>3795</v>
      </c>
      <c r="F79" s="26">
        <v>99000</v>
      </c>
    </row>
    <row r="80" spans="1:6" x14ac:dyDescent="0.25">
      <c r="A80" s="24" t="s">
        <v>2068</v>
      </c>
      <c r="B80" s="26">
        <v>62894</v>
      </c>
      <c r="E80" s="24" t="s">
        <v>1878</v>
      </c>
      <c r="F80" s="26">
        <v>97881.17</v>
      </c>
    </row>
    <row r="81" spans="1:6" x14ac:dyDescent="0.25">
      <c r="A81" s="24" t="s">
        <v>713</v>
      </c>
      <c r="B81" s="26">
        <v>55437179.18</v>
      </c>
      <c r="E81" s="24" t="s">
        <v>1978</v>
      </c>
      <c r="F81" s="26">
        <v>85509.51999999999</v>
      </c>
    </row>
    <row r="82" spans="1:6" x14ac:dyDescent="0.25">
      <c r="A82" s="24" t="s">
        <v>3590</v>
      </c>
      <c r="B82" s="26">
        <v>417516.73</v>
      </c>
      <c r="E82" s="24" t="s">
        <v>2029</v>
      </c>
      <c r="F82" s="26">
        <v>65966.740000000005</v>
      </c>
    </row>
    <row r="83" spans="1:6" x14ac:dyDescent="0.25">
      <c r="A83" s="24" t="s">
        <v>345</v>
      </c>
      <c r="B83" s="26">
        <v>35294737512.400002</v>
      </c>
      <c r="E83" s="24" t="s">
        <v>2068</v>
      </c>
      <c r="F83" s="26">
        <v>62894</v>
      </c>
    </row>
    <row r="84" spans="1:6" x14ac:dyDescent="0.25">
      <c r="A84" s="24" t="s">
        <v>2020</v>
      </c>
      <c r="B84" s="26">
        <v>108141.82999999999</v>
      </c>
      <c r="E84" s="24" t="s">
        <v>1995</v>
      </c>
      <c r="F84" s="26">
        <v>62894</v>
      </c>
    </row>
    <row r="85" spans="1:6" x14ac:dyDescent="0.25">
      <c r="A85" s="24" t="s">
        <v>2041</v>
      </c>
      <c r="B85" s="26">
        <v>431403.81000000006</v>
      </c>
      <c r="E85" s="24" t="s">
        <v>2077</v>
      </c>
      <c r="F85" s="26">
        <v>62894</v>
      </c>
    </row>
    <row r="86" spans="1:6" x14ac:dyDescent="0.25">
      <c r="A86" s="24" t="s">
        <v>3806</v>
      </c>
      <c r="B86" s="26">
        <v>10681.810000000001</v>
      </c>
      <c r="E86" s="24" t="s">
        <v>3171</v>
      </c>
      <c r="F86" s="26">
        <v>60100.62</v>
      </c>
    </row>
    <row r="87" spans="1:6" x14ac:dyDescent="0.25">
      <c r="A87" s="24" t="s">
        <v>159</v>
      </c>
      <c r="B87" s="26">
        <v>6462111716.9500008</v>
      </c>
      <c r="E87" s="24" t="s">
        <v>3558</v>
      </c>
      <c r="F87" s="26">
        <v>60000</v>
      </c>
    </row>
    <row r="88" spans="1:6" x14ac:dyDescent="0.25">
      <c r="A88" s="24" t="s">
        <v>1995</v>
      </c>
      <c r="B88" s="26">
        <v>62894</v>
      </c>
      <c r="E88" s="24" t="s">
        <v>3176</v>
      </c>
      <c r="F88" s="26">
        <v>48975</v>
      </c>
    </row>
    <row r="89" spans="1:6" x14ac:dyDescent="0.25">
      <c r="A89" s="24" t="s">
        <v>2077</v>
      </c>
      <c r="B89" s="26">
        <v>62894</v>
      </c>
      <c r="E89" s="24" t="s">
        <v>3201</v>
      </c>
      <c r="F89" s="26">
        <v>47972.61</v>
      </c>
    </row>
    <row r="90" spans="1:6" x14ac:dyDescent="0.25">
      <c r="A90" s="24" t="s">
        <v>3272</v>
      </c>
      <c r="B90" s="26">
        <v>3472711.6800000002</v>
      </c>
      <c r="E90" s="24" t="s">
        <v>3146</v>
      </c>
      <c r="F90" s="26">
        <v>46420.69</v>
      </c>
    </row>
    <row r="91" spans="1:6" x14ac:dyDescent="0.25">
      <c r="A91" s="24" t="s">
        <v>3576</v>
      </c>
      <c r="B91" s="26">
        <v>182141404.94999999</v>
      </c>
      <c r="E91" s="24" t="s">
        <v>3166</v>
      </c>
      <c r="F91" s="26">
        <v>36294.99</v>
      </c>
    </row>
    <row r="92" spans="1:6" x14ac:dyDescent="0.25">
      <c r="A92" s="24" t="s">
        <v>3846</v>
      </c>
      <c r="B92" s="26">
        <v>12978914.1</v>
      </c>
      <c r="E92" s="24" t="s">
        <v>3650</v>
      </c>
      <c r="F92" s="26">
        <v>35000</v>
      </c>
    </row>
    <row r="93" spans="1:6" x14ac:dyDescent="0.25">
      <c r="A93" s="24" t="s">
        <v>3166</v>
      </c>
      <c r="B93" s="26">
        <v>36294.99</v>
      </c>
      <c r="E93" s="24" t="s">
        <v>1744</v>
      </c>
      <c r="F93" s="26">
        <v>27555</v>
      </c>
    </row>
    <row r="94" spans="1:6" x14ac:dyDescent="0.25">
      <c r="A94" s="24" t="s">
        <v>3221</v>
      </c>
      <c r="B94" s="26">
        <v>197.18</v>
      </c>
      <c r="E94" s="24" t="s">
        <v>3216</v>
      </c>
      <c r="F94" s="26">
        <v>25900.42</v>
      </c>
    </row>
    <row r="95" spans="1:6" x14ac:dyDescent="0.25">
      <c r="A95" s="24" t="s">
        <v>3231</v>
      </c>
      <c r="B95" s="26">
        <v>0.03</v>
      </c>
      <c r="E95" s="24" t="s">
        <v>3131</v>
      </c>
      <c r="F95" s="26">
        <v>22744.25</v>
      </c>
    </row>
    <row r="96" spans="1:6" x14ac:dyDescent="0.25">
      <c r="A96" s="24" t="s">
        <v>3156</v>
      </c>
      <c r="B96" s="26">
        <v>1296.71</v>
      </c>
      <c r="E96" s="24" t="s">
        <v>3021</v>
      </c>
      <c r="F96" s="26">
        <v>20492.759999999998</v>
      </c>
    </row>
    <row r="97" spans="1:6" x14ac:dyDescent="0.25">
      <c r="A97" s="24" t="s">
        <v>3131</v>
      </c>
      <c r="B97" s="26">
        <v>22744.25</v>
      </c>
      <c r="E97" s="24" t="s">
        <v>3115</v>
      </c>
      <c r="F97" s="26">
        <v>18408.150000000001</v>
      </c>
    </row>
    <row r="98" spans="1:6" x14ac:dyDescent="0.25">
      <c r="A98" s="24" t="s">
        <v>3216</v>
      </c>
      <c r="B98" s="26">
        <v>25900.42</v>
      </c>
      <c r="E98" s="24" t="s">
        <v>3141</v>
      </c>
      <c r="F98" s="26">
        <v>15056.64</v>
      </c>
    </row>
    <row r="99" spans="1:6" x14ac:dyDescent="0.25">
      <c r="A99" s="24" t="s">
        <v>3141</v>
      </c>
      <c r="B99" s="26">
        <v>15056.64</v>
      </c>
      <c r="E99" s="24" t="s">
        <v>3749</v>
      </c>
      <c r="F99" s="26">
        <v>12000</v>
      </c>
    </row>
    <row r="100" spans="1:6" x14ac:dyDescent="0.25">
      <c r="A100" s="24" t="s">
        <v>3181</v>
      </c>
      <c r="B100" s="26">
        <v>131731.26</v>
      </c>
      <c r="E100" s="24" t="s">
        <v>3741</v>
      </c>
      <c r="F100" s="26">
        <v>12000</v>
      </c>
    </row>
    <row r="101" spans="1:6" x14ac:dyDescent="0.25">
      <c r="A101" s="24" t="s">
        <v>3241</v>
      </c>
      <c r="B101" s="26">
        <v>0.01</v>
      </c>
      <c r="E101" s="24" t="s">
        <v>3121</v>
      </c>
      <c r="F101" s="26">
        <v>10999.46</v>
      </c>
    </row>
    <row r="102" spans="1:6" x14ac:dyDescent="0.25">
      <c r="A102" s="24" t="s">
        <v>3105</v>
      </c>
      <c r="B102" s="26">
        <v>9174.73</v>
      </c>
      <c r="E102" s="24" t="s">
        <v>3806</v>
      </c>
      <c r="F102" s="26">
        <v>10681.810000000001</v>
      </c>
    </row>
    <row r="103" spans="1:6" x14ac:dyDescent="0.25">
      <c r="A103" s="24" t="s">
        <v>3151</v>
      </c>
      <c r="B103" s="26">
        <v>2710.26</v>
      </c>
      <c r="E103" s="24" t="s">
        <v>3105</v>
      </c>
      <c r="F103" s="26">
        <v>9174.73</v>
      </c>
    </row>
    <row r="104" spans="1:6" x14ac:dyDescent="0.25">
      <c r="A104" s="24" t="s">
        <v>3146</v>
      </c>
      <c r="B104" s="26">
        <v>46420.69</v>
      </c>
      <c r="E104" s="24" t="s">
        <v>3211</v>
      </c>
      <c r="F104" s="26">
        <v>7807.9</v>
      </c>
    </row>
    <row r="105" spans="1:6" x14ac:dyDescent="0.25">
      <c r="A105" s="24" t="s">
        <v>3171</v>
      </c>
      <c r="B105" s="26">
        <v>60100.62</v>
      </c>
      <c r="E105" s="24" t="s">
        <v>3261</v>
      </c>
      <c r="F105" s="26">
        <v>7261.1</v>
      </c>
    </row>
    <row r="106" spans="1:6" x14ac:dyDescent="0.25">
      <c r="A106" s="24" t="s">
        <v>3161</v>
      </c>
      <c r="B106" s="26">
        <v>0.03</v>
      </c>
      <c r="E106" s="24" t="s">
        <v>3110</v>
      </c>
      <c r="F106" s="26">
        <v>7180.02</v>
      </c>
    </row>
    <row r="107" spans="1:6" x14ac:dyDescent="0.25">
      <c r="A107" s="24" t="s">
        <v>3266</v>
      </c>
      <c r="B107" s="26">
        <v>278.27999999999997</v>
      </c>
      <c r="E107" s="24" t="s">
        <v>3126</v>
      </c>
      <c r="F107" s="26">
        <v>7013.79</v>
      </c>
    </row>
    <row r="108" spans="1:6" x14ac:dyDescent="0.25">
      <c r="A108" s="24" t="s">
        <v>3110</v>
      </c>
      <c r="B108" s="26">
        <v>7180.02</v>
      </c>
      <c r="E108" s="24" t="s">
        <v>3236</v>
      </c>
      <c r="F108" s="26">
        <v>6870.49</v>
      </c>
    </row>
    <row r="109" spans="1:6" x14ac:dyDescent="0.25">
      <c r="A109" s="24" t="s">
        <v>3115</v>
      </c>
      <c r="B109" s="26">
        <v>18408.150000000001</v>
      </c>
      <c r="E109" s="24" t="s">
        <v>3196</v>
      </c>
      <c r="F109" s="26">
        <v>5570.33</v>
      </c>
    </row>
    <row r="110" spans="1:6" x14ac:dyDescent="0.25">
      <c r="A110" s="24" t="s">
        <v>3191</v>
      </c>
      <c r="B110" s="26">
        <v>4735.41</v>
      </c>
      <c r="E110" s="24" t="s">
        <v>3191</v>
      </c>
      <c r="F110" s="26">
        <v>4735.41</v>
      </c>
    </row>
    <row r="111" spans="1:6" x14ac:dyDescent="0.25">
      <c r="A111" s="24" t="s">
        <v>3251</v>
      </c>
      <c r="B111" s="26">
        <v>0.02</v>
      </c>
      <c r="E111" s="24" t="s">
        <v>3151</v>
      </c>
      <c r="F111" s="26">
        <v>2710.26</v>
      </c>
    </row>
    <row r="112" spans="1:6" x14ac:dyDescent="0.25">
      <c r="A112" s="24" t="s">
        <v>3201</v>
      </c>
      <c r="B112" s="26">
        <v>47972.61</v>
      </c>
      <c r="E112" s="24" t="s">
        <v>3206</v>
      </c>
      <c r="F112" s="26">
        <v>2603.66</v>
      </c>
    </row>
    <row r="113" spans="1:6" x14ac:dyDescent="0.25">
      <c r="A113" s="24" t="s">
        <v>3126</v>
      </c>
      <c r="B113" s="26">
        <v>7013.79</v>
      </c>
      <c r="E113" s="24" t="s">
        <v>3246</v>
      </c>
      <c r="F113" s="26">
        <v>1756.24</v>
      </c>
    </row>
    <row r="114" spans="1:6" x14ac:dyDescent="0.25">
      <c r="A114" s="24" t="s">
        <v>3256</v>
      </c>
      <c r="B114" s="26">
        <v>116.41</v>
      </c>
      <c r="E114" s="24" t="s">
        <v>3156</v>
      </c>
      <c r="F114" s="26">
        <v>1296.71</v>
      </c>
    </row>
    <row r="115" spans="1:6" x14ac:dyDescent="0.25">
      <c r="A115" s="24" t="s">
        <v>3211</v>
      </c>
      <c r="B115" s="26">
        <v>7807.9</v>
      </c>
      <c r="E115" s="24" t="s">
        <v>3136</v>
      </c>
      <c r="F115" s="26">
        <v>754.26</v>
      </c>
    </row>
    <row r="116" spans="1:6" x14ac:dyDescent="0.25">
      <c r="A116" s="24" t="s">
        <v>3121</v>
      </c>
      <c r="B116" s="26">
        <v>10999.46</v>
      </c>
      <c r="E116" s="24" t="s">
        <v>3529</v>
      </c>
      <c r="F116" s="26">
        <v>678.54</v>
      </c>
    </row>
    <row r="117" spans="1:6" x14ac:dyDescent="0.25">
      <c r="A117" s="24" t="s">
        <v>3196</v>
      </c>
      <c r="B117" s="26">
        <v>5570.33</v>
      </c>
      <c r="E117" s="24" t="s">
        <v>3366</v>
      </c>
      <c r="F117" s="26">
        <v>295.18</v>
      </c>
    </row>
    <row r="118" spans="1:6" x14ac:dyDescent="0.25">
      <c r="A118" s="24" t="s">
        <v>3176</v>
      </c>
      <c r="B118" s="26">
        <v>48975</v>
      </c>
      <c r="E118" s="24" t="s">
        <v>3186</v>
      </c>
      <c r="F118" s="26">
        <v>292.85000000000002</v>
      </c>
    </row>
    <row r="119" spans="1:6" x14ac:dyDescent="0.25">
      <c r="A119" s="24" t="s">
        <v>3236</v>
      </c>
      <c r="B119" s="26">
        <v>6870.49</v>
      </c>
      <c r="E119" s="24" t="s">
        <v>3266</v>
      </c>
      <c r="F119" s="26">
        <v>278.27999999999997</v>
      </c>
    </row>
    <row r="120" spans="1:6" x14ac:dyDescent="0.25">
      <c r="A120" s="24" t="s">
        <v>3261</v>
      </c>
      <c r="B120" s="26">
        <v>7261.1</v>
      </c>
      <c r="E120" s="24" t="s">
        <v>3221</v>
      </c>
      <c r="F120" s="26">
        <v>197.18</v>
      </c>
    </row>
    <row r="121" spans="1:6" x14ac:dyDescent="0.25">
      <c r="A121" s="24" t="s">
        <v>3226</v>
      </c>
      <c r="B121" s="26">
        <v>161.43</v>
      </c>
      <c r="E121" s="24" t="s">
        <v>3226</v>
      </c>
      <c r="F121" s="26">
        <v>161.43</v>
      </c>
    </row>
    <row r="122" spans="1:6" x14ac:dyDescent="0.25">
      <c r="A122" s="24" t="s">
        <v>3021</v>
      </c>
      <c r="B122" s="26">
        <v>20492.759999999998</v>
      </c>
      <c r="E122" s="24" t="s">
        <v>3256</v>
      </c>
      <c r="F122" s="26">
        <v>116.41</v>
      </c>
    </row>
    <row r="123" spans="1:6" x14ac:dyDescent="0.25">
      <c r="A123" s="24" t="s">
        <v>3186</v>
      </c>
      <c r="B123" s="26">
        <v>292.85000000000002</v>
      </c>
      <c r="E123" s="24" t="s">
        <v>3231</v>
      </c>
      <c r="F123" s="26">
        <v>0.03</v>
      </c>
    </row>
    <row r="124" spans="1:6" x14ac:dyDescent="0.25">
      <c r="A124" s="24" t="s">
        <v>3246</v>
      </c>
      <c r="B124" s="26">
        <v>1756.24</v>
      </c>
      <c r="E124" s="24" t="s">
        <v>3161</v>
      </c>
      <c r="F124" s="26">
        <v>0.03</v>
      </c>
    </row>
    <row r="125" spans="1:6" x14ac:dyDescent="0.25">
      <c r="A125" s="24" t="s">
        <v>3136</v>
      </c>
      <c r="B125" s="26">
        <v>754.26</v>
      </c>
      <c r="E125" s="24" t="s">
        <v>3251</v>
      </c>
      <c r="F125" s="26">
        <v>0.02</v>
      </c>
    </row>
    <row r="126" spans="1:6" x14ac:dyDescent="0.25">
      <c r="A126" s="24" t="s">
        <v>3206</v>
      </c>
      <c r="B126" s="26">
        <v>2603.66</v>
      </c>
      <c r="E126" s="24" t="s">
        <v>3241</v>
      </c>
      <c r="F126" s="26">
        <v>0.01</v>
      </c>
    </row>
    <row r="127" spans="1:6" x14ac:dyDescent="0.25">
      <c r="A127" s="24" t="s">
        <v>1623</v>
      </c>
      <c r="B127" s="26">
        <v>158795540859.80002</v>
      </c>
    </row>
  </sheetData>
  <sortState ref="E4:F126">
    <sortCondition descending="1" ref="F4:F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42"/>
  <sheetViews>
    <sheetView workbookViewId="0">
      <selection activeCell="M2" sqref="M2"/>
    </sheetView>
  </sheetViews>
  <sheetFormatPr defaultRowHeight="15" x14ac:dyDescent="0.25"/>
  <cols>
    <col min="1" max="1" width="12" customWidth="1"/>
    <col min="2" max="2" width="18.5703125" customWidth="1"/>
    <col min="4" max="4" width="19" customWidth="1"/>
    <col min="5" max="5" width="21.85546875" customWidth="1"/>
    <col min="6" max="6" width="11.28515625" customWidth="1"/>
    <col min="7" max="7" width="18" customWidth="1"/>
    <col min="8" max="8" width="24.140625" bestFit="1" customWidth="1"/>
    <col min="9" max="9" width="14" bestFit="1" customWidth="1"/>
    <col min="12" max="12" width="10.140625" bestFit="1" customWidth="1"/>
    <col min="13" max="13" width="16.28515625" customWidth="1"/>
    <col min="14" max="14" width="20" customWidth="1"/>
  </cols>
  <sheetData>
    <row r="1" spans="1:14" x14ac:dyDescent="0.25">
      <c r="B1" s="26"/>
      <c r="D1" s="26"/>
      <c r="H1" s="26"/>
      <c r="M1" s="77" t="s">
        <v>343</v>
      </c>
      <c r="N1" s="77" t="s">
        <v>274</v>
      </c>
    </row>
    <row r="2" spans="1:14" ht="68.25" customHeight="1" thickBot="1" x14ac:dyDescent="0.3">
      <c r="A2" s="78" t="s">
        <v>1626</v>
      </c>
      <c r="B2" s="79" t="s">
        <v>3875</v>
      </c>
      <c r="C2" s="78" t="s">
        <v>3876</v>
      </c>
      <c r="D2" s="79" t="s">
        <v>3877</v>
      </c>
      <c r="E2" s="78" t="s">
        <v>3878</v>
      </c>
      <c r="F2" s="78" t="s">
        <v>3879</v>
      </c>
      <c r="G2" s="78" t="s">
        <v>3880</v>
      </c>
      <c r="H2" s="79" t="s">
        <v>3884</v>
      </c>
      <c r="J2" s="88" t="s">
        <v>3885</v>
      </c>
      <c r="L2" s="80">
        <v>44439</v>
      </c>
      <c r="M2" s="81">
        <v>73.574399999999997</v>
      </c>
      <c r="N2" s="81">
        <v>86.810400000000001</v>
      </c>
    </row>
    <row r="3" spans="1:14" x14ac:dyDescent="0.25">
      <c r="A3" s="102" t="s">
        <v>147</v>
      </c>
      <c r="B3" s="103">
        <v>29658700</v>
      </c>
      <c r="C3" s="102" t="s">
        <v>17</v>
      </c>
      <c r="D3" s="104">
        <f>B3</f>
        <v>29658700</v>
      </c>
      <c r="E3" s="105" t="s">
        <v>3886</v>
      </c>
      <c r="F3" s="106">
        <v>44440</v>
      </c>
      <c r="G3" s="107" t="s">
        <v>2122</v>
      </c>
      <c r="H3" s="108">
        <v>29658700</v>
      </c>
      <c r="I3" s="26"/>
      <c r="J3">
        <f t="shared" ref="J3:J66" si="0">F3-$L$2</f>
        <v>1</v>
      </c>
    </row>
    <row r="4" spans="1:14" x14ac:dyDescent="0.25">
      <c r="A4" s="102" t="s">
        <v>147</v>
      </c>
      <c r="B4" s="103">
        <v>505255453.34999996</v>
      </c>
      <c r="C4" s="102" t="s">
        <v>17</v>
      </c>
      <c r="D4" s="104">
        <f t="shared" ref="D4:D7" si="1">B4</f>
        <v>505255453.34999996</v>
      </c>
      <c r="E4" s="105" t="s">
        <v>3886</v>
      </c>
      <c r="F4" s="106">
        <v>44445</v>
      </c>
      <c r="G4" s="107" t="s">
        <v>2122</v>
      </c>
      <c r="H4" s="108">
        <v>505255453.34999996</v>
      </c>
      <c r="I4" s="26"/>
      <c r="J4">
        <f t="shared" si="0"/>
        <v>6</v>
      </c>
    </row>
    <row r="5" spans="1:14" x14ac:dyDescent="0.25">
      <c r="A5" s="102" t="s">
        <v>147</v>
      </c>
      <c r="B5" s="103">
        <v>1150113126.3599999</v>
      </c>
      <c r="C5" s="102" t="s">
        <v>17</v>
      </c>
      <c r="D5" s="104">
        <f t="shared" si="1"/>
        <v>1150113126.3599999</v>
      </c>
      <c r="E5" s="105" t="s">
        <v>3886</v>
      </c>
      <c r="F5" s="106">
        <v>44445</v>
      </c>
      <c r="G5" s="107" t="s">
        <v>2122</v>
      </c>
      <c r="H5" s="108">
        <v>1150113126.3599999</v>
      </c>
      <c r="I5" s="26"/>
      <c r="J5">
        <f t="shared" si="0"/>
        <v>6</v>
      </c>
    </row>
    <row r="6" spans="1:14" x14ac:dyDescent="0.25">
      <c r="A6" s="102" t="s">
        <v>147</v>
      </c>
      <c r="B6" s="103">
        <v>270614853.25999999</v>
      </c>
      <c r="C6" s="102" t="s">
        <v>17</v>
      </c>
      <c r="D6" s="104">
        <f t="shared" si="1"/>
        <v>270614853.25999999</v>
      </c>
      <c r="E6" s="105" t="s">
        <v>3886</v>
      </c>
      <c r="F6" s="106">
        <v>44445</v>
      </c>
      <c r="G6" s="107" t="s">
        <v>2122</v>
      </c>
      <c r="H6" s="108">
        <v>270614853.25999999</v>
      </c>
      <c r="I6" s="26"/>
      <c r="J6">
        <f t="shared" si="0"/>
        <v>6</v>
      </c>
    </row>
    <row r="7" spans="1:14" x14ac:dyDescent="0.25">
      <c r="A7" s="102" t="s">
        <v>147</v>
      </c>
      <c r="B7" s="103">
        <v>270614853.25999999</v>
      </c>
      <c r="C7" s="102" t="s">
        <v>17</v>
      </c>
      <c r="D7" s="104">
        <f t="shared" si="1"/>
        <v>270614853.25999999</v>
      </c>
      <c r="E7" s="105" t="s">
        <v>3886</v>
      </c>
      <c r="F7" s="106">
        <v>44445</v>
      </c>
      <c r="G7" s="107" t="s">
        <v>2122</v>
      </c>
      <c r="H7" s="108">
        <v>270614853.25999999</v>
      </c>
      <c r="I7" s="26"/>
      <c r="J7">
        <f t="shared" si="0"/>
        <v>6</v>
      </c>
    </row>
    <row r="8" spans="1:14" x14ac:dyDescent="0.25">
      <c r="A8" s="102" t="s">
        <v>147</v>
      </c>
      <c r="B8" s="103">
        <v>203222255.72999999</v>
      </c>
      <c r="C8" s="102" t="s">
        <v>274</v>
      </c>
      <c r="D8" s="104">
        <f>B8/$N$2</f>
        <v>2340989.7400541869</v>
      </c>
      <c r="E8" s="105" t="s">
        <v>3886</v>
      </c>
      <c r="F8" s="106">
        <v>44440</v>
      </c>
      <c r="G8" s="107" t="s">
        <v>2122</v>
      </c>
      <c r="H8" s="108">
        <v>203222255.72999999</v>
      </c>
      <c r="I8" s="26"/>
      <c r="J8">
        <f t="shared" si="0"/>
        <v>1</v>
      </c>
    </row>
    <row r="9" spans="1:14" x14ac:dyDescent="0.25">
      <c r="A9" s="102" t="s">
        <v>147</v>
      </c>
      <c r="B9" s="103">
        <v>333494798.94</v>
      </c>
      <c r="C9" s="102" t="s">
        <v>17</v>
      </c>
      <c r="D9" s="104">
        <f t="shared" ref="D9:D12" si="2">B9</f>
        <v>333494798.94</v>
      </c>
      <c r="E9" s="105" t="s">
        <v>3886</v>
      </c>
      <c r="F9" s="106">
        <v>44445</v>
      </c>
      <c r="G9" s="107" t="s">
        <v>2122</v>
      </c>
      <c r="H9" s="108">
        <v>333494798.94</v>
      </c>
      <c r="I9" s="26"/>
      <c r="J9">
        <f t="shared" si="0"/>
        <v>6</v>
      </c>
    </row>
    <row r="10" spans="1:14" x14ac:dyDescent="0.25">
      <c r="A10" s="102" t="s">
        <v>147</v>
      </c>
      <c r="B10" s="103">
        <v>162359310.00999999</v>
      </c>
      <c r="C10" s="102" t="s">
        <v>17</v>
      </c>
      <c r="D10" s="104">
        <f t="shared" si="2"/>
        <v>162359310.00999999</v>
      </c>
      <c r="E10" s="105" t="s">
        <v>3886</v>
      </c>
      <c r="F10" s="106">
        <v>44445</v>
      </c>
      <c r="G10" s="107" t="s">
        <v>2122</v>
      </c>
      <c r="H10" s="108">
        <v>162359310.00999999</v>
      </c>
      <c r="I10" s="26"/>
      <c r="J10">
        <f t="shared" si="0"/>
        <v>6</v>
      </c>
    </row>
    <row r="11" spans="1:14" x14ac:dyDescent="0.25">
      <c r="A11" s="102" t="s">
        <v>147</v>
      </c>
      <c r="B11" s="103">
        <v>109179566.84999999</v>
      </c>
      <c r="C11" s="102" t="s">
        <v>17</v>
      </c>
      <c r="D11" s="104">
        <f t="shared" si="2"/>
        <v>109179566.84999999</v>
      </c>
      <c r="E11" s="105" t="s">
        <v>3886</v>
      </c>
      <c r="F11" s="106">
        <v>44440</v>
      </c>
      <c r="G11" s="107" t="s">
        <v>2122</v>
      </c>
      <c r="H11" s="108">
        <v>109179566.84999999</v>
      </c>
      <c r="I11" s="26"/>
      <c r="J11">
        <f t="shared" si="0"/>
        <v>1</v>
      </c>
    </row>
    <row r="12" spans="1:14" x14ac:dyDescent="0.25">
      <c r="A12" s="102" t="s">
        <v>147</v>
      </c>
      <c r="B12" s="103">
        <v>98143630</v>
      </c>
      <c r="C12" s="102" t="s">
        <v>17</v>
      </c>
      <c r="D12" s="104">
        <f t="shared" si="2"/>
        <v>98143630</v>
      </c>
      <c r="E12" s="105" t="s">
        <v>3886</v>
      </c>
      <c r="F12" s="106">
        <v>44440</v>
      </c>
      <c r="G12" s="107" t="s">
        <v>2122</v>
      </c>
      <c r="H12" s="108">
        <v>98143630</v>
      </c>
      <c r="I12" s="26"/>
      <c r="J12">
        <f t="shared" si="0"/>
        <v>1</v>
      </c>
    </row>
    <row r="13" spans="1:14" x14ac:dyDescent="0.25">
      <c r="A13" s="102" t="s">
        <v>147</v>
      </c>
      <c r="B13" s="103">
        <v>4340508879.5900002</v>
      </c>
      <c r="C13" s="102" t="s">
        <v>274</v>
      </c>
      <c r="D13" s="104">
        <f>B13/$N$2</f>
        <v>49999871.900025807</v>
      </c>
      <c r="E13" s="105" t="s">
        <v>3886</v>
      </c>
      <c r="F13" s="106">
        <v>44459</v>
      </c>
      <c r="G13" s="107" t="s">
        <v>2122</v>
      </c>
      <c r="H13" s="108">
        <v>4340508879.5900002</v>
      </c>
      <c r="I13" s="26"/>
      <c r="J13">
        <f t="shared" si="0"/>
        <v>20</v>
      </c>
    </row>
    <row r="14" spans="1:14" x14ac:dyDescent="0.25">
      <c r="A14" s="102" t="s">
        <v>147</v>
      </c>
      <c r="B14" s="103">
        <v>213843851.43000001</v>
      </c>
      <c r="C14" s="102" t="s">
        <v>17</v>
      </c>
      <c r="D14" s="104">
        <f t="shared" ref="D14:D15" si="3">B14</f>
        <v>213843851.43000001</v>
      </c>
      <c r="E14" s="105" t="s">
        <v>3886</v>
      </c>
      <c r="F14" s="106">
        <v>44460</v>
      </c>
      <c r="G14" s="107" t="s">
        <v>2122</v>
      </c>
      <c r="H14" s="108">
        <v>213843851.43000001</v>
      </c>
      <c r="I14" s="26"/>
      <c r="J14">
        <f t="shared" si="0"/>
        <v>21</v>
      </c>
    </row>
    <row r="15" spans="1:14" x14ac:dyDescent="0.25">
      <c r="A15" s="102" t="s">
        <v>147</v>
      </c>
      <c r="B15" s="103">
        <v>214254851.16999999</v>
      </c>
      <c r="C15" s="102" t="s">
        <v>17</v>
      </c>
      <c r="D15" s="104">
        <f t="shared" si="3"/>
        <v>214254851.16999999</v>
      </c>
      <c r="E15" s="105" t="s">
        <v>3886</v>
      </c>
      <c r="F15" s="106">
        <v>44461</v>
      </c>
      <c r="G15" s="107" t="s">
        <v>2122</v>
      </c>
      <c r="H15" s="108">
        <v>214254851.16999999</v>
      </c>
      <c r="I15" s="26"/>
      <c r="J15">
        <f t="shared" si="0"/>
        <v>22</v>
      </c>
    </row>
    <row r="16" spans="1:14" x14ac:dyDescent="0.25">
      <c r="A16" s="102" t="s">
        <v>147</v>
      </c>
      <c r="B16" s="103">
        <v>1302153231.6099999</v>
      </c>
      <c r="C16" s="102" t="s">
        <v>274</v>
      </c>
      <c r="D16" s="104">
        <f t="shared" ref="D16:D17" si="4">B16/$N$2</f>
        <v>14999968.10992692</v>
      </c>
      <c r="E16" s="105" t="s">
        <v>3886</v>
      </c>
      <c r="F16" s="106">
        <v>44463</v>
      </c>
      <c r="G16" s="107" t="s">
        <v>2122</v>
      </c>
      <c r="H16" s="108">
        <v>1302153231.6099999</v>
      </c>
      <c r="I16" s="26"/>
      <c r="J16">
        <f t="shared" si="0"/>
        <v>24</v>
      </c>
    </row>
    <row r="17" spans="1:10" x14ac:dyDescent="0.25">
      <c r="A17" s="102" t="s">
        <v>147</v>
      </c>
      <c r="B17" s="103">
        <v>2604298470.6000004</v>
      </c>
      <c r="C17" s="102" t="s">
        <v>274</v>
      </c>
      <c r="D17" s="104">
        <f t="shared" si="4"/>
        <v>29999844.150009681</v>
      </c>
      <c r="E17" s="105" t="s">
        <v>3886</v>
      </c>
      <c r="F17" s="106">
        <v>44467</v>
      </c>
      <c r="G17" s="107" t="s">
        <v>2122</v>
      </c>
      <c r="H17" s="108">
        <v>2604298470.6000004</v>
      </c>
      <c r="I17" s="26"/>
      <c r="J17">
        <f t="shared" si="0"/>
        <v>28</v>
      </c>
    </row>
    <row r="18" spans="1:10" x14ac:dyDescent="0.25">
      <c r="A18" s="102" t="s">
        <v>147</v>
      </c>
      <c r="B18" s="103">
        <v>213666482.13</v>
      </c>
      <c r="C18" s="102" t="s">
        <v>17</v>
      </c>
      <c r="D18" s="104">
        <f t="shared" ref="D18:D20" si="5">B18</f>
        <v>213666482.13</v>
      </c>
      <c r="E18" s="105" t="s">
        <v>3886</v>
      </c>
      <c r="F18" s="106">
        <v>44469</v>
      </c>
      <c r="G18" s="107" t="s">
        <v>2122</v>
      </c>
      <c r="H18" s="108">
        <v>213666482.13</v>
      </c>
      <c r="I18" s="26"/>
      <c r="J18">
        <f t="shared" si="0"/>
        <v>30</v>
      </c>
    </row>
    <row r="19" spans="1:10" x14ac:dyDescent="0.25">
      <c r="A19" s="102" t="s">
        <v>147</v>
      </c>
      <c r="B19" s="103">
        <v>213885989.46000001</v>
      </c>
      <c r="C19" s="102" t="s">
        <v>17</v>
      </c>
      <c r="D19" s="104">
        <f t="shared" si="5"/>
        <v>213885989.46000001</v>
      </c>
      <c r="E19" s="105" t="s">
        <v>3886</v>
      </c>
      <c r="F19" s="106">
        <v>44475</v>
      </c>
      <c r="G19" s="107" t="s">
        <v>2768</v>
      </c>
      <c r="H19" s="108">
        <v>213885989.46000001</v>
      </c>
      <c r="I19" s="26"/>
      <c r="J19">
        <f t="shared" si="0"/>
        <v>36</v>
      </c>
    </row>
    <row r="20" spans="1:10" x14ac:dyDescent="0.25">
      <c r="A20" s="102" t="s">
        <v>147</v>
      </c>
      <c r="B20" s="103">
        <v>426830770.06999999</v>
      </c>
      <c r="C20" s="102" t="s">
        <v>17</v>
      </c>
      <c r="D20" s="104">
        <f t="shared" si="5"/>
        <v>426830770.06999999</v>
      </c>
      <c r="E20" s="105" t="s">
        <v>3886</v>
      </c>
      <c r="F20" s="106">
        <v>44476</v>
      </c>
      <c r="G20" s="107" t="s">
        <v>2768</v>
      </c>
      <c r="H20" s="108">
        <v>426830770.06999999</v>
      </c>
      <c r="I20" s="26"/>
      <c r="J20">
        <f t="shared" si="0"/>
        <v>37</v>
      </c>
    </row>
    <row r="21" spans="1:10" x14ac:dyDescent="0.25">
      <c r="A21" s="102" t="s">
        <v>147</v>
      </c>
      <c r="B21" s="103">
        <v>3038310068.1800003</v>
      </c>
      <c r="C21" s="102" t="s">
        <v>274</v>
      </c>
      <c r="D21" s="104">
        <f t="shared" ref="D21:D27" si="6">B21/$N$2</f>
        <v>34999378.740104876</v>
      </c>
      <c r="E21" s="105" t="s">
        <v>3886</v>
      </c>
      <c r="F21" s="106">
        <v>44476</v>
      </c>
      <c r="G21" s="107" t="s">
        <v>2768</v>
      </c>
      <c r="H21" s="108">
        <v>3038310068.1800003</v>
      </c>
      <c r="I21" s="26"/>
      <c r="J21">
        <f t="shared" si="0"/>
        <v>37</v>
      </c>
    </row>
    <row r="22" spans="1:10" x14ac:dyDescent="0.25">
      <c r="A22" s="102" t="s">
        <v>147</v>
      </c>
      <c r="B22" s="103">
        <v>1736191195.24</v>
      </c>
      <c r="C22" s="102" t="s">
        <v>274</v>
      </c>
      <c r="D22" s="104">
        <f t="shared" si="6"/>
        <v>19999806.419968113</v>
      </c>
      <c r="E22" s="105" t="s">
        <v>3886</v>
      </c>
      <c r="F22" s="106">
        <v>44476</v>
      </c>
      <c r="G22" s="107" t="s">
        <v>2768</v>
      </c>
      <c r="H22" s="108">
        <v>1736191195.24</v>
      </c>
      <c r="I22" s="26"/>
      <c r="J22">
        <f t="shared" si="0"/>
        <v>37</v>
      </c>
    </row>
    <row r="23" spans="1:10" x14ac:dyDescent="0.25">
      <c r="A23" s="102" t="s">
        <v>147</v>
      </c>
      <c r="B23" s="103">
        <v>4340537059.1100006</v>
      </c>
      <c r="C23" s="102" t="s">
        <v>274</v>
      </c>
      <c r="D23" s="104">
        <f t="shared" si="6"/>
        <v>50000196.509980381</v>
      </c>
      <c r="E23" s="105" t="s">
        <v>3886</v>
      </c>
      <c r="F23" s="106">
        <v>44477</v>
      </c>
      <c r="G23" s="107" t="s">
        <v>2768</v>
      </c>
      <c r="H23" s="108">
        <v>4340537059.1100006</v>
      </c>
      <c r="I23" s="26"/>
      <c r="J23">
        <f t="shared" si="0"/>
        <v>38</v>
      </c>
    </row>
    <row r="24" spans="1:10" x14ac:dyDescent="0.25">
      <c r="A24" s="102" t="s">
        <v>147</v>
      </c>
      <c r="B24" s="103">
        <v>1302151263.6199999</v>
      </c>
      <c r="C24" s="102" t="s">
        <v>274</v>
      </c>
      <c r="D24" s="104">
        <f t="shared" si="6"/>
        <v>14999945.439947287</v>
      </c>
      <c r="E24" s="105" t="s">
        <v>3886</v>
      </c>
      <c r="F24" s="106">
        <v>44477</v>
      </c>
      <c r="G24" s="107" t="s">
        <v>2768</v>
      </c>
      <c r="H24" s="108">
        <v>1302151263.6199999</v>
      </c>
      <c r="I24" s="26"/>
      <c r="J24">
        <f t="shared" si="0"/>
        <v>38</v>
      </c>
    </row>
    <row r="25" spans="1:10" x14ac:dyDescent="0.25">
      <c r="A25" s="102" t="s">
        <v>147</v>
      </c>
      <c r="B25" s="103">
        <v>1736191799.45</v>
      </c>
      <c r="C25" s="102" t="s">
        <v>274</v>
      </c>
      <c r="D25" s="104">
        <f t="shared" si="6"/>
        <v>19999813.380078886</v>
      </c>
      <c r="E25" s="105" t="s">
        <v>3886</v>
      </c>
      <c r="F25" s="106">
        <v>44496</v>
      </c>
      <c r="G25" s="107" t="s">
        <v>2768</v>
      </c>
      <c r="H25" s="108">
        <v>1736191799.45</v>
      </c>
      <c r="I25" s="26"/>
      <c r="J25">
        <f t="shared" si="0"/>
        <v>57</v>
      </c>
    </row>
    <row r="26" spans="1:10" x14ac:dyDescent="0.25">
      <c r="A26" s="102" t="s">
        <v>147</v>
      </c>
      <c r="B26" s="103">
        <v>2170239748.8699999</v>
      </c>
      <c r="C26" s="102" t="s">
        <v>274</v>
      </c>
      <c r="D26" s="104">
        <f t="shared" si="6"/>
        <v>24999766.720001288</v>
      </c>
      <c r="E26" s="105" t="s">
        <v>3886</v>
      </c>
      <c r="F26" s="106">
        <v>44496</v>
      </c>
      <c r="G26" s="107" t="s">
        <v>2768</v>
      </c>
      <c r="H26" s="108">
        <v>2170239748.8699999</v>
      </c>
      <c r="I26" s="26"/>
      <c r="J26">
        <f t="shared" si="0"/>
        <v>57</v>
      </c>
    </row>
    <row r="27" spans="1:10" x14ac:dyDescent="0.25">
      <c r="A27" s="102" t="s">
        <v>147</v>
      </c>
      <c r="B27" s="103">
        <v>4340537597.3299999</v>
      </c>
      <c r="C27" s="102" t="s">
        <v>274</v>
      </c>
      <c r="D27" s="104">
        <f t="shared" si="6"/>
        <v>50000202.709928766</v>
      </c>
      <c r="E27" s="105" t="s">
        <v>3886</v>
      </c>
      <c r="F27" s="106">
        <v>44510</v>
      </c>
      <c r="G27" s="107" t="s">
        <v>2768</v>
      </c>
      <c r="H27" s="108">
        <v>4340537597.3299999</v>
      </c>
      <c r="I27" s="26"/>
      <c r="J27">
        <f t="shared" si="0"/>
        <v>71</v>
      </c>
    </row>
    <row r="28" spans="1:10" x14ac:dyDescent="0.25">
      <c r="A28" s="102" t="s">
        <v>147</v>
      </c>
      <c r="B28" s="103">
        <v>500563010.14999998</v>
      </c>
      <c r="C28" s="102" t="s">
        <v>17</v>
      </c>
      <c r="D28" s="104">
        <f t="shared" ref="D28:D38" si="7">B28</f>
        <v>500563010.14999998</v>
      </c>
      <c r="E28" s="105" t="s">
        <v>3886</v>
      </c>
      <c r="F28" s="106">
        <v>44440</v>
      </c>
      <c r="G28" s="107" t="s">
        <v>2122</v>
      </c>
      <c r="H28" s="108">
        <v>500563010.14999998</v>
      </c>
      <c r="I28" s="26"/>
      <c r="J28">
        <f t="shared" si="0"/>
        <v>1</v>
      </c>
    </row>
    <row r="29" spans="1:10" x14ac:dyDescent="0.25">
      <c r="A29" s="102" t="s">
        <v>147</v>
      </c>
      <c r="B29" s="103">
        <v>100018356.16</v>
      </c>
      <c r="C29" s="102" t="s">
        <v>17</v>
      </c>
      <c r="D29" s="104">
        <f t="shared" si="7"/>
        <v>100018356.16</v>
      </c>
      <c r="E29" s="105" t="s">
        <v>3886</v>
      </c>
      <c r="F29" s="106">
        <v>44445</v>
      </c>
      <c r="G29" s="107" t="s">
        <v>2122</v>
      </c>
      <c r="H29" s="108">
        <v>100018356.16</v>
      </c>
      <c r="I29" s="26"/>
      <c r="J29">
        <f t="shared" si="0"/>
        <v>6</v>
      </c>
    </row>
    <row r="30" spans="1:10" x14ac:dyDescent="0.25">
      <c r="A30" s="102" t="s">
        <v>147</v>
      </c>
      <c r="B30" s="103">
        <v>282878276.5</v>
      </c>
      <c r="C30" s="102" t="s">
        <v>17</v>
      </c>
      <c r="D30" s="104">
        <f t="shared" si="7"/>
        <v>282878276.5</v>
      </c>
      <c r="E30" s="105" t="s">
        <v>3886</v>
      </c>
      <c r="F30" s="106">
        <v>44440</v>
      </c>
      <c r="G30" s="107" t="s">
        <v>2122</v>
      </c>
      <c r="H30" s="108">
        <v>282878276.5</v>
      </c>
      <c r="I30" s="26"/>
      <c r="J30">
        <f t="shared" si="0"/>
        <v>1</v>
      </c>
    </row>
    <row r="31" spans="1:10" x14ac:dyDescent="0.25">
      <c r="A31" s="102" t="s">
        <v>147</v>
      </c>
      <c r="B31" s="103">
        <v>6478780.7999999998</v>
      </c>
      <c r="C31" s="102" t="s">
        <v>17</v>
      </c>
      <c r="D31" s="104">
        <f t="shared" si="7"/>
        <v>6478780.7999999998</v>
      </c>
      <c r="E31" s="105" t="s">
        <v>3886</v>
      </c>
      <c r="F31" s="106">
        <v>44440</v>
      </c>
      <c r="G31" s="107" t="s">
        <v>2122</v>
      </c>
      <c r="H31" s="108">
        <v>6478780.7999999998</v>
      </c>
      <c r="I31" s="26"/>
      <c r="J31">
        <f t="shared" si="0"/>
        <v>1</v>
      </c>
    </row>
    <row r="32" spans="1:10" x14ac:dyDescent="0.25">
      <c r="A32" s="102" t="s">
        <v>147</v>
      </c>
      <c r="B32" s="103">
        <v>1939467304.1500001</v>
      </c>
      <c r="C32" s="102" t="s">
        <v>17</v>
      </c>
      <c r="D32" s="104">
        <f t="shared" si="7"/>
        <v>1939467304.1500001</v>
      </c>
      <c r="E32" s="105" t="s">
        <v>3886</v>
      </c>
      <c r="F32" s="106">
        <v>44440</v>
      </c>
      <c r="G32" s="107" t="s">
        <v>2122</v>
      </c>
      <c r="H32" s="108">
        <v>1939467304.1500001</v>
      </c>
      <c r="I32" s="26"/>
      <c r="J32">
        <f t="shared" si="0"/>
        <v>1</v>
      </c>
    </row>
    <row r="33" spans="1:10" x14ac:dyDescent="0.25">
      <c r="A33" s="102" t="s">
        <v>147</v>
      </c>
      <c r="B33" s="103">
        <v>704947010.16999996</v>
      </c>
      <c r="C33" s="102" t="s">
        <v>17</v>
      </c>
      <c r="D33" s="104">
        <f t="shared" si="7"/>
        <v>704947010.16999996</v>
      </c>
      <c r="E33" s="105" t="s">
        <v>3886</v>
      </c>
      <c r="F33" s="106">
        <v>44440</v>
      </c>
      <c r="G33" s="107" t="s">
        <v>2122</v>
      </c>
      <c r="H33" s="108">
        <v>704947010.16999996</v>
      </c>
      <c r="I33" s="26"/>
      <c r="J33">
        <f t="shared" si="0"/>
        <v>1</v>
      </c>
    </row>
    <row r="34" spans="1:10" x14ac:dyDescent="0.25">
      <c r="A34" s="102" t="s">
        <v>147</v>
      </c>
      <c r="B34" s="103">
        <v>131428264.58</v>
      </c>
      <c r="C34" s="102" t="s">
        <v>17</v>
      </c>
      <c r="D34" s="104">
        <f t="shared" si="7"/>
        <v>131428264.58</v>
      </c>
      <c r="E34" s="105" t="s">
        <v>3886</v>
      </c>
      <c r="F34" s="106">
        <v>44440</v>
      </c>
      <c r="G34" s="107" t="s">
        <v>2122</v>
      </c>
      <c r="H34" s="108">
        <v>131428264.58</v>
      </c>
      <c r="I34" s="26"/>
      <c r="J34">
        <f t="shared" si="0"/>
        <v>1</v>
      </c>
    </row>
    <row r="35" spans="1:10" x14ac:dyDescent="0.25">
      <c r="A35" s="102" t="s">
        <v>147</v>
      </c>
      <c r="B35" s="103">
        <v>115637010.51000001</v>
      </c>
      <c r="C35" s="102" t="s">
        <v>17</v>
      </c>
      <c r="D35" s="104">
        <f t="shared" si="7"/>
        <v>115637010.51000001</v>
      </c>
      <c r="E35" s="105" t="s">
        <v>3886</v>
      </c>
      <c r="F35" s="106">
        <v>44440</v>
      </c>
      <c r="G35" s="107" t="s">
        <v>2122</v>
      </c>
      <c r="H35" s="108">
        <v>115637010.51000001</v>
      </c>
      <c r="I35" s="26"/>
      <c r="J35">
        <f t="shared" si="0"/>
        <v>1</v>
      </c>
    </row>
    <row r="36" spans="1:10" x14ac:dyDescent="0.25">
      <c r="A36" s="102" t="s">
        <v>147</v>
      </c>
      <c r="B36" s="103">
        <v>191567282.16</v>
      </c>
      <c r="C36" s="102" t="s">
        <v>17</v>
      </c>
      <c r="D36" s="104">
        <f t="shared" si="7"/>
        <v>191567282.16</v>
      </c>
      <c r="E36" s="105" t="s">
        <v>3886</v>
      </c>
      <c r="F36" s="106">
        <v>44440</v>
      </c>
      <c r="G36" s="107" t="s">
        <v>2122</v>
      </c>
      <c r="H36" s="108">
        <v>191567282.16</v>
      </c>
      <c r="I36" s="26"/>
      <c r="J36">
        <f t="shared" si="0"/>
        <v>1</v>
      </c>
    </row>
    <row r="37" spans="1:10" x14ac:dyDescent="0.25">
      <c r="A37" s="102" t="s">
        <v>147</v>
      </c>
      <c r="B37" s="103">
        <v>3304552.14</v>
      </c>
      <c r="C37" s="102" t="s">
        <v>17</v>
      </c>
      <c r="D37" s="104">
        <f t="shared" si="7"/>
        <v>3304552.14</v>
      </c>
      <c r="E37" s="105" t="s">
        <v>3886</v>
      </c>
      <c r="F37" s="106">
        <v>44440</v>
      </c>
      <c r="G37" s="107" t="s">
        <v>2122</v>
      </c>
      <c r="H37" s="108">
        <v>3304552.14</v>
      </c>
      <c r="I37" s="26"/>
      <c r="J37">
        <f t="shared" si="0"/>
        <v>1</v>
      </c>
    </row>
    <row r="38" spans="1:10" x14ac:dyDescent="0.25">
      <c r="A38" s="102" t="s">
        <v>147</v>
      </c>
      <c r="B38" s="103">
        <v>448891320.54000002</v>
      </c>
      <c r="C38" s="102" t="s">
        <v>17</v>
      </c>
      <c r="D38" s="104">
        <f t="shared" si="7"/>
        <v>448891320.54000002</v>
      </c>
      <c r="E38" s="105" t="s">
        <v>3886</v>
      </c>
      <c r="F38" s="106">
        <v>44440</v>
      </c>
      <c r="G38" s="107" t="s">
        <v>2122</v>
      </c>
      <c r="H38" s="108">
        <v>448891320.54000002</v>
      </c>
      <c r="I38" s="26"/>
      <c r="J38">
        <f t="shared" si="0"/>
        <v>1</v>
      </c>
    </row>
    <row r="39" spans="1:10" x14ac:dyDescent="0.25">
      <c r="A39" s="102" t="s">
        <v>147</v>
      </c>
      <c r="B39" s="103">
        <v>5528831192.3700008</v>
      </c>
      <c r="C39" s="102" t="s">
        <v>343</v>
      </c>
      <c r="D39" s="104">
        <f>B39/$M$2</f>
        <v>75146126.810004577</v>
      </c>
      <c r="E39" s="105" t="s">
        <v>3886</v>
      </c>
      <c r="F39" s="106">
        <v>44440</v>
      </c>
      <c r="G39" s="107" t="s">
        <v>2122</v>
      </c>
      <c r="H39" s="108">
        <v>5528831192.3700008</v>
      </c>
      <c r="I39" s="26"/>
      <c r="J39">
        <f t="shared" si="0"/>
        <v>1</v>
      </c>
    </row>
    <row r="40" spans="1:10" x14ac:dyDescent="0.25">
      <c r="A40" s="102" t="s">
        <v>147</v>
      </c>
      <c r="B40" s="103">
        <v>202543178.08000001</v>
      </c>
      <c r="C40" s="102" t="s">
        <v>17</v>
      </c>
      <c r="D40" s="104">
        <f t="shared" ref="D40:D45" si="8">B40</f>
        <v>202543178.08000001</v>
      </c>
      <c r="E40" s="105" t="s">
        <v>3886</v>
      </c>
      <c r="F40" s="106">
        <v>44448</v>
      </c>
      <c r="G40" s="107" t="s">
        <v>2122</v>
      </c>
      <c r="H40" s="108">
        <v>202543178.08000001</v>
      </c>
      <c r="I40" s="26"/>
      <c r="J40">
        <f t="shared" si="0"/>
        <v>9</v>
      </c>
    </row>
    <row r="41" spans="1:10" x14ac:dyDescent="0.25">
      <c r="A41" s="102" t="s">
        <v>147</v>
      </c>
      <c r="B41" s="103">
        <v>202560931.5</v>
      </c>
      <c r="C41" s="102" t="s">
        <v>17</v>
      </c>
      <c r="D41" s="104">
        <f t="shared" si="8"/>
        <v>202560931.5</v>
      </c>
      <c r="E41" s="105" t="s">
        <v>3886</v>
      </c>
      <c r="F41" s="106">
        <v>44448</v>
      </c>
      <c r="G41" s="107" t="s">
        <v>2122</v>
      </c>
      <c r="H41" s="108">
        <v>202560931.5</v>
      </c>
      <c r="I41" s="26"/>
      <c r="J41">
        <f t="shared" si="0"/>
        <v>9</v>
      </c>
    </row>
    <row r="42" spans="1:10" x14ac:dyDescent="0.25">
      <c r="A42" s="102" t="s">
        <v>147</v>
      </c>
      <c r="B42" s="103">
        <v>202547616.43000001</v>
      </c>
      <c r="C42" s="102" t="s">
        <v>17</v>
      </c>
      <c r="D42" s="104">
        <f t="shared" si="8"/>
        <v>202547616.43000001</v>
      </c>
      <c r="E42" s="105" t="s">
        <v>3886</v>
      </c>
      <c r="F42" s="106">
        <v>44448</v>
      </c>
      <c r="G42" s="107" t="s">
        <v>2122</v>
      </c>
      <c r="H42" s="108">
        <v>202547616.43000001</v>
      </c>
      <c r="I42" s="26"/>
      <c r="J42">
        <f t="shared" si="0"/>
        <v>9</v>
      </c>
    </row>
    <row r="43" spans="1:10" x14ac:dyDescent="0.25">
      <c r="A43" s="102" t="s">
        <v>147</v>
      </c>
      <c r="B43" s="103">
        <v>509333645.75999999</v>
      </c>
      <c r="C43" s="102" t="s">
        <v>17</v>
      </c>
      <c r="D43" s="104">
        <f t="shared" si="8"/>
        <v>509333645.75999999</v>
      </c>
      <c r="E43" s="105" t="s">
        <v>3886</v>
      </c>
      <c r="F43" s="106">
        <v>44452</v>
      </c>
      <c r="G43" s="107" t="s">
        <v>2122</v>
      </c>
      <c r="H43" s="108">
        <v>509333645.75999999</v>
      </c>
      <c r="I43" s="26"/>
      <c r="J43">
        <f t="shared" si="0"/>
        <v>13</v>
      </c>
    </row>
    <row r="44" spans="1:10" x14ac:dyDescent="0.25">
      <c r="A44" s="102" t="s">
        <v>147</v>
      </c>
      <c r="B44" s="103">
        <v>509333645.75999999</v>
      </c>
      <c r="C44" s="102" t="s">
        <v>17</v>
      </c>
      <c r="D44" s="104">
        <f t="shared" si="8"/>
        <v>509333645.75999999</v>
      </c>
      <c r="E44" s="105" t="s">
        <v>3886</v>
      </c>
      <c r="F44" s="106">
        <v>44452</v>
      </c>
      <c r="G44" s="107" t="s">
        <v>2122</v>
      </c>
      <c r="H44" s="108">
        <v>509333645.75999999</v>
      </c>
      <c r="I44" s="26"/>
      <c r="J44">
        <f t="shared" si="0"/>
        <v>13</v>
      </c>
    </row>
    <row r="45" spans="1:10" x14ac:dyDescent="0.25">
      <c r="A45" s="102" t="s">
        <v>147</v>
      </c>
      <c r="B45" s="103">
        <v>508667980.56999999</v>
      </c>
      <c r="C45" s="102" t="s">
        <v>17</v>
      </c>
      <c r="D45" s="104">
        <f t="shared" si="8"/>
        <v>508667980.56999999</v>
      </c>
      <c r="E45" s="105" t="s">
        <v>3886</v>
      </c>
      <c r="F45" s="106">
        <v>44453</v>
      </c>
      <c r="G45" s="107" t="s">
        <v>2122</v>
      </c>
      <c r="H45" s="108">
        <v>508667980.56999999</v>
      </c>
      <c r="I45" s="26"/>
      <c r="J45">
        <f t="shared" si="0"/>
        <v>14</v>
      </c>
    </row>
    <row r="46" spans="1:10" x14ac:dyDescent="0.25">
      <c r="A46" s="102" t="s">
        <v>147</v>
      </c>
      <c r="B46" s="103">
        <v>3684893780.9300003</v>
      </c>
      <c r="C46" s="102" t="s">
        <v>343</v>
      </c>
      <c r="D46" s="104">
        <f t="shared" ref="D46:D48" si="9">B46/$M$2</f>
        <v>50083912.07988105</v>
      </c>
      <c r="E46" s="105" t="s">
        <v>3886</v>
      </c>
      <c r="F46" s="106">
        <v>44460</v>
      </c>
      <c r="G46" s="107" t="s">
        <v>2122</v>
      </c>
      <c r="H46" s="108">
        <v>3684893780.9300003</v>
      </c>
      <c r="I46" s="26"/>
      <c r="J46">
        <f t="shared" si="0"/>
        <v>21</v>
      </c>
    </row>
    <row r="47" spans="1:10" x14ac:dyDescent="0.25">
      <c r="A47" s="102" t="s">
        <v>147</v>
      </c>
      <c r="B47" s="103">
        <v>3684893780.9300003</v>
      </c>
      <c r="C47" s="102" t="s">
        <v>343</v>
      </c>
      <c r="D47" s="104">
        <f t="shared" si="9"/>
        <v>50083912.07988105</v>
      </c>
      <c r="E47" s="105" t="s">
        <v>3886</v>
      </c>
      <c r="F47" s="106">
        <v>44460</v>
      </c>
      <c r="G47" s="107" t="s">
        <v>2122</v>
      </c>
      <c r="H47" s="108">
        <v>3684893780.9300003</v>
      </c>
      <c r="I47" s="26"/>
      <c r="J47">
        <f t="shared" si="0"/>
        <v>21</v>
      </c>
    </row>
    <row r="48" spans="1:10" x14ac:dyDescent="0.25">
      <c r="A48" s="102" t="s">
        <v>147</v>
      </c>
      <c r="B48" s="103">
        <v>3684893780.9300003</v>
      </c>
      <c r="C48" s="102" t="s">
        <v>343</v>
      </c>
      <c r="D48" s="104">
        <f t="shared" si="9"/>
        <v>50083912.07988105</v>
      </c>
      <c r="E48" s="105" t="s">
        <v>3886</v>
      </c>
      <c r="F48" s="106">
        <v>44460</v>
      </c>
      <c r="G48" s="107" t="s">
        <v>2122</v>
      </c>
      <c r="H48" s="108">
        <v>3684893780.9300003</v>
      </c>
      <c r="I48" s="26"/>
      <c r="J48">
        <f t="shared" si="0"/>
        <v>21</v>
      </c>
    </row>
    <row r="49" spans="1:10" x14ac:dyDescent="0.25">
      <c r="A49" s="102" t="s">
        <v>147</v>
      </c>
      <c r="B49" s="103">
        <v>301928118.13999999</v>
      </c>
      <c r="C49" s="102" t="s">
        <v>17</v>
      </c>
      <c r="D49" s="104">
        <f t="shared" ref="D49:D69" si="10">B49</f>
        <v>301928118.13999999</v>
      </c>
      <c r="E49" s="105" t="s">
        <v>3886</v>
      </c>
      <c r="F49" s="106">
        <v>44502</v>
      </c>
      <c r="G49" s="107" t="s">
        <v>2768</v>
      </c>
      <c r="H49" s="108">
        <v>301928118.13999999</v>
      </c>
      <c r="I49" s="26"/>
      <c r="J49">
        <f t="shared" si="0"/>
        <v>63</v>
      </c>
    </row>
    <row r="50" spans="1:10" x14ac:dyDescent="0.25">
      <c r="A50" s="102" t="s">
        <v>147</v>
      </c>
      <c r="B50" s="103">
        <v>302313974.10000002</v>
      </c>
      <c r="C50" s="102" t="s">
        <v>17</v>
      </c>
      <c r="D50" s="104">
        <f t="shared" si="10"/>
        <v>302313974.10000002</v>
      </c>
      <c r="E50" s="105" t="s">
        <v>3886</v>
      </c>
      <c r="F50" s="106">
        <v>44501</v>
      </c>
      <c r="G50" s="107" t="s">
        <v>2768</v>
      </c>
      <c r="H50" s="108">
        <v>302313974.10000002</v>
      </c>
      <c r="I50" s="26"/>
      <c r="J50">
        <f t="shared" si="0"/>
        <v>62</v>
      </c>
    </row>
    <row r="51" spans="1:10" x14ac:dyDescent="0.25">
      <c r="A51" s="102" t="s">
        <v>147</v>
      </c>
      <c r="B51" s="103">
        <v>300395778.88</v>
      </c>
      <c r="C51" s="102" t="s">
        <v>17</v>
      </c>
      <c r="D51" s="104">
        <f t="shared" si="10"/>
        <v>300395778.88</v>
      </c>
      <c r="E51" s="105" t="s">
        <v>3886</v>
      </c>
      <c r="F51" s="106">
        <v>44523</v>
      </c>
      <c r="G51" s="107" t="s">
        <v>2768</v>
      </c>
      <c r="H51" s="108">
        <v>300395778.88</v>
      </c>
      <c r="I51" s="26"/>
      <c r="J51">
        <f t="shared" si="0"/>
        <v>84</v>
      </c>
    </row>
    <row r="52" spans="1:10" x14ac:dyDescent="0.25">
      <c r="A52" s="102" t="s">
        <v>147</v>
      </c>
      <c r="B52" s="103">
        <v>200217315.06999999</v>
      </c>
      <c r="C52" s="102" t="s">
        <v>17</v>
      </c>
      <c r="D52" s="104">
        <f t="shared" si="10"/>
        <v>200217315.06999999</v>
      </c>
      <c r="E52" s="105" t="s">
        <v>3886</v>
      </c>
      <c r="F52" s="106">
        <v>44447</v>
      </c>
      <c r="G52" s="107" t="s">
        <v>2122</v>
      </c>
      <c r="H52" s="108">
        <v>200217315.06999999</v>
      </c>
      <c r="I52" s="26"/>
      <c r="J52">
        <f t="shared" si="0"/>
        <v>8</v>
      </c>
    </row>
    <row r="53" spans="1:10" x14ac:dyDescent="0.25">
      <c r="A53" s="102" t="s">
        <v>147</v>
      </c>
      <c r="B53" s="103">
        <v>200175342.46000001</v>
      </c>
      <c r="C53" s="102" t="s">
        <v>17</v>
      </c>
      <c r="D53" s="104">
        <f t="shared" si="10"/>
        <v>200175342.46000001</v>
      </c>
      <c r="E53" s="105" t="s">
        <v>3886</v>
      </c>
      <c r="F53" s="106">
        <v>44448</v>
      </c>
      <c r="G53" s="107" t="s">
        <v>2122</v>
      </c>
      <c r="H53" s="108">
        <v>200175342.46000001</v>
      </c>
      <c r="I53" s="26"/>
      <c r="J53">
        <f t="shared" si="0"/>
        <v>9</v>
      </c>
    </row>
    <row r="54" spans="1:10" x14ac:dyDescent="0.25">
      <c r="A54" s="102" t="s">
        <v>147</v>
      </c>
      <c r="B54" s="103">
        <v>200180821.91999999</v>
      </c>
      <c r="C54" s="102" t="s">
        <v>17</v>
      </c>
      <c r="D54" s="104">
        <f t="shared" si="10"/>
        <v>200180821.91999999</v>
      </c>
      <c r="E54" s="105" t="s">
        <v>3886</v>
      </c>
      <c r="F54" s="106">
        <v>44448</v>
      </c>
      <c r="G54" s="107" t="s">
        <v>2122</v>
      </c>
      <c r="H54" s="108">
        <v>200180821.91999999</v>
      </c>
      <c r="I54" s="26"/>
      <c r="J54">
        <f t="shared" si="0"/>
        <v>9</v>
      </c>
    </row>
    <row r="55" spans="1:10" x14ac:dyDescent="0.25">
      <c r="A55" s="102" t="s">
        <v>147</v>
      </c>
      <c r="B55" s="103">
        <v>200193424.66</v>
      </c>
      <c r="C55" s="102" t="s">
        <v>17</v>
      </c>
      <c r="D55" s="104">
        <f t="shared" si="10"/>
        <v>200193424.66</v>
      </c>
      <c r="E55" s="105" t="s">
        <v>3886</v>
      </c>
      <c r="F55" s="106">
        <v>44524</v>
      </c>
      <c r="G55" s="107" t="s">
        <v>2768</v>
      </c>
      <c r="H55" s="108">
        <v>200193424.66</v>
      </c>
      <c r="I55" s="26"/>
      <c r="J55">
        <f t="shared" si="0"/>
        <v>85</v>
      </c>
    </row>
    <row r="56" spans="1:10" x14ac:dyDescent="0.25">
      <c r="A56" s="102" t="s">
        <v>147</v>
      </c>
      <c r="B56" s="103">
        <v>200181643.84</v>
      </c>
      <c r="C56" s="102" t="s">
        <v>17</v>
      </c>
      <c r="D56" s="104">
        <f t="shared" si="10"/>
        <v>200181643.84</v>
      </c>
      <c r="E56" s="105" t="s">
        <v>3886</v>
      </c>
      <c r="F56" s="106">
        <v>44448</v>
      </c>
      <c r="G56" s="107" t="s">
        <v>2122</v>
      </c>
      <c r="H56" s="108">
        <v>200181643.84</v>
      </c>
      <c r="I56" s="26"/>
      <c r="J56">
        <f t="shared" si="0"/>
        <v>9</v>
      </c>
    </row>
    <row r="57" spans="1:10" x14ac:dyDescent="0.25">
      <c r="A57" s="102" t="s">
        <v>147</v>
      </c>
      <c r="B57" s="103">
        <v>200156054.78999999</v>
      </c>
      <c r="C57" s="102" t="s">
        <v>17</v>
      </c>
      <c r="D57" s="104">
        <f t="shared" si="10"/>
        <v>200156054.78999999</v>
      </c>
      <c r="E57" s="105" t="s">
        <v>3886</v>
      </c>
      <c r="F57" s="106">
        <v>44525</v>
      </c>
      <c r="G57" s="107" t="s">
        <v>2768</v>
      </c>
      <c r="H57" s="108">
        <v>200156054.78999999</v>
      </c>
      <c r="I57" s="26"/>
      <c r="J57">
        <f t="shared" si="0"/>
        <v>86</v>
      </c>
    </row>
    <row r="58" spans="1:10" x14ac:dyDescent="0.25">
      <c r="A58" s="102" t="s">
        <v>147</v>
      </c>
      <c r="B58" s="103">
        <v>166830254.36000001</v>
      </c>
      <c r="C58" s="102" t="s">
        <v>17</v>
      </c>
      <c r="D58" s="104">
        <f t="shared" si="10"/>
        <v>166830254.36000001</v>
      </c>
      <c r="E58" s="105" t="s">
        <v>3886</v>
      </c>
      <c r="F58" s="106">
        <v>44525</v>
      </c>
      <c r="G58" s="107" t="s">
        <v>2768</v>
      </c>
      <c r="H58" s="108">
        <v>166830254.36000001</v>
      </c>
      <c r="I58" s="26"/>
      <c r="J58">
        <f t="shared" si="0"/>
        <v>86</v>
      </c>
    </row>
    <row r="59" spans="1:10" x14ac:dyDescent="0.25">
      <c r="A59" s="102" t="s">
        <v>147</v>
      </c>
      <c r="B59" s="103">
        <v>200156712.33000001</v>
      </c>
      <c r="C59" s="102" t="s">
        <v>17</v>
      </c>
      <c r="D59" s="104">
        <f t="shared" si="10"/>
        <v>200156712.33000001</v>
      </c>
      <c r="E59" s="105" t="s">
        <v>3886</v>
      </c>
      <c r="F59" s="106">
        <v>44525</v>
      </c>
      <c r="G59" s="107" t="s">
        <v>2768</v>
      </c>
      <c r="H59" s="108">
        <v>200156712.33000001</v>
      </c>
      <c r="I59" s="26"/>
      <c r="J59">
        <f t="shared" si="0"/>
        <v>86</v>
      </c>
    </row>
    <row r="60" spans="1:10" x14ac:dyDescent="0.25">
      <c r="A60" s="102" t="s">
        <v>147</v>
      </c>
      <c r="B60" s="103">
        <v>16423452.18</v>
      </c>
      <c r="C60" s="102" t="s">
        <v>17</v>
      </c>
      <c r="D60" s="104">
        <f t="shared" si="10"/>
        <v>16423452.18</v>
      </c>
      <c r="E60" s="105" t="s">
        <v>3886</v>
      </c>
      <c r="F60" s="106">
        <v>44440</v>
      </c>
      <c r="G60" s="107" t="s">
        <v>2122</v>
      </c>
      <c r="H60" s="108">
        <v>16423452.18</v>
      </c>
      <c r="I60" s="26"/>
      <c r="J60">
        <f t="shared" si="0"/>
        <v>1</v>
      </c>
    </row>
    <row r="61" spans="1:10" x14ac:dyDescent="0.25">
      <c r="A61" s="102" t="s">
        <v>147</v>
      </c>
      <c r="B61" s="103">
        <v>459901877</v>
      </c>
      <c r="C61" s="102" t="s">
        <v>17</v>
      </c>
      <c r="D61" s="104">
        <f t="shared" si="10"/>
        <v>459901877</v>
      </c>
      <c r="E61" s="105" t="s">
        <v>3886</v>
      </c>
      <c r="F61" s="106">
        <v>44440</v>
      </c>
      <c r="G61" s="107" t="s">
        <v>2122</v>
      </c>
      <c r="H61" s="108">
        <v>459901877</v>
      </c>
      <c r="I61" s="26"/>
      <c r="J61">
        <f t="shared" si="0"/>
        <v>1</v>
      </c>
    </row>
    <row r="62" spans="1:10" x14ac:dyDescent="0.25">
      <c r="A62" s="102" t="s">
        <v>147</v>
      </c>
      <c r="B62" s="103">
        <v>182996360.44999999</v>
      </c>
      <c r="C62" s="102" t="s">
        <v>17</v>
      </c>
      <c r="D62" s="104">
        <f t="shared" si="10"/>
        <v>182996360.44999999</v>
      </c>
      <c r="E62" s="105" t="s">
        <v>3886</v>
      </c>
      <c r="F62" s="106">
        <v>44440</v>
      </c>
      <c r="G62" s="107" t="s">
        <v>2122</v>
      </c>
      <c r="H62" s="108">
        <v>182996360.44999999</v>
      </c>
      <c r="I62" s="26"/>
      <c r="J62">
        <f t="shared" si="0"/>
        <v>1</v>
      </c>
    </row>
    <row r="63" spans="1:10" x14ac:dyDescent="0.25">
      <c r="A63" s="102" t="s">
        <v>147</v>
      </c>
      <c r="B63" s="103">
        <v>200000000</v>
      </c>
      <c r="C63" s="102" t="s">
        <v>17</v>
      </c>
      <c r="D63" s="104">
        <f t="shared" si="10"/>
        <v>200000000</v>
      </c>
      <c r="E63" s="105" t="s">
        <v>3886</v>
      </c>
      <c r="F63" s="106">
        <v>44469</v>
      </c>
      <c r="G63" s="107" t="s">
        <v>2122</v>
      </c>
      <c r="H63" s="108">
        <v>200000000</v>
      </c>
      <c r="I63" s="26"/>
      <c r="J63">
        <f t="shared" si="0"/>
        <v>30</v>
      </c>
    </row>
    <row r="64" spans="1:10" x14ac:dyDescent="0.25">
      <c r="A64" s="102" t="s">
        <v>147</v>
      </c>
      <c r="B64" s="103">
        <v>53252497.609999999</v>
      </c>
      <c r="C64" s="102" t="s">
        <v>17</v>
      </c>
      <c r="D64" s="104">
        <f t="shared" si="10"/>
        <v>53252497.609999999</v>
      </c>
      <c r="E64" s="105" t="s">
        <v>3886</v>
      </c>
      <c r="F64" s="106">
        <v>44440</v>
      </c>
      <c r="G64" s="107" t="s">
        <v>2122</v>
      </c>
      <c r="H64" s="108">
        <v>53252497.609999999</v>
      </c>
      <c r="I64" s="26"/>
      <c r="J64">
        <f t="shared" si="0"/>
        <v>1</v>
      </c>
    </row>
    <row r="65" spans="1:14" x14ac:dyDescent="0.25">
      <c r="A65" s="102" t="s">
        <v>147</v>
      </c>
      <c r="B65" s="103">
        <v>370372487.69</v>
      </c>
      <c r="C65" s="102" t="s">
        <v>17</v>
      </c>
      <c r="D65" s="104">
        <f t="shared" si="10"/>
        <v>370372487.69</v>
      </c>
      <c r="E65" s="105" t="s">
        <v>3886</v>
      </c>
      <c r="F65" s="106">
        <v>44440</v>
      </c>
      <c r="G65" s="107" t="s">
        <v>2122</v>
      </c>
      <c r="H65" s="108">
        <v>370372487.69</v>
      </c>
      <c r="I65" s="26"/>
      <c r="J65">
        <f t="shared" si="0"/>
        <v>1</v>
      </c>
    </row>
    <row r="66" spans="1:14" x14ac:dyDescent="0.25">
      <c r="A66" s="102" t="s">
        <v>147</v>
      </c>
      <c r="B66" s="103">
        <v>18132693.550000001</v>
      </c>
      <c r="C66" s="102" t="s">
        <v>17</v>
      </c>
      <c r="D66" s="104">
        <f t="shared" si="10"/>
        <v>18132693.550000001</v>
      </c>
      <c r="E66" s="105" t="s">
        <v>3886</v>
      </c>
      <c r="F66" s="106">
        <v>44440</v>
      </c>
      <c r="G66" s="107" t="s">
        <v>2122</v>
      </c>
      <c r="H66" s="108">
        <v>18132693.550000001</v>
      </c>
      <c r="I66" s="26"/>
      <c r="J66">
        <f t="shared" si="0"/>
        <v>1</v>
      </c>
    </row>
    <row r="67" spans="1:14" x14ac:dyDescent="0.25">
      <c r="A67" s="102" t="s">
        <v>147</v>
      </c>
      <c r="B67" s="103">
        <v>147622748.78999999</v>
      </c>
      <c r="C67" s="102" t="s">
        <v>17</v>
      </c>
      <c r="D67" s="104">
        <f t="shared" si="10"/>
        <v>147622748.78999999</v>
      </c>
      <c r="E67" s="105" t="s">
        <v>3886</v>
      </c>
      <c r="F67" s="106">
        <v>44440</v>
      </c>
      <c r="G67" s="107" t="s">
        <v>2122</v>
      </c>
      <c r="H67" s="108">
        <v>147622748.78999999</v>
      </c>
      <c r="I67" s="26"/>
      <c r="J67">
        <f t="shared" ref="J67:J130" si="11">F67-$L$2</f>
        <v>1</v>
      </c>
    </row>
    <row r="68" spans="1:14" x14ac:dyDescent="0.25">
      <c r="A68" s="102" t="s">
        <v>147</v>
      </c>
      <c r="B68" s="103">
        <v>200000000</v>
      </c>
      <c r="C68" s="102" t="s">
        <v>17</v>
      </c>
      <c r="D68" s="104">
        <f t="shared" si="10"/>
        <v>200000000</v>
      </c>
      <c r="E68" s="105" t="s">
        <v>3886</v>
      </c>
      <c r="F68" s="106">
        <v>44529</v>
      </c>
      <c r="G68" s="107" t="s">
        <v>2768</v>
      </c>
      <c r="H68" s="108">
        <v>200000000</v>
      </c>
      <c r="I68" s="26"/>
      <c r="J68">
        <f t="shared" si="11"/>
        <v>90</v>
      </c>
    </row>
    <row r="69" spans="1:14" x14ac:dyDescent="0.25">
      <c r="A69" s="102" t="s">
        <v>147</v>
      </c>
      <c r="B69" s="103">
        <v>138660000</v>
      </c>
      <c r="C69" s="102" t="s">
        <v>17</v>
      </c>
      <c r="D69" s="104">
        <f t="shared" si="10"/>
        <v>138660000</v>
      </c>
      <c r="E69" s="105" t="s">
        <v>3886</v>
      </c>
      <c r="F69" s="106">
        <v>44529</v>
      </c>
      <c r="G69" s="107" t="s">
        <v>2768</v>
      </c>
      <c r="H69" s="108">
        <v>138660000</v>
      </c>
      <c r="I69" s="26"/>
      <c r="J69">
        <f t="shared" si="11"/>
        <v>90</v>
      </c>
    </row>
    <row r="70" spans="1:14" x14ac:dyDescent="0.25">
      <c r="A70" s="102" t="s">
        <v>147</v>
      </c>
      <c r="B70" s="103">
        <v>3684893780.9300003</v>
      </c>
      <c r="C70" s="102" t="s">
        <v>343</v>
      </c>
      <c r="D70" s="104">
        <f t="shared" ref="D70:D76" si="12">B70/$M$2</f>
        <v>50083912.07988105</v>
      </c>
      <c r="E70" s="105" t="s">
        <v>3886</v>
      </c>
      <c r="F70" s="106">
        <v>44460</v>
      </c>
      <c r="G70" s="107" t="s">
        <v>2122</v>
      </c>
      <c r="H70" s="108">
        <v>3684893780.9300003</v>
      </c>
      <c r="I70" s="26"/>
      <c r="J70">
        <f t="shared" si="11"/>
        <v>21</v>
      </c>
    </row>
    <row r="71" spans="1:14" x14ac:dyDescent="0.25">
      <c r="A71" s="102" t="s">
        <v>147</v>
      </c>
      <c r="B71" s="103">
        <v>3684893780.9300003</v>
      </c>
      <c r="C71" s="102" t="s">
        <v>343</v>
      </c>
      <c r="D71" s="104">
        <f t="shared" si="12"/>
        <v>50083912.07988105</v>
      </c>
      <c r="E71" s="105" t="s">
        <v>3886</v>
      </c>
      <c r="F71" s="106">
        <v>44460</v>
      </c>
      <c r="G71" s="107" t="s">
        <v>2122</v>
      </c>
      <c r="H71" s="108">
        <v>3684893780.9300003</v>
      </c>
      <c r="I71" s="26"/>
      <c r="J71">
        <f t="shared" si="11"/>
        <v>21</v>
      </c>
    </row>
    <row r="72" spans="1:14" x14ac:dyDescent="0.25">
      <c r="A72" s="102" t="s">
        <v>147</v>
      </c>
      <c r="B72" s="103">
        <v>5890949134.9900007</v>
      </c>
      <c r="C72" s="102" t="s">
        <v>343</v>
      </c>
      <c r="D72" s="104">
        <f t="shared" si="12"/>
        <v>80067919.480009362</v>
      </c>
      <c r="E72" s="105" t="s">
        <v>3886</v>
      </c>
      <c r="F72" s="106">
        <v>44494</v>
      </c>
      <c r="G72" s="107" t="s">
        <v>2768</v>
      </c>
      <c r="H72" s="108">
        <v>5890949134.9900007</v>
      </c>
      <c r="I72" s="26"/>
      <c r="J72">
        <f t="shared" si="11"/>
        <v>55</v>
      </c>
    </row>
    <row r="73" spans="1:14" x14ac:dyDescent="0.25">
      <c r="A73" s="102" t="s">
        <v>147</v>
      </c>
      <c r="B73" s="103">
        <v>5890949134.9900007</v>
      </c>
      <c r="C73" s="102" t="s">
        <v>343</v>
      </c>
      <c r="D73" s="104">
        <f t="shared" si="12"/>
        <v>80067919.480009362</v>
      </c>
      <c r="E73" s="105" t="s">
        <v>3886</v>
      </c>
      <c r="F73" s="106">
        <v>44494</v>
      </c>
      <c r="G73" s="107" t="s">
        <v>2768</v>
      </c>
      <c r="H73" s="108">
        <v>5890949134.9900007</v>
      </c>
      <c r="I73" s="26"/>
      <c r="J73">
        <f t="shared" si="11"/>
        <v>55</v>
      </c>
    </row>
    <row r="74" spans="1:14" x14ac:dyDescent="0.25">
      <c r="A74" s="102" t="s">
        <v>147</v>
      </c>
      <c r="B74" s="103">
        <v>5890949134.9900007</v>
      </c>
      <c r="C74" s="102" t="s">
        <v>343</v>
      </c>
      <c r="D74" s="104">
        <f t="shared" si="12"/>
        <v>80067919.480009362</v>
      </c>
      <c r="E74" s="105" t="s">
        <v>3886</v>
      </c>
      <c r="F74" s="106">
        <v>44494</v>
      </c>
      <c r="G74" s="107" t="s">
        <v>2768</v>
      </c>
      <c r="H74" s="108">
        <v>5890949134.9900007</v>
      </c>
      <c r="I74" s="26"/>
      <c r="J74">
        <f t="shared" si="11"/>
        <v>55</v>
      </c>
    </row>
    <row r="75" spans="1:14" x14ac:dyDescent="0.25">
      <c r="A75" s="102" t="s">
        <v>147</v>
      </c>
      <c r="B75" s="103">
        <v>5890949134.9900007</v>
      </c>
      <c r="C75" s="102" t="s">
        <v>343</v>
      </c>
      <c r="D75" s="104">
        <f t="shared" si="12"/>
        <v>80067919.480009362</v>
      </c>
      <c r="E75" s="105" t="s">
        <v>3886</v>
      </c>
      <c r="F75" s="106">
        <v>44494</v>
      </c>
      <c r="G75" s="107" t="s">
        <v>2768</v>
      </c>
      <c r="H75" s="108">
        <v>5890949134.9900007</v>
      </c>
      <c r="I75" s="26"/>
      <c r="J75">
        <f t="shared" si="11"/>
        <v>55</v>
      </c>
    </row>
    <row r="76" spans="1:14" x14ac:dyDescent="0.25">
      <c r="A76" s="102" t="s">
        <v>147</v>
      </c>
      <c r="B76" s="103">
        <v>5890949134.9900007</v>
      </c>
      <c r="C76" s="102" t="s">
        <v>343</v>
      </c>
      <c r="D76" s="104">
        <f t="shared" si="12"/>
        <v>80067919.480009362</v>
      </c>
      <c r="E76" s="105" t="s">
        <v>3886</v>
      </c>
      <c r="F76" s="106">
        <v>44494</v>
      </c>
      <c r="G76" s="107" t="s">
        <v>2768</v>
      </c>
      <c r="H76" s="108">
        <v>5890949134.9900007</v>
      </c>
      <c r="I76" s="26"/>
      <c r="J76">
        <f t="shared" si="11"/>
        <v>55</v>
      </c>
    </row>
    <row r="77" spans="1:14" x14ac:dyDescent="0.25">
      <c r="A77" s="102" t="s">
        <v>147</v>
      </c>
      <c r="B77" s="103">
        <v>201292931.5</v>
      </c>
      <c r="C77" s="102" t="s">
        <v>17</v>
      </c>
      <c r="D77" s="104">
        <f t="shared" ref="D77:D79" si="13">B77</f>
        <v>201292931.5</v>
      </c>
      <c r="E77" s="105" t="s">
        <v>3886</v>
      </c>
      <c r="F77" s="106">
        <v>44495</v>
      </c>
      <c r="G77" s="107" t="s">
        <v>2768</v>
      </c>
      <c r="H77" s="108">
        <v>201292931.5</v>
      </c>
      <c r="I77" s="26"/>
      <c r="J77">
        <f t="shared" si="11"/>
        <v>56</v>
      </c>
    </row>
    <row r="78" spans="1:14" x14ac:dyDescent="0.25">
      <c r="A78" s="102" t="s">
        <v>147</v>
      </c>
      <c r="B78" s="103">
        <v>201061698.63</v>
      </c>
      <c r="C78" s="102" t="s">
        <v>17</v>
      </c>
      <c r="D78" s="104">
        <f t="shared" si="13"/>
        <v>201061698.63</v>
      </c>
      <c r="E78" s="105" t="s">
        <v>3886</v>
      </c>
      <c r="F78" s="106">
        <v>44501</v>
      </c>
      <c r="G78" s="107" t="s">
        <v>2768</v>
      </c>
      <c r="H78" s="108">
        <v>201061698.63</v>
      </c>
      <c r="I78" s="26"/>
      <c r="J78">
        <f t="shared" si="11"/>
        <v>62</v>
      </c>
    </row>
    <row r="79" spans="1:14" x14ac:dyDescent="0.25">
      <c r="A79" s="102" t="s">
        <v>147</v>
      </c>
      <c r="B79" s="103">
        <v>200578630.13999999</v>
      </c>
      <c r="C79" s="102" t="s">
        <v>17</v>
      </c>
      <c r="D79" s="104">
        <f t="shared" si="13"/>
        <v>200578630.13999999</v>
      </c>
      <c r="E79" s="105" t="s">
        <v>3886</v>
      </c>
      <c r="F79" s="106">
        <v>44512</v>
      </c>
      <c r="G79" s="107" t="s">
        <v>2768</v>
      </c>
      <c r="H79" s="108">
        <v>200578630.13999999</v>
      </c>
      <c r="I79" s="26"/>
      <c r="J79">
        <f t="shared" si="11"/>
        <v>73</v>
      </c>
    </row>
    <row r="80" spans="1:14" x14ac:dyDescent="0.25">
      <c r="B80" s="89">
        <f>SUBTOTAL(9,B3:B79)</f>
        <v>96157496561.640045</v>
      </c>
      <c r="D80" s="89">
        <f>SUBTOTAL(9,D3:D79)</f>
        <v>16673354288.769484</v>
      </c>
      <c r="H80" s="89">
        <f>SUBTOTAL(9,H3:H79)</f>
        <v>96157496561.640045</v>
      </c>
      <c r="M80" s="109">
        <f>B80/M2</f>
        <v>1306942313.6531191</v>
      </c>
      <c r="N80" s="109">
        <f>B80/N2</f>
        <v>1107672543.4007912</v>
      </c>
    </row>
    <row r="82" spans="1:10" x14ac:dyDescent="0.25">
      <c r="A82" s="102" t="s">
        <v>345</v>
      </c>
      <c r="B82" s="103">
        <v>35294468677.160004</v>
      </c>
      <c r="C82" s="102" t="s">
        <v>17</v>
      </c>
      <c r="D82" s="104">
        <f t="shared" ref="D82:D84" si="14">B82</f>
        <v>35294468677.160004</v>
      </c>
      <c r="E82" s="105" t="s">
        <v>3886</v>
      </c>
      <c r="F82" s="106">
        <v>44482</v>
      </c>
      <c r="G82" s="107" t="s">
        <v>2768</v>
      </c>
      <c r="H82" s="108">
        <v>35282305643.550003</v>
      </c>
      <c r="I82" s="26"/>
      <c r="J82">
        <f t="shared" si="11"/>
        <v>43</v>
      </c>
    </row>
    <row r="83" spans="1:10" x14ac:dyDescent="0.25">
      <c r="A83" s="102" t="s">
        <v>345</v>
      </c>
      <c r="B83" s="103">
        <v>265218.89</v>
      </c>
      <c r="C83" s="102" t="s">
        <v>17</v>
      </c>
      <c r="D83" s="104">
        <f t="shared" si="14"/>
        <v>265218.89</v>
      </c>
      <c r="E83" s="105" t="s">
        <v>1726</v>
      </c>
      <c r="F83" s="106">
        <v>44561</v>
      </c>
      <c r="G83" s="107" t="s">
        <v>1847</v>
      </c>
      <c r="H83" s="108"/>
      <c r="I83" s="26"/>
      <c r="J83">
        <f t="shared" si="11"/>
        <v>122</v>
      </c>
    </row>
    <row r="84" spans="1:10" x14ac:dyDescent="0.25">
      <c r="A84" s="102" t="s">
        <v>345</v>
      </c>
      <c r="B84" s="103">
        <v>3616.35</v>
      </c>
      <c r="C84" s="102" t="s">
        <v>17</v>
      </c>
      <c r="D84" s="104">
        <f t="shared" si="14"/>
        <v>3616.35</v>
      </c>
      <c r="E84" s="105" t="s">
        <v>1726</v>
      </c>
      <c r="F84" s="106">
        <v>44469</v>
      </c>
      <c r="G84" s="107" t="s">
        <v>2122</v>
      </c>
      <c r="H84" s="107"/>
      <c r="I84" s="26"/>
      <c r="J84">
        <f t="shared" si="11"/>
        <v>30</v>
      </c>
    </row>
    <row r="85" spans="1:10" x14ac:dyDescent="0.25">
      <c r="B85" s="90">
        <f>SUBTOTAL(9,B82:B84)</f>
        <v>35294737512.400002</v>
      </c>
      <c r="D85" s="90">
        <f>SUBTOTAL(9,D82:D84)</f>
        <v>35294737512.400002</v>
      </c>
      <c r="H85" s="90">
        <f>SUBTOTAL(9,H82:H84)</f>
        <v>35282305643.550003</v>
      </c>
    </row>
    <row r="87" spans="1:10" x14ac:dyDescent="0.25">
      <c r="A87" s="102" t="s">
        <v>182</v>
      </c>
      <c r="B87" s="103">
        <v>317024777.39999998</v>
      </c>
      <c r="C87" s="102" t="s">
        <v>17</v>
      </c>
      <c r="D87" s="104">
        <f t="shared" ref="D87:D98" si="15">B87</f>
        <v>317024777.39999998</v>
      </c>
      <c r="E87" s="105" t="s">
        <v>3886</v>
      </c>
      <c r="F87" s="106">
        <v>44440</v>
      </c>
      <c r="G87" s="107" t="s">
        <v>2122</v>
      </c>
      <c r="H87" s="108">
        <v>317024777.39999998</v>
      </c>
      <c r="I87" s="26"/>
      <c r="J87">
        <f t="shared" si="11"/>
        <v>1</v>
      </c>
    </row>
    <row r="88" spans="1:10" x14ac:dyDescent="0.25">
      <c r="A88" s="102" t="s">
        <v>182</v>
      </c>
      <c r="B88" s="103">
        <v>310828000</v>
      </c>
      <c r="C88" s="102" t="s">
        <v>17</v>
      </c>
      <c r="D88" s="104">
        <f t="shared" si="15"/>
        <v>310828000</v>
      </c>
      <c r="E88" s="105" t="s">
        <v>3886</v>
      </c>
      <c r="F88" s="106">
        <v>44446</v>
      </c>
      <c r="G88" s="107" t="s">
        <v>2122</v>
      </c>
      <c r="H88" s="108">
        <v>310828000</v>
      </c>
      <c r="I88" s="26"/>
      <c r="J88">
        <f t="shared" si="11"/>
        <v>7</v>
      </c>
    </row>
    <row r="89" spans="1:10" x14ac:dyDescent="0.25">
      <c r="A89" s="102" t="s">
        <v>182</v>
      </c>
      <c r="B89" s="103">
        <v>521987468.79000002</v>
      </c>
      <c r="C89" s="102" t="s">
        <v>17</v>
      </c>
      <c r="D89" s="104">
        <f t="shared" si="15"/>
        <v>521987468.79000002</v>
      </c>
      <c r="E89" s="105" t="s">
        <v>3886</v>
      </c>
      <c r="F89" s="106">
        <v>44440</v>
      </c>
      <c r="G89" s="107" t="s">
        <v>2122</v>
      </c>
      <c r="H89" s="108">
        <v>521987468.79000002</v>
      </c>
      <c r="I89" s="26"/>
      <c r="J89">
        <f t="shared" si="11"/>
        <v>1</v>
      </c>
    </row>
    <row r="90" spans="1:10" x14ac:dyDescent="0.25">
      <c r="A90" s="102" t="s">
        <v>182</v>
      </c>
      <c r="B90" s="103">
        <v>556690047.11000001</v>
      </c>
      <c r="C90" s="102" t="s">
        <v>17</v>
      </c>
      <c r="D90" s="104">
        <f t="shared" si="15"/>
        <v>556690047.11000001</v>
      </c>
      <c r="E90" s="105" t="s">
        <v>3886</v>
      </c>
      <c r="F90" s="106">
        <v>44440</v>
      </c>
      <c r="G90" s="107" t="s">
        <v>2122</v>
      </c>
      <c r="H90" s="108">
        <v>556690047.11000001</v>
      </c>
      <c r="I90" s="26"/>
      <c r="J90">
        <f t="shared" si="11"/>
        <v>1</v>
      </c>
    </row>
    <row r="91" spans="1:10" x14ac:dyDescent="0.25">
      <c r="A91" s="102" t="s">
        <v>182</v>
      </c>
      <c r="B91" s="103">
        <v>525867998.61000001</v>
      </c>
      <c r="C91" s="102" t="s">
        <v>17</v>
      </c>
      <c r="D91" s="104">
        <f t="shared" si="15"/>
        <v>525867998.61000001</v>
      </c>
      <c r="E91" s="105" t="s">
        <v>3886</v>
      </c>
      <c r="F91" s="106">
        <v>44441</v>
      </c>
      <c r="G91" s="107" t="s">
        <v>2122</v>
      </c>
      <c r="H91" s="108">
        <v>525867998.61000001</v>
      </c>
      <c r="I91" s="26"/>
      <c r="J91">
        <f t="shared" si="11"/>
        <v>2</v>
      </c>
    </row>
    <row r="92" spans="1:10" x14ac:dyDescent="0.25">
      <c r="A92" s="102" t="s">
        <v>182</v>
      </c>
      <c r="B92" s="103">
        <v>597387576.49000001</v>
      </c>
      <c r="C92" s="102" t="s">
        <v>17</v>
      </c>
      <c r="D92" s="104">
        <f t="shared" si="15"/>
        <v>597387576.49000001</v>
      </c>
      <c r="E92" s="105" t="s">
        <v>3886</v>
      </c>
      <c r="F92" s="106">
        <v>44442</v>
      </c>
      <c r="G92" s="107" t="s">
        <v>2122</v>
      </c>
      <c r="H92" s="108">
        <v>597387576.49000001</v>
      </c>
      <c r="I92" s="26"/>
      <c r="J92">
        <f t="shared" si="11"/>
        <v>3</v>
      </c>
    </row>
    <row r="93" spans="1:10" x14ac:dyDescent="0.25">
      <c r="A93" s="102" t="s">
        <v>182</v>
      </c>
      <c r="B93" s="103">
        <v>297402081.60000002</v>
      </c>
      <c r="C93" s="102" t="s">
        <v>17</v>
      </c>
      <c r="D93" s="104">
        <f t="shared" si="15"/>
        <v>297402081.60000002</v>
      </c>
      <c r="E93" s="105" t="s">
        <v>3886</v>
      </c>
      <c r="F93" s="106">
        <v>44445</v>
      </c>
      <c r="G93" s="107" t="s">
        <v>2122</v>
      </c>
      <c r="H93" s="108">
        <v>297402081.60000002</v>
      </c>
      <c r="I93" s="26"/>
      <c r="J93">
        <f t="shared" si="11"/>
        <v>6</v>
      </c>
    </row>
    <row r="94" spans="1:10" x14ac:dyDescent="0.25">
      <c r="A94" s="102" t="s">
        <v>182</v>
      </c>
      <c r="B94" s="103">
        <v>567975439.37</v>
      </c>
      <c r="C94" s="102" t="s">
        <v>17</v>
      </c>
      <c r="D94" s="104">
        <f t="shared" si="15"/>
        <v>567975439.37</v>
      </c>
      <c r="E94" s="105" t="s">
        <v>3886</v>
      </c>
      <c r="F94" s="106">
        <v>44445</v>
      </c>
      <c r="G94" s="107" t="s">
        <v>2122</v>
      </c>
      <c r="H94" s="108">
        <v>567975439.37</v>
      </c>
      <c r="I94" s="26"/>
      <c r="J94">
        <f t="shared" si="11"/>
        <v>6</v>
      </c>
    </row>
    <row r="95" spans="1:10" x14ac:dyDescent="0.25">
      <c r="A95" s="102" t="s">
        <v>182</v>
      </c>
      <c r="B95" s="103">
        <v>340204837.10000002</v>
      </c>
      <c r="C95" s="102" t="s">
        <v>17</v>
      </c>
      <c r="D95" s="104">
        <f t="shared" si="15"/>
        <v>340204837.10000002</v>
      </c>
      <c r="E95" s="105" t="s">
        <v>3886</v>
      </c>
      <c r="F95" s="106">
        <v>44445</v>
      </c>
      <c r="G95" s="107" t="s">
        <v>2122</v>
      </c>
      <c r="H95" s="108">
        <v>340204837.10000002</v>
      </c>
      <c r="I95" s="26"/>
      <c r="J95">
        <f t="shared" si="11"/>
        <v>6</v>
      </c>
    </row>
    <row r="96" spans="1:10" x14ac:dyDescent="0.25">
      <c r="A96" s="102" t="s">
        <v>182</v>
      </c>
      <c r="B96" s="103">
        <v>537402600</v>
      </c>
      <c r="C96" s="102" t="s">
        <v>17</v>
      </c>
      <c r="D96" s="104">
        <f t="shared" si="15"/>
        <v>537402600</v>
      </c>
      <c r="E96" s="105" t="s">
        <v>3886</v>
      </c>
      <c r="F96" s="106">
        <v>44446</v>
      </c>
      <c r="G96" s="107" t="s">
        <v>2122</v>
      </c>
      <c r="H96" s="108">
        <v>537402600</v>
      </c>
      <c r="I96" s="26"/>
      <c r="J96">
        <f t="shared" si="11"/>
        <v>7</v>
      </c>
    </row>
    <row r="97" spans="1:13" x14ac:dyDescent="0.25">
      <c r="A97" s="102" t="s">
        <v>182</v>
      </c>
      <c r="B97" s="103">
        <v>563316600</v>
      </c>
      <c r="C97" s="102" t="s">
        <v>17</v>
      </c>
      <c r="D97" s="104">
        <f t="shared" si="15"/>
        <v>563316600</v>
      </c>
      <c r="E97" s="105" t="s">
        <v>3886</v>
      </c>
      <c r="F97" s="106">
        <v>44446</v>
      </c>
      <c r="G97" s="107" t="s">
        <v>2122</v>
      </c>
      <c r="H97" s="108">
        <v>563316600</v>
      </c>
      <c r="I97" s="26"/>
      <c r="J97">
        <f t="shared" si="11"/>
        <v>7</v>
      </c>
    </row>
    <row r="98" spans="1:13" x14ac:dyDescent="0.25">
      <c r="A98" s="102" t="s">
        <v>182</v>
      </c>
      <c r="B98" s="103">
        <v>588221136.29999995</v>
      </c>
      <c r="C98" s="102" t="s">
        <v>17</v>
      </c>
      <c r="D98" s="104">
        <f t="shared" si="15"/>
        <v>588221136.29999995</v>
      </c>
      <c r="E98" s="105" t="s">
        <v>3886</v>
      </c>
      <c r="F98" s="106">
        <v>44440</v>
      </c>
      <c r="G98" s="107" t="s">
        <v>2122</v>
      </c>
      <c r="H98" s="108">
        <v>588221136.29999995</v>
      </c>
      <c r="I98" s="26"/>
      <c r="J98">
        <f t="shared" si="11"/>
        <v>1</v>
      </c>
    </row>
    <row r="99" spans="1:13" x14ac:dyDescent="0.25">
      <c r="A99" s="102" t="s">
        <v>182</v>
      </c>
      <c r="B99" s="103">
        <v>151480213.95000002</v>
      </c>
      <c r="C99" s="102" t="s">
        <v>343</v>
      </c>
      <c r="D99" s="104">
        <f>B99/$M$2</f>
        <v>2058871.2099588991</v>
      </c>
      <c r="E99" s="105" t="s">
        <v>3886</v>
      </c>
      <c r="F99" s="106">
        <v>44441</v>
      </c>
      <c r="G99" s="107" t="s">
        <v>2122</v>
      </c>
      <c r="H99" s="108">
        <v>151480213.95000002</v>
      </c>
      <c r="I99" s="26"/>
      <c r="J99">
        <f t="shared" si="11"/>
        <v>2</v>
      </c>
    </row>
    <row r="100" spans="1:13" x14ac:dyDescent="0.25">
      <c r="A100" s="102" t="s">
        <v>182</v>
      </c>
      <c r="B100" s="103">
        <v>595947111.73000002</v>
      </c>
      <c r="C100" s="102" t="s">
        <v>17</v>
      </c>
      <c r="D100" s="104">
        <f t="shared" ref="D100:D102" si="16">B100</f>
        <v>595947111.73000002</v>
      </c>
      <c r="E100" s="105" t="s">
        <v>3886</v>
      </c>
      <c r="F100" s="106">
        <v>44442</v>
      </c>
      <c r="G100" s="107" t="s">
        <v>2122</v>
      </c>
      <c r="H100" s="108">
        <v>595947111.73000002</v>
      </c>
      <c r="I100" s="26"/>
      <c r="J100">
        <f t="shared" si="11"/>
        <v>3</v>
      </c>
    </row>
    <row r="101" spans="1:13" x14ac:dyDescent="0.25">
      <c r="A101" s="102" t="s">
        <v>182</v>
      </c>
      <c r="B101" s="103">
        <v>611507428.71000004</v>
      </c>
      <c r="C101" s="102" t="s">
        <v>17</v>
      </c>
      <c r="D101" s="104">
        <f t="shared" si="16"/>
        <v>611507428.71000004</v>
      </c>
      <c r="E101" s="105" t="s">
        <v>3886</v>
      </c>
      <c r="F101" s="106">
        <v>44445</v>
      </c>
      <c r="G101" s="107" t="s">
        <v>2122</v>
      </c>
      <c r="H101" s="108">
        <v>611507428.71000004</v>
      </c>
      <c r="I101" s="26"/>
      <c r="J101">
        <f t="shared" si="11"/>
        <v>6</v>
      </c>
    </row>
    <row r="102" spans="1:13" x14ac:dyDescent="0.25">
      <c r="A102" s="102" t="s">
        <v>182</v>
      </c>
      <c r="B102" s="103">
        <v>512030400</v>
      </c>
      <c r="C102" s="102" t="s">
        <v>17</v>
      </c>
      <c r="D102" s="104">
        <f t="shared" si="16"/>
        <v>512030400</v>
      </c>
      <c r="E102" s="105" t="s">
        <v>3886</v>
      </c>
      <c r="F102" s="106">
        <v>44446</v>
      </c>
      <c r="G102" s="107" t="s">
        <v>2122</v>
      </c>
      <c r="H102" s="108">
        <v>512030400</v>
      </c>
      <c r="I102" s="26"/>
      <c r="J102">
        <f t="shared" si="11"/>
        <v>7</v>
      </c>
    </row>
    <row r="103" spans="1:13" x14ac:dyDescent="0.25">
      <c r="A103" s="102" t="s">
        <v>182</v>
      </c>
      <c r="B103" s="103">
        <v>79891760.650000006</v>
      </c>
      <c r="C103" s="102" t="s">
        <v>343</v>
      </c>
      <c r="D103" s="104">
        <f t="shared" ref="D103" si="17">B103/$M$2</f>
        <v>1085863.5700732865</v>
      </c>
      <c r="E103" s="105" t="s">
        <v>3886</v>
      </c>
      <c r="F103" s="106">
        <v>44441</v>
      </c>
      <c r="G103" s="107" t="s">
        <v>2122</v>
      </c>
      <c r="H103" s="108">
        <v>79891760.650000006</v>
      </c>
      <c r="I103" s="26"/>
      <c r="J103">
        <f t="shared" si="11"/>
        <v>2</v>
      </c>
    </row>
    <row r="104" spans="1:13" x14ac:dyDescent="0.25">
      <c r="A104" s="102" t="s">
        <v>182</v>
      </c>
      <c r="B104" s="103">
        <v>178570272.63999999</v>
      </c>
      <c r="C104" s="102" t="s">
        <v>17</v>
      </c>
      <c r="D104" s="104">
        <f t="shared" ref="D104:D105" si="18">B104</f>
        <v>178570272.63999999</v>
      </c>
      <c r="E104" s="105" t="s">
        <v>3886</v>
      </c>
      <c r="F104" s="106">
        <v>44445</v>
      </c>
      <c r="G104" s="107" t="s">
        <v>2122</v>
      </c>
      <c r="H104" s="108">
        <v>178570272.63999999</v>
      </c>
      <c r="I104" s="26"/>
      <c r="J104">
        <f t="shared" si="11"/>
        <v>6</v>
      </c>
    </row>
    <row r="105" spans="1:13" x14ac:dyDescent="0.25">
      <c r="A105" s="102" t="s">
        <v>182</v>
      </c>
      <c r="B105" s="103">
        <v>310342500</v>
      </c>
      <c r="C105" s="102" t="s">
        <v>17</v>
      </c>
      <c r="D105" s="104">
        <f t="shared" si="18"/>
        <v>310342500</v>
      </c>
      <c r="E105" s="105" t="s">
        <v>3886</v>
      </c>
      <c r="F105" s="106">
        <v>44446</v>
      </c>
      <c r="G105" s="107" t="s">
        <v>2122</v>
      </c>
      <c r="H105" s="108">
        <v>310342500</v>
      </c>
      <c r="I105" s="26"/>
      <c r="J105">
        <f t="shared" si="11"/>
        <v>7</v>
      </c>
    </row>
    <row r="106" spans="1:13" x14ac:dyDescent="0.25">
      <c r="B106" s="90">
        <f>SUBTOTAL(9,B87:B105)</f>
        <v>8164078250.4500008</v>
      </c>
      <c r="D106" s="90">
        <f>SUBTOTAL(9,D87:D105)</f>
        <v>7935851010.6300325</v>
      </c>
      <c r="H106" s="90">
        <f>SUBTOTAL(9,H87:H105)</f>
        <v>8164078250.4500008</v>
      </c>
      <c r="M106" s="109">
        <f>B106/$M2</f>
        <v>110963572.25407209</v>
      </c>
    </row>
    <row r="108" spans="1:13" x14ac:dyDescent="0.25">
      <c r="A108" s="102" t="s">
        <v>159</v>
      </c>
      <c r="B108" s="103">
        <v>300000000</v>
      </c>
      <c r="C108" s="102" t="s">
        <v>17</v>
      </c>
      <c r="D108" s="104">
        <f t="shared" ref="D108:D126" si="19">B108</f>
        <v>300000000</v>
      </c>
      <c r="E108" s="105" t="s">
        <v>3886</v>
      </c>
      <c r="F108" s="106">
        <v>44440</v>
      </c>
      <c r="G108" s="107" t="s">
        <v>2122</v>
      </c>
      <c r="H108" s="108">
        <v>300000000</v>
      </c>
      <c r="I108" s="26"/>
      <c r="J108">
        <f t="shared" si="11"/>
        <v>1</v>
      </c>
    </row>
    <row r="109" spans="1:13" x14ac:dyDescent="0.25">
      <c r="A109" s="102" t="s">
        <v>159</v>
      </c>
      <c r="B109" s="103">
        <v>400000000</v>
      </c>
      <c r="C109" s="102" t="s">
        <v>17</v>
      </c>
      <c r="D109" s="104">
        <f t="shared" si="19"/>
        <v>400000000</v>
      </c>
      <c r="E109" s="105" t="s">
        <v>3886</v>
      </c>
      <c r="F109" s="106">
        <v>44440</v>
      </c>
      <c r="G109" s="107" t="s">
        <v>2122</v>
      </c>
      <c r="H109" s="108">
        <v>400000000</v>
      </c>
      <c r="I109" s="26"/>
      <c r="J109">
        <f t="shared" si="11"/>
        <v>1</v>
      </c>
    </row>
    <row r="110" spans="1:13" x14ac:dyDescent="0.25">
      <c r="A110" s="102" t="s">
        <v>159</v>
      </c>
      <c r="B110" s="103">
        <v>400000000</v>
      </c>
      <c r="C110" s="102" t="s">
        <v>17</v>
      </c>
      <c r="D110" s="104">
        <f t="shared" si="19"/>
        <v>400000000</v>
      </c>
      <c r="E110" s="105" t="s">
        <v>3886</v>
      </c>
      <c r="F110" s="106">
        <v>44440</v>
      </c>
      <c r="G110" s="107" t="s">
        <v>2122</v>
      </c>
      <c r="H110" s="108">
        <v>400000000</v>
      </c>
      <c r="I110" s="26"/>
      <c r="J110">
        <f t="shared" si="11"/>
        <v>1</v>
      </c>
    </row>
    <row r="111" spans="1:13" x14ac:dyDescent="0.25">
      <c r="A111" s="102" t="s">
        <v>159</v>
      </c>
      <c r="B111" s="103">
        <v>300000000</v>
      </c>
      <c r="C111" s="102" t="s">
        <v>17</v>
      </c>
      <c r="D111" s="104">
        <f t="shared" si="19"/>
        <v>300000000</v>
      </c>
      <c r="E111" s="105" t="s">
        <v>3886</v>
      </c>
      <c r="F111" s="106">
        <v>44440</v>
      </c>
      <c r="G111" s="107" t="s">
        <v>2122</v>
      </c>
      <c r="H111" s="108">
        <v>300000000</v>
      </c>
      <c r="I111" s="26"/>
      <c r="J111">
        <f t="shared" si="11"/>
        <v>1</v>
      </c>
    </row>
    <row r="112" spans="1:13" x14ac:dyDescent="0.25">
      <c r="A112" s="102" t="s">
        <v>159</v>
      </c>
      <c r="B112" s="103">
        <v>100000000</v>
      </c>
      <c r="C112" s="102" t="s">
        <v>17</v>
      </c>
      <c r="D112" s="104">
        <f t="shared" si="19"/>
        <v>100000000</v>
      </c>
      <c r="E112" s="105" t="s">
        <v>3886</v>
      </c>
      <c r="F112" s="106">
        <v>44440</v>
      </c>
      <c r="G112" s="107" t="s">
        <v>2122</v>
      </c>
      <c r="H112" s="108">
        <v>100000000</v>
      </c>
      <c r="I112" s="26"/>
      <c r="J112">
        <f t="shared" si="11"/>
        <v>1</v>
      </c>
    </row>
    <row r="113" spans="1:10" x14ac:dyDescent="0.25">
      <c r="A113" s="102" t="s">
        <v>159</v>
      </c>
      <c r="B113" s="103">
        <v>1600000000</v>
      </c>
      <c r="C113" s="102" t="s">
        <v>17</v>
      </c>
      <c r="D113" s="104">
        <f t="shared" si="19"/>
        <v>1600000000</v>
      </c>
      <c r="E113" s="105" t="s">
        <v>3886</v>
      </c>
      <c r="F113" s="106">
        <v>44440</v>
      </c>
      <c r="G113" s="107" t="s">
        <v>2122</v>
      </c>
      <c r="H113" s="108">
        <v>1600000000</v>
      </c>
      <c r="I113" s="26"/>
      <c r="J113">
        <f t="shared" si="11"/>
        <v>1</v>
      </c>
    </row>
    <row r="114" spans="1:10" x14ac:dyDescent="0.25">
      <c r="A114" s="102" t="s">
        <v>159</v>
      </c>
      <c r="B114" s="103">
        <v>900000000</v>
      </c>
      <c r="C114" s="102" t="s">
        <v>17</v>
      </c>
      <c r="D114" s="104">
        <f t="shared" si="19"/>
        <v>900000000</v>
      </c>
      <c r="E114" s="105" t="s">
        <v>3886</v>
      </c>
      <c r="F114" s="106">
        <v>44440</v>
      </c>
      <c r="G114" s="107" t="s">
        <v>2122</v>
      </c>
      <c r="H114" s="108">
        <v>900000000</v>
      </c>
      <c r="I114" s="26"/>
      <c r="J114">
        <f t="shared" si="11"/>
        <v>1</v>
      </c>
    </row>
    <row r="115" spans="1:10" x14ac:dyDescent="0.25">
      <c r="A115" s="102" t="s">
        <v>159</v>
      </c>
      <c r="B115" s="103">
        <v>1600000000</v>
      </c>
      <c r="C115" s="102" t="s">
        <v>17</v>
      </c>
      <c r="D115" s="104">
        <f t="shared" si="19"/>
        <v>1600000000</v>
      </c>
      <c r="E115" s="105" t="s">
        <v>3886</v>
      </c>
      <c r="F115" s="106">
        <v>44440</v>
      </c>
      <c r="G115" s="107" t="s">
        <v>2122</v>
      </c>
      <c r="H115" s="108">
        <v>1600000000</v>
      </c>
      <c r="I115" s="26"/>
      <c r="J115">
        <f t="shared" si="11"/>
        <v>1</v>
      </c>
    </row>
    <row r="116" spans="1:10" x14ac:dyDescent="0.25">
      <c r="A116" s="102" t="s">
        <v>159</v>
      </c>
      <c r="B116" s="103">
        <v>400000000</v>
      </c>
      <c r="C116" s="102" t="s">
        <v>17</v>
      </c>
      <c r="D116" s="104">
        <f t="shared" si="19"/>
        <v>400000000</v>
      </c>
      <c r="E116" s="105" t="s">
        <v>3886</v>
      </c>
      <c r="F116" s="106">
        <v>44440</v>
      </c>
      <c r="G116" s="107" t="s">
        <v>2122</v>
      </c>
      <c r="H116" s="108">
        <v>400000000</v>
      </c>
      <c r="I116" s="26"/>
      <c r="J116">
        <f t="shared" si="11"/>
        <v>1</v>
      </c>
    </row>
    <row r="117" spans="1:10" x14ac:dyDescent="0.25">
      <c r="A117" s="102" t="s">
        <v>159</v>
      </c>
      <c r="B117" s="103">
        <v>152088368.59999999</v>
      </c>
      <c r="C117" s="102" t="s">
        <v>17</v>
      </c>
      <c r="D117" s="104">
        <f t="shared" si="19"/>
        <v>152088368.59999999</v>
      </c>
      <c r="E117" s="105" t="s">
        <v>3886</v>
      </c>
      <c r="F117" s="106">
        <v>44440</v>
      </c>
      <c r="G117" s="107" t="s">
        <v>2122</v>
      </c>
      <c r="H117" s="108">
        <v>152088368.59999999</v>
      </c>
      <c r="I117" s="26"/>
      <c r="J117">
        <f t="shared" si="11"/>
        <v>1</v>
      </c>
    </row>
    <row r="118" spans="1:10" x14ac:dyDescent="0.25">
      <c r="A118" s="102" t="s">
        <v>159</v>
      </c>
      <c r="B118" s="103">
        <v>152088368.59999999</v>
      </c>
      <c r="C118" s="102" t="s">
        <v>17</v>
      </c>
      <c r="D118" s="104">
        <f t="shared" si="19"/>
        <v>152088368.59999999</v>
      </c>
      <c r="E118" s="105" t="s">
        <v>3886</v>
      </c>
      <c r="F118" s="106">
        <v>44440</v>
      </c>
      <c r="G118" s="107" t="s">
        <v>2122</v>
      </c>
      <c r="H118" s="108">
        <v>152088368.59999999</v>
      </c>
      <c r="I118" s="26"/>
      <c r="J118">
        <f t="shared" si="11"/>
        <v>1</v>
      </c>
    </row>
    <row r="119" spans="1:10" x14ac:dyDescent="0.25">
      <c r="A119" s="102" t="s">
        <v>159</v>
      </c>
      <c r="B119" s="103">
        <v>152088368.59999999</v>
      </c>
      <c r="C119" s="102" t="s">
        <v>17</v>
      </c>
      <c r="D119" s="104">
        <f t="shared" si="19"/>
        <v>152088368.59999999</v>
      </c>
      <c r="E119" s="105" t="s">
        <v>3886</v>
      </c>
      <c r="F119" s="106">
        <v>44440</v>
      </c>
      <c r="G119" s="107" t="s">
        <v>2122</v>
      </c>
      <c r="H119" s="108">
        <v>152088368.59999999</v>
      </c>
      <c r="I119" s="26"/>
      <c r="J119">
        <f t="shared" si="11"/>
        <v>1</v>
      </c>
    </row>
    <row r="120" spans="1:10" x14ac:dyDescent="0.25">
      <c r="A120" s="102" t="s">
        <v>159</v>
      </c>
      <c r="B120" s="103">
        <v>1142484.8799999999</v>
      </c>
      <c r="C120" s="102" t="s">
        <v>17</v>
      </c>
      <c r="D120" s="104">
        <f t="shared" si="19"/>
        <v>1142484.8799999999</v>
      </c>
      <c r="E120" s="105" t="s">
        <v>1726</v>
      </c>
      <c r="F120" s="106">
        <v>44440</v>
      </c>
      <c r="G120" s="107" t="s">
        <v>2122</v>
      </c>
      <c r="H120" s="108">
        <v>1142484.8799999999</v>
      </c>
      <c r="I120" s="26"/>
      <c r="J120">
        <f t="shared" si="11"/>
        <v>1</v>
      </c>
    </row>
    <row r="121" spans="1:10" x14ac:dyDescent="0.25">
      <c r="A121" s="102" t="s">
        <v>159</v>
      </c>
      <c r="B121" s="103">
        <v>478541.99</v>
      </c>
      <c r="C121" s="102" t="s">
        <v>17</v>
      </c>
      <c r="D121" s="104">
        <f t="shared" si="19"/>
        <v>478541.99</v>
      </c>
      <c r="E121" s="105" t="s">
        <v>1726</v>
      </c>
      <c r="F121" s="106">
        <v>45386</v>
      </c>
      <c r="G121" s="107" t="s">
        <v>1687</v>
      </c>
      <c r="H121" s="108"/>
      <c r="I121" s="26"/>
      <c r="J121">
        <f t="shared" si="11"/>
        <v>947</v>
      </c>
    </row>
    <row r="122" spans="1:10" x14ac:dyDescent="0.25">
      <c r="A122" s="102" t="s">
        <v>159</v>
      </c>
      <c r="B122" s="103">
        <v>4934.6000000000004</v>
      </c>
      <c r="C122" s="102" t="s">
        <v>17</v>
      </c>
      <c r="D122" s="104">
        <f t="shared" si="19"/>
        <v>4934.6000000000004</v>
      </c>
      <c r="E122" s="105" t="s">
        <v>1726</v>
      </c>
      <c r="F122" s="106">
        <v>44469</v>
      </c>
      <c r="G122" s="107" t="s">
        <v>2122</v>
      </c>
      <c r="H122" s="108"/>
      <c r="I122" s="26"/>
      <c r="J122">
        <f t="shared" si="11"/>
        <v>30</v>
      </c>
    </row>
    <row r="123" spans="1:10" x14ac:dyDescent="0.25">
      <c r="A123" s="102" t="s">
        <v>159</v>
      </c>
      <c r="B123" s="103">
        <v>124636.36</v>
      </c>
      <c r="C123" s="102" t="s">
        <v>17</v>
      </c>
      <c r="D123" s="104">
        <f t="shared" si="19"/>
        <v>124636.36</v>
      </c>
      <c r="E123" s="105" t="s">
        <v>1726</v>
      </c>
      <c r="F123" s="106">
        <v>44446</v>
      </c>
      <c r="G123" s="107" t="s">
        <v>2122</v>
      </c>
      <c r="H123" s="108">
        <v>124636.36</v>
      </c>
      <c r="I123" s="26"/>
      <c r="J123">
        <f t="shared" si="11"/>
        <v>7</v>
      </c>
    </row>
    <row r="124" spans="1:10" x14ac:dyDescent="0.25">
      <c r="A124" s="102" t="s">
        <v>159</v>
      </c>
      <c r="B124" s="103">
        <v>3885831.1</v>
      </c>
      <c r="C124" s="102" t="s">
        <v>17</v>
      </c>
      <c r="D124" s="104">
        <f t="shared" si="19"/>
        <v>3885831.1</v>
      </c>
      <c r="E124" s="105" t="s">
        <v>1726</v>
      </c>
      <c r="F124" s="106">
        <v>44453</v>
      </c>
      <c r="G124" s="107" t="s">
        <v>2122</v>
      </c>
      <c r="H124" s="108">
        <v>3885831.1</v>
      </c>
      <c r="I124" s="26"/>
      <c r="J124">
        <f t="shared" si="11"/>
        <v>14</v>
      </c>
    </row>
    <row r="125" spans="1:10" x14ac:dyDescent="0.25">
      <c r="A125" s="102" t="s">
        <v>159</v>
      </c>
      <c r="B125" s="103">
        <v>45000</v>
      </c>
      <c r="C125" s="102" t="s">
        <v>17</v>
      </c>
      <c r="D125" s="104">
        <f t="shared" si="19"/>
        <v>45000</v>
      </c>
      <c r="E125" s="105" t="s">
        <v>1726</v>
      </c>
      <c r="F125" s="106">
        <v>44446</v>
      </c>
      <c r="G125" s="107" t="s">
        <v>2122</v>
      </c>
      <c r="H125" s="108">
        <v>45000</v>
      </c>
      <c r="I125" s="26"/>
      <c r="J125">
        <f t="shared" si="11"/>
        <v>7</v>
      </c>
    </row>
    <row r="126" spans="1:10" x14ac:dyDescent="0.25">
      <c r="A126" s="102" t="s">
        <v>159</v>
      </c>
      <c r="B126" s="103">
        <v>165182.22</v>
      </c>
      <c r="C126" s="102" t="s">
        <v>17</v>
      </c>
      <c r="D126" s="104">
        <f t="shared" si="19"/>
        <v>165182.22</v>
      </c>
      <c r="E126" s="105" t="s">
        <v>1726</v>
      </c>
      <c r="F126" s="106">
        <v>73050</v>
      </c>
      <c r="G126" s="107" t="s">
        <v>2191</v>
      </c>
      <c r="H126" s="108"/>
      <c r="I126" s="26"/>
      <c r="J126">
        <f t="shared" si="11"/>
        <v>28611</v>
      </c>
    </row>
    <row r="127" spans="1:10" x14ac:dyDescent="0.25">
      <c r="B127" s="90">
        <f>SUBTOTAL(9,B108:B126)</f>
        <v>6462111716.9500017</v>
      </c>
      <c r="D127" s="90">
        <f>SUBTOTAL(9,D108:D126)</f>
        <v>6462111716.9500017</v>
      </c>
      <c r="H127" s="90">
        <f>SUBTOTAL(9,H108:H126)</f>
        <v>6461463058.1400013</v>
      </c>
    </row>
    <row r="129" spans="1:13" x14ac:dyDescent="0.25">
      <c r="A129" s="102" t="s">
        <v>353</v>
      </c>
      <c r="B129" s="103">
        <v>360154675.24000001</v>
      </c>
      <c r="C129" s="102" t="s">
        <v>343</v>
      </c>
      <c r="D129" s="104">
        <f t="shared" ref="D129:D131" si="20">B129/$M$2</f>
        <v>4895108.5600426234</v>
      </c>
      <c r="E129" s="105" t="s">
        <v>3886</v>
      </c>
      <c r="F129" s="106">
        <v>44495</v>
      </c>
      <c r="G129" s="107" t="s">
        <v>2768</v>
      </c>
      <c r="H129" s="108">
        <v>360154675.24000001</v>
      </c>
      <c r="I129" s="26"/>
      <c r="J129">
        <f t="shared" si="11"/>
        <v>56</v>
      </c>
    </row>
    <row r="130" spans="1:13" x14ac:dyDescent="0.25">
      <c r="A130" s="102" t="s">
        <v>353</v>
      </c>
      <c r="B130" s="103">
        <v>1979695786.28</v>
      </c>
      <c r="C130" s="102" t="s">
        <v>343</v>
      </c>
      <c r="D130" s="104">
        <f t="shared" si="20"/>
        <v>26907399.669993911</v>
      </c>
      <c r="E130" s="105" t="s">
        <v>3886</v>
      </c>
      <c r="F130" s="106">
        <v>44495</v>
      </c>
      <c r="G130" s="107" t="s">
        <v>2768</v>
      </c>
      <c r="H130" s="108">
        <v>1979695786.28</v>
      </c>
      <c r="I130" s="26"/>
      <c r="J130">
        <f t="shared" si="11"/>
        <v>56</v>
      </c>
    </row>
    <row r="131" spans="1:13" x14ac:dyDescent="0.25">
      <c r="A131" s="102" t="s">
        <v>353</v>
      </c>
      <c r="B131" s="103">
        <v>1122342791.23</v>
      </c>
      <c r="C131" s="102" t="s">
        <v>343</v>
      </c>
      <c r="D131" s="104">
        <f t="shared" si="20"/>
        <v>15254528.629931064</v>
      </c>
      <c r="E131" s="105" t="s">
        <v>3886</v>
      </c>
      <c r="F131" s="106">
        <v>44495</v>
      </c>
      <c r="G131" s="107" t="s">
        <v>2768</v>
      </c>
      <c r="H131" s="108">
        <v>1122342791.23</v>
      </c>
      <c r="I131" s="26"/>
      <c r="J131">
        <f t="shared" ref="J131:J141" si="21">F131-$L$2</f>
        <v>56</v>
      </c>
    </row>
    <row r="132" spans="1:13" x14ac:dyDescent="0.25">
      <c r="A132" s="102" t="s">
        <v>353</v>
      </c>
      <c r="B132" s="103">
        <v>1630386174.78</v>
      </c>
      <c r="C132" s="102" t="s">
        <v>343</v>
      </c>
      <c r="D132" s="104">
        <f>B132/$M$2</f>
        <v>22159693.78995955</v>
      </c>
      <c r="E132" s="105" t="s">
        <v>3886</v>
      </c>
      <c r="F132" s="106">
        <v>44495</v>
      </c>
      <c r="G132" s="107" t="s">
        <v>2768</v>
      </c>
      <c r="H132" s="108">
        <v>1630386174.78</v>
      </c>
      <c r="I132" s="26"/>
      <c r="J132">
        <f t="shared" si="21"/>
        <v>56</v>
      </c>
    </row>
    <row r="133" spans="1:13" x14ac:dyDescent="0.25">
      <c r="B133" s="90">
        <f>SUBTOTAL(9,B129:B132)</f>
        <v>5092579427.5299997</v>
      </c>
      <c r="D133" s="90">
        <f>SUBTOTAL(9,D129:D132)</f>
        <v>69216730.649927139</v>
      </c>
      <c r="H133" s="90">
        <f>SUBTOTAL(9,H129:H132)</f>
        <v>5092579427.5299997</v>
      </c>
      <c r="M133" s="109">
        <f>B133/$M2</f>
        <v>69216730.649927154</v>
      </c>
    </row>
    <row r="135" spans="1:13" x14ac:dyDescent="0.25">
      <c r="A135" s="102" t="s">
        <v>363</v>
      </c>
      <c r="B135" s="103">
        <v>2582793546.75</v>
      </c>
      <c r="C135" s="102" t="s">
        <v>343</v>
      </c>
      <c r="D135" s="104">
        <f>B135/$M$2</f>
        <v>35104513.890021533</v>
      </c>
      <c r="E135" s="105" t="s">
        <v>3886</v>
      </c>
      <c r="F135" s="106">
        <v>44484</v>
      </c>
      <c r="G135" s="107" t="s">
        <v>2768</v>
      </c>
      <c r="H135" s="108">
        <v>2582793546.75</v>
      </c>
      <c r="I135" s="26"/>
      <c r="J135">
        <f t="shared" si="21"/>
        <v>45</v>
      </c>
    </row>
    <row r="136" spans="1:13" x14ac:dyDescent="0.25">
      <c r="B136" s="90">
        <f>SUM(B135)</f>
        <v>2582793546.75</v>
      </c>
      <c r="D136" s="90">
        <f>SUM(D135)</f>
        <v>35104513.890021533</v>
      </c>
      <c r="H136" s="90">
        <f>SUM(H135)</f>
        <v>2582793546.75</v>
      </c>
      <c r="M136" s="109">
        <f>B136/$M2</f>
        <v>35104513.890021533</v>
      </c>
    </row>
    <row r="138" spans="1:13" x14ac:dyDescent="0.25">
      <c r="A138" s="102" t="s">
        <v>511</v>
      </c>
      <c r="B138" s="103">
        <v>586440325.75</v>
      </c>
      <c r="C138" s="102" t="s">
        <v>343</v>
      </c>
      <c r="D138" s="104">
        <f t="shared" ref="D138:D141" si="22">B138/$M$2</f>
        <v>7970711.6299963035</v>
      </c>
      <c r="E138" s="105" t="s">
        <v>3886</v>
      </c>
      <c r="F138" s="106">
        <v>44440</v>
      </c>
      <c r="G138" s="107" t="s">
        <v>2122</v>
      </c>
      <c r="H138" s="108">
        <v>586440325.75</v>
      </c>
      <c r="I138" s="26"/>
      <c r="J138">
        <f t="shared" si="21"/>
        <v>1</v>
      </c>
    </row>
    <row r="139" spans="1:13" x14ac:dyDescent="0.25">
      <c r="A139" s="102" t="s">
        <v>511</v>
      </c>
      <c r="B139" s="103">
        <v>468614882.44999999</v>
      </c>
      <c r="C139" s="102" t="s">
        <v>343</v>
      </c>
      <c r="D139" s="104">
        <f t="shared" si="22"/>
        <v>6369265.4299593335</v>
      </c>
      <c r="E139" s="105" t="s">
        <v>3886</v>
      </c>
      <c r="F139" s="106">
        <v>44440</v>
      </c>
      <c r="G139" s="107" t="s">
        <v>2122</v>
      </c>
      <c r="H139" s="108">
        <v>468614882.44999999</v>
      </c>
      <c r="I139" s="26"/>
      <c r="J139">
        <f t="shared" si="21"/>
        <v>1</v>
      </c>
    </row>
    <row r="140" spans="1:13" x14ac:dyDescent="0.25">
      <c r="A140" s="102" t="s">
        <v>511</v>
      </c>
      <c r="B140" s="103">
        <v>940812274.61000001</v>
      </c>
      <c r="C140" s="102" t="s">
        <v>343</v>
      </c>
      <c r="D140" s="104">
        <f t="shared" si="22"/>
        <v>12787223.20005328</v>
      </c>
      <c r="E140" s="105" t="s">
        <v>3886</v>
      </c>
      <c r="F140" s="106">
        <v>44440</v>
      </c>
      <c r="G140" s="107" t="s">
        <v>2122</v>
      </c>
      <c r="H140" s="108">
        <v>940812274.61000001</v>
      </c>
      <c r="I140" s="26"/>
      <c r="J140">
        <f t="shared" si="21"/>
        <v>1</v>
      </c>
    </row>
    <row r="141" spans="1:13" x14ac:dyDescent="0.25">
      <c r="A141" s="102" t="s">
        <v>511</v>
      </c>
      <c r="B141" s="103">
        <v>317153723.52999997</v>
      </c>
      <c r="C141" s="102" t="s">
        <v>343</v>
      </c>
      <c r="D141" s="104">
        <f t="shared" si="22"/>
        <v>4310653.2099480256</v>
      </c>
      <c r="E141" s="105" t="s">
        <v>3886</v>
      </c>
      <c r="F141" s="106">
        <v>44440</v>
      </c>
      <c r="G141" s="107" t="s">
        <v>2122</v>
      </c>
      <c r="H141" s="108">
        <v>317153723.52999997</v>
      </c>
      <c r="I141" s="26"/>
      <c r="J141">
        <f t="shared" si="21"/>
        <v>1</v>
      </c>
    </row>
    <row r="142" spans="1:13" x14ac:dyDescent="0.25">
      <c r="B142" s="90">
        <f>SUBTOTAL(9,B138:B141)</f>
        <v>2313021206.3400002</v>
      </c>
      <c r="D142" s="90">
        <f>SUBTOTAL(9,D138:D141)</f>
        <v>31437853.469956942</v>
      </c>
      <c r="H142" s="90">
        <f>SUBTOTAL(9,H138:H141)</f>
        <v>2313021206.3400002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topLeftCell="A181" zoomScale="90" zoomScaleNormal="80" workbookViewId="0">
      <selection activeCell="R218" sqref="R218"/>
    </sheetView>
  </sheetViews>
  <sheetFormatPr defaultRowHeight="12.75" x14ac:dyDescent="0.2"/>
  <cols>
    <col min="1" max="1" width="4.85546875" style="5" customWidth="1"/>
    <col min="2" max="2" width="17.85546875" style="5" customWidth="1"/>
    <col min="3" max="3" width="7.85546875" style="5" customWidth="1"/>
    <col min="4" max="4" width="13.5703125" style="64" customWidth="1"/>
    <col min="5" max="5" width="7.42578125" style="5" customWidth="1"/>
    <col min="6" max="6" width="8.140625" style="5" customWidth="1"/>
    <col min="7" max="7" width="11.85546875" style="5" customWidth="1"/>
    <col min="8" max="8" width="13" style="5" customWidth="1"/>
    <col min="9" max="9" width="21.5703125" style="5" customWidth="1"/>
    <col min="10" max="10" width="4.85546875" style="5" customWidth="1"/>
    <col min="11" max="11" width="8.28515625" style="5" customWidth="1"/>
    <col min="12" max="12" width="5" style="5" customWidth="1"/>
    <col min="13" max="13" width="5.5703125" style="5" customWidth="1"/>
    <col min="14" max="14" width="3.5703125" style="5" customWidth="1"/>
    <col min="15" max="15" width="4.28515625" style="5" customWidth="1"/>
    <col min="16" max="16" width="5.5703125" style="5" customWidth="1"/>
    <col min="17" max="17" width="15.140625" style="65" customWidth="1"/>
    <col min="18" max="18" width="16" style="65" customWidth="1"/>
    <col min="19" max="19" width="15.85546875" style="65" customWidth="1"/>
    <col min="20" max="20" width="9.28515625" style="5" customWidth="1"/>
    <col min="21" max="22" width="7.7109375" style="5" customWidth="1"/>
    <col min="23" max="23" width="10.42578125" style="5" customWidth="1"/>
    <col min="24" max="24" width="15" style="5" customWidth="1"/>
    <col min="25" max="25" width="10.85546875" style="5" customWidth="1"/>
    <col min="26" max="26" width="11.28515625" style="5" customWidth="1"/>
    <col min="27" max="27" width="10.7109375" style="5" customWidth="1"/>
    <col min="28" max="28" width="6.7109375" style="5" customWidth="1"/>
    <col min="29" max="29" width="8.42578125" style="5" customWidth="1"/>
    <col min="30" max="30" width="8.85546875" style="5" customWidth="1"/>
    <col min="31" max="31" width="16.5703125" style="5" customWidth="1"/>
    <col min="32" max="32" width="16.85546875" style="5" customWidth="1"/>
    <col min="33" max="33" width="22" style="5" customWidth="1"/>
    <col min="34" max="34" width="23.28515625" style="5" customWidth="1"/>
    <col min="35" max="35" width="11.85546875" style="5" customWidth="1"/>
    <col min="36" max="36" width="14.5703125" style="5" customWidth="1"/>
    <col min="37" max="37" width="11" style="5" customWidth="1"/>
    <col min="38" max="38" width="13.28515625" style="5" customWidth="1"/>
    <col min="39" max="39" width="15" style="5" customWidth="1"/>
    <col min="40" max="40" width="15.85546875" style="5" customWidth="1"/>
    <col min="41" max="41" width="9.140625" style="5" customWidth="1"/>
    <col min="42" max="42" width="12.28515625" style="5" customWidth="1"/>
    <col min="43" max="45" width="22" style="5" customWidth="1"/>
    <col min="46" max="46" width="13.42578125" style="5" customWidth="1"/>
    <col min="47" max="47" width="13.7109375" style="5" customWidth="1"/>
    <col min="48" max="58" width="10.7109375" style="5" customWidth="1"/>
    <col min="59" max="62" width="19.140625" style="5" customWidth="1"/>
    <col min="63" max="64" width="17.42578125" style="5" customWidth="1"/>
    <col min="65" max="65" width="4.7109375" style="5" customWidth="1"/>
    <col min="66" max="16384" width="9.140625" style="5"/>
  </cols>
  <sheetData>
    <row r="1" spans="1:65" s="37" customFormat="1" ht="36.75" customHeight="1" x14ac:dyDescent="0.2">
      <c r="D1" s="38"/>
      <c r="Q1" s="39"/>
      <c r="R1" s="39"/>
      <c r="S1" s="39"/>
    </row>
    <row r="2" spans="1:65" s="37" customFormat="1" ht="45.75" customHeight="1" x14ac:dyDescent="0.2">
      <c r="A2" s="40" t="s">
        <v>1629</v>
      </c>
      <c r="B2" s="40" t="s">
        <v>1630</v>
      </c>
      <c r="C2" s="41" t="s">
        <v>1631</v>
      </c>
      <c r="D2" s="42" t="s">
        <v>145</v>
      </c>
      <c r="E2" s="43" t="s">
        <v>4</v>
      </c>
      <c r="F2" s="43" t="s">
        <v>1632</v>
      </c>
      <c r="G2" s="43" t="s">
        <v>1</v>
      </c>
      <c r="H2" s="43" t="s">
        <v>9</v>
      </c>
      <c r="I2" s="43" t="s">
        <v>1633</v>
      </c>
      <c r="J2" s="43" t="s">
        <v>1634</v>
      </c>
      <c r="K2" s="43" t="s">
        <v>1635</v>
      </c>
      <c r="L2" s="43" t="s">
        <v>1636</v>
      </c>
      <c r="M2" s="43" t="s">
        <v>2</v>
      </c>
      <c r="N2" s="43" t="s">
        <v>1637</v>
      </c>
      <c r="O2" s="44">
        <v>1</v>
      </c>
      <c r="P2" s="45" t="s">
        <v>3</v>
      </c>
      <c r="Q2" s="46" t="s">
        <v>1638</v>
      </c>
      <c r="R2" s="46" t="s">
        <v>1639</v>
      </c>
      <c r="S2" s="46" t="s">
        <v>1640</v>
      </c>
      <c r="T2" s="47" t="s">
        <v>1641</v>
      </c>
      <c r="U2" s="47" t="s">
        <v>1642</v>
      </c>
      <c r="V2" s="47" t="s">
        <v>1643</v>
      </c>
      <c r="W2" s="45" t="s">
        <v>1644</v>
      </c>
      <c r="X2" s="48" t="s">
        <v>1645</v>
      </c>
      <c r="Y2" s="47" t="s">
        <v>1646</v>
      </c>
      <c r="Z2" s="48" t="s">
        <v>1647</v>
      </c>
      <c r="AA2" s="43" t="s">
        <v>1648</v>
      </c>
      <c r="AB2" s="43" t="s">
        <v>1649</v>
      </c>
      <c r="AC2" s="43" t="s">
        <v>1650</v>
      </c>
      <c r="AD2" s="43" t="s">
        <v>1651</v>
      </c>
      <c r="AE2" s="43" t="s">
        <v>1652</v>
      </c>
      <c r="AF2" s="43" t="s">
        <v>1653</v>
      </c>
      <c r="AG2" s="43" t="s">
        <v>1654</v>
      </c>
      <c r="AH2" s="43" t="s">
        <v>1655</v>
      </c>
      <c r="AI2" s="43" t="s">
        <v>1656</v>
      </c>
      <c r="AJ2" s="43" t="s">
        <v>1657</v>
      </c>
      <c r="AK2" s="43" t="s">
        <v>1658</v>
      </c>
      <c r="AL2" s="43" t="s">
        <v>1644</v>
      </c>
      <c r="AM2" s="43" t="s">
        <v>1659</v>
      </c>
      <c r="AN2" s="43" t="s">
        <v>1640</v>
      </c>
      <c r="AO2" s="43" t="s">
        <v>1660</v>
      </c>
      <c r="AP2" s="43" t="s">
        <v>1661</v>
      </c>
      <c r="AQ2" s="43" t="s">
        <v>1662</v>
      </c>
      <c r="AR2" s="43" t="s">
        <v>5</v>
      </c>
      <c r="AS2" s="43" t="s">
        <v>1663</v>
      </c>
      <c r="AT2" s="43" t="s">
        <v>1664</v>
      </c>
      <c r="AU2" s="43" t="s">
        <v>1665</v>
      </c>
      <c r="AV2" s="43" t="s">
        <v>1666</v>
      </c>
      <c r="AW2" s="43" t="s">
        <v>1667</v>
      </c>
      <c r="AX2" s="43" t="s">
        <v>4</v>
      </c>
      <c r="AY2" s="43" t="s">
        <v>1668</v>
      </c>
      <c r="AZ2" s="43" t="s">
        <v>1669</v>
      </c>
      <c r="BA2" s="43" t="s">
        <v>1670</v>
      </c>
      <c r="BB2" s="43" t="s">
        <v>1671</v>
      </c>
      <c r="BC2" s="43" t="s">
        <v>1672</v>
      </c>
      <c r="BD2" s="43" t="s">
        <v>1673</v>
      </c>
      <c r="BE2" s="43" t="s">
        <v>1674</v>
      </c>
      <c r="BF2" s="43" t="s">
        <v>1675</v>
      </c>
      <c r="BG2" s="43" t="s">
        <v>1676</v>
      </c>
      <c r="BH2" s="43" t="s">
        <v>1677</v>
      </c>
      <c r="BI2" s="43" t="s">
        <v>1678</v>
      </c>
      <c r="BJ2" s="43" t="s">
        <v>3</v>
      </c>
      <c r="BK2" s="43" t="s">
        <v>1638</v>
      </c>
      <c r="BL2" s="43" t="s">
        <v>1639</v>
      </c>
    </row>
    <row r="3" spans="1:65" s="37" customFormat="1" ht="19.7" customHeight="1" x14ac:dyDescent="0.2">
      <c r="A3" s="37">
        <v>11</v>
      </c>
      <c r="B3" s="49" t="s">
        <v>1726</v>
      </c>
      <c r="D3" s="38"/>
      <c r="E3" s="50" t="s">
        <v>1679</v>
      </c>
      <c r="F3" s="50" t="s">
        <v>1727</v>
      </c>
      <c r="G3" s="50" t="s">
        <v>1728</v>
      </c>
      <c r="H3" s="50" t="s">
        <v>159</v>
      </c>
      <c r="I3" s="50" t="s">
        <v>1711</v>
      </c>
      <c r="J3" s="50" t="s">
        <v>1682</v>
      </c>
      <c r="K3" s="50" t="s">
        <v>1712</v>
      </c>
      <c r="L3" s="50" t="s">
        <v>1713</v>
      </c>
      <c r="M3" s="50" t="s">
        <v>1729</v>
      </c>
      <c r="N3" s="50" t="s">
        <v>1715</v>
      </c>
      <c r="O3" s="51">
        <v>4</v>
      </c>
      <c r="P3" s="50" t="s">
        <v>17</v>
      </c>
      <c r="Q3" s="52">
        <v>1142484.8799999999</v>
      </c>
      <c r="R3" s="52">
        <v>1142484.8799999999</v>
      </c>
      <c r="S3" s="52"/>
      <c r="T3" s="51" t="s">
        <v>1686</v>
      </c>
      <c r="U3" s="51"/>
      <c r="V3" s="51"/>
      <c r="W3" s="50"/>
      <c r="X3" s="50" t="s">
        <v>1730</v>
      </c>
      <c r="Y3" s="51"/>
      <c r="Z3" s="51"/>
      <c r="AA3" s="50" t="s">
        <v>165</v>
      </c>
      <c r="AB3" s="50"/>
      <c r="AC3" s="50"/>
      <c r="AD3" s="50" t="s">
        <v>1717</v>
      </c>
      <c r="AE3" s="50" t="s">
        <v>1718</v>
      </c>
      <c r="AF3" s="50" t="s">
        <v>1719</v>
      </c>
      <c r="AG3" s="50"/>
      <c r="AH3" s="50"/>
      <c r="AI3" s="50"/>
      <c r="AJ3" s="50"/>
      <c r="AK3" s="50"/>
      <c r="AL3" s="50"/>
      <c r="AM3" s="50"/>
      <c r="AN3" s="52"/>
      <c r="AO3" s="53"/>
      <c r="AP3" s="50"/>
      <c r="AQ3" s="50" t="s">
        <v>1731</v>
      </c>
      <c r="AR3" s="50" t="s">
        <v>1732</v>
      </c>
      <c r="AS3" s="50" t="s">
        <v>21</v>
      </c>
      <c r="AT3" s="50"/>
      <c r="AU3" s="50"/>
      <c r="AV3" s="50"/>
      <c r="AW3" s="50"/>
      <c r="AX3" s="50" t="s">
        <v>1679</v>
      </c>
      <c r="AY3" s="50" t="s">
        <v>21</v>
      </c>
      <c r="AZ3" s="50" t="s">
        <v>21</v>
      </c>
      <c r="BA3" s="50" t="s">
        <v>21</v>
      </c>
      <c r="BB3" s="50"/>
      <c r="BC3" s="50"/>
      <c r="BD3" s="50"/>
      <c r="BE3" s="50" t="s">
        <v>1722</v>
      </c>
      <c r="BF3" s="50" t="s">
        <v>1723</v>
      </c>
      <c r="BG3" s="51">
        <v>2</v>
      </c>
      <c r="BH3" s="50" t="s">
        <v>1695</v>
      </c>
      <c r="BI3" s="50" t="s">
        <v>1696</v>
      </c>
      <c r="BJ3" s="50" t="s">
        <v>17</v>
      </c>
      <c r="BK3" s="52">
        <v>1142484.8799999999</v>
      </c>
      <c r="BL3" s="52">
        <v>1142484.8799999999</v>
      </c>
      <c r="BM3" s="37" t="s">
        <v>1733</v>
      </c>
    </row>
    <row r="4" spans="1:65" s="37" customFormat="1" ht="19.7" customHeight="1" x14ac:dyDescent="0.2">
      <c r="A4" s="37">
        <v>11</v>
      </c>
      <c r="B4" s="49" t="s">
        <v>1726</v>
      </c>
      <c r="D4" s="38"/>
      <c r="E4" s="50" t="s">
        <v>1679</v>
      </c>
      <c r="F4" s="50" t="s">
        <v>1727</v>
      </c>
      <c r="G4" s="50" t="s">
        <v>1734</v>
      </c>
      <c r="H4" s="50" t="s">
        <v>1735</v>
      </c>
      <c r="I4" s="50" t="s">
        <v>1736</v>
      </c>
      <c r="J4" s="50" t="s">
        <v>1682</v>
      </c>
      <c r="K4" s="50" t="s">
        <v>1712</v>
      </c>
      <c r="L4" s="50" t="s">
        <v>1713</v>
      </c>
      <c r="M4" s="50" t="s">
        <v>1737</v>
      </c>
      <c r="N4" s="50" t="s">
        <v>1715</v>
      </c>
      <c r="O4" s="51">
        <v>1</v>
      </c>
      <c r="P4" s="50" t="s">
        <v>17</v>
      </c>
      <c r="Q4" s="52">
        <v>225000</v>
      </c>
      <c r="R4" s="52">
        <v>225000</v>
      </c>
      <c r="S4" s="52"/>
      <c r="T4" s="51" t="s">
        <v>1686</v>
      </c>
      <c r="U4" s="51"/>
      <c r="V4" s="51"/>
      <c r="W4" s="50"/>
      <c r="X4" s="58">
        <v>44593</v>
      </c>
      <c r="Y4" s="51"/>
      <c r="Z4" s="51"/>
      <c r="AA4" s="50" t="s">
        <v>1738</v>
      </c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2"/>
      <c r="AO4" s="53"/>
      <c r="AP4" s="50"/>
      <c r="AQ4" s="50" t="s">
        <v>1739</v>
      </c>
      <c r="AR4" s="50" t="s">
        <v>1740</v>
      </c>
      <c r="AS4" s="50" t="s">
        <v>21</v>
      </c>
      <c r="AT4" s="50"/>
      <c r="AU4" s="50"/>
      <c r="AV4" s="50"/>
      <c r="AW4" s="50"/>
      <c r="AX4" s="50" t="s">
        <v>1679</v>
      </c>
      <c r="AY4" s="50" t="s">
        <v>21</v>
      </c>
      <c r="AZ4" s="50" t="s">
        <v>21</v>
      </c>
      <c r="BA4" s="50" t="s">
        <v>21</v>
      </c>
      <c r="BB4" s="50"/>
      <c r="BC4" s="50"/>
      <c r="BD4" s="50"/>
      <c r="BE4" s="50" t="s">
        <v>1741</v>
      </c>
      <c r="BF4" s="50" t="s">
        <v>1742</v>
      </c>
      <c r="BG4" s="51">
        <v>2</v>
      </c>
      <c r="BH4" s="50" t="s">
        <v>1695</v>
      </c>
      <c r="BI4" s="50" t="s">
        <v>1696</v>
      </c>
      <c r="BJ4" s="50" t="s">
        <v>17</v>
      </c>
      <c r="BK4" s="52">
        <v>225000</v>
      </c>
      <c r="BL4" s="52">
        <v>225000</v>
      </c>
    </row>
    <row r="5" spans="1:65" s="37" customFormat="1" ht="19.7" customHeight="1" x14ac:dyDescent="0.2">
      <c r="A5" s="37">
        <v>11</v>
      </c>
      <c r="B5" s="49" t="s">
        <v>1726</v>
      </c>
      <c r="D5" s="38"/>
      <c r="E5" s="54" t="s">
        <v>1679</v>
      </c>
      <c r="F5" s="54" t="s">
        <v>1727</v>
      </c>
      <c r="G5" s="54" t="s">
        <v>1743</v>
      </c>
      <c r="H5" s="54" t="s">
        <v>1744</v>
      </c>
      <c r="I5" s="54" t="s">
        <v>1745</v>
      </c>
      <c r="J5" s="54" t="s">
        <v>1682</v>
      </c>
      <c r="K5" s="54" t="s">
        <v>1712</v>
      </c>
      <c r="L5" s="54" t="s">
        <v>1713</v>
      </c>
      <c r="M5" s="54" t="s">
        <v>1746</v>
      </c>
      <c r="N5" s="54" t="s">
        <v>1715</v>
      </c>
      <c r="O5" s="55">
        <v>1</v>
      </c>
      <c r="P5" s="54" t="s">
        <v>17</v>
      </c>
      <c r="Q5" s="56">
        <v>27555</v>
      </c>
      <c r="R5" s="56">
        <v>27555</v>
      </c>
      <c r="S5" s="56"/>
      <c r="T5" s="51" t="s">
        <v>1686</v>
      </c>
      <c r="U5" s="55"/>
      <c r="V5" s="55"/>
      <c r="W5" s="54"/>
      <c r="X5" s="58">
        <v>45315</v>
      </c>
      <c r="Y5" s="55"/>
      <c r="Z5" s="55"/>
      <c r="AA5" s="54" t="s">
        <v>1747</v>
      </c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6"/>
      <c r="AO5" s="57"/>
      <c r="AP5" s="54"/>
      <c r="AQ5" s="54" t="s">
        <v>1739</v>
      </c>
      <c r="AR5" s="54" t="s">
        <v>1740</v>
      </c>
      <c r="AS5" s="54" t="s">
        <v>21</v>
      </c>
      <c r="AT5" s="54"/>
      <c r="AU5" s="54"/>
      <c r="AV5" s="54"/>
      <c r="AW5" s="54"/>
      <c r="AX5" s="54" t="s">
        <v>1679</v>
      </c>
      <c r="AY5" s="54" t="s">
        <v>21</v>
      </c>
      <c r="AZ5" s="54" t="s">
        <v>21</v>
      </c>
      <c r="BA5" s="54" t="s">
        <v>21</v>
      </c>
      <c r="BB5" s="54"/>
      <c r="BC5" s="54"/>
      <c r="BD5" s="54"/>
      <c r="BE5" s="54" t="s">
        <v>1748</v>
      </c>
      <c r="BF5" s="54" t="s">
        <v>1749</v>
      </c>
      <c r="BG5" s="55">
        <v>2</v>
      </c>
      <c r="BH5" s="54" t="s">
        <v>1695</v>
      </c>
      <c r="BI5" s="54" t="s">
        <v>1696</v>
      </c>
      <c r="BJ5" s="54" t="s">
        <v>17</v>
      </c>
      <c r="BK5" s="56">
        <v>27555</v>
      </c>
      <c r="BL5" s="56">
        <v>27555</v>
      </c>
    </row>
    <row r="6" spans="1:65" s="37" customFormat="1" ht="19.7" customHeight="1" x14ac:dyDescent="0.2">
      <c r="A6" s="37">
        <v>11</v>
      </c>
      <c r="B6" s="49" t="s">
        <v>1726</v>
      </c>
      <c r="D6" s="38"/>
      <c r="E6" s="50" t="s">
        <v>1679</v>
      </c>
      <c r="F6" s="50" t="s">
        <v>1727</v>
      </c>
      <c r="G6" s="50" t="s">
        <v>1750</v>
      </c>
      <c r="H6" s="50" t="s">
        <v>1751</v>
      </c>
      <c r="I6" s="50" t="s">
        <v>1752</v>
      </c>
      <c r="J6" s="50" t="s">
        <v>1682</v>
      </c>
      <c r="K6" s="50" t="s">
        <v>1712</v>
      </c>
      <c r="L6" s="50" t="s">
        <v>1713</v>
      </c>
      <c r="M6" s="50" t="s">
        <v>1753</v>
      </c>
      <c r="N6" s="50" t="s">
        <v>1715</v>
      </c>
      <c r="O6" s="51">
        <v>1</v>
      </c>
      <c r="P6" s="50" t="s">
        <v>17</v>
      </c>
      <c r="Q6" s="52">
        <v>505991</v>
      </c>
      <c r="R6" s="52">
        <v>505991</v>
      </c>
      <c r="S6" s="52"/>
      <c r="T6" s="51" t="s">
        <v>1686</v>
      </c>
      <c r="U6" s="51"/>
      <c r="V6" s="51"/>
      <c r="W6" s="50"/>
      <c r="X6" s="58">
        <v>45124</v>
      </c>
      <c r="Y6" s="51"/>
      <c r="Z6" s="51"/>
      <c r="AA6" s="50" t="s">
        <v>1754</v>
      </c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2"/>
      <c r="AO6" s="53"/>
      <c r="AP6" s="50"/>
      <c r="AQ6" s="50" t="s">
        <v>1739</v>
      </c>
      <c r="AR6" s="50" t="s">
        <v>1740</v>
      </c>
      <c r="AS6" s="50" t="s">
        <v>21</v>
      </c>
      <c r="AT6" s="50"/>
      <c r="AU6" s="50"/>
      <c r="AV6" s="50"/>
      <c r="AW6" s="50"/>
      <c r="AX6" s="50" t="s">
        <v>1679</v>
      </c>
      <c r="AY6" s="50" t="s">
        <v>21</v>
      </c>
      <c r="AZ6" s="50" t="s">
        <v>21</v>
      </c>
      <c r="BA6" s="50" t="s">
        <v>21</v>
      </c>
      <c r="BB6" s="50"/>
      <c r="BC6" s="50"/>
      <c r="BD6" s="50"/>
      <c r="BE6" s="50" t="s">
        <v>1755</v>
      </c>
      <c r="BF6" s="50" t="s">
        <v>1756</v>
      </c>
      <c r="BG6" s="51">
        <v>2</v>
      </c>
      <c r="BH6" s="50" t="s">
        <v>1695</v>
      </c>
      <c r="BI6" s="50" t="s">
        <v>1696</v>
      </c>
      <c r="BJ6" s="50" t="s">
        <v>17</v>
      </c>
      <c r="BK6" s="52">
        <v>505991</v>
      </c>
      <c r="BL6" s="52">
        <v>505991</v>
      </c>
    </row>
    <row r="7" spans="1:65" s="37" customFormat="1" ht="19.7" customHeight="1" x14ac:dyDescent="0.2">
      <c r="A7" s="37">
        <v>11</v>
      </c>
      <c r="B7" s="49" t="s">
        <v>1726</v>
      </c>
      <c r="D7" s="38"/>
      <c r="E7" s="54" t="s">
        <v>1679</v>
      </c>
      <c r="F7" s="54" t="s">
        <v>1727</v>
      </c>
      <c r="G7" s="54" t="s">
        <v>1757</v>
      </c>
      <c r="H7" s="54" t="s">
        <v>1758</v>
      </c>
      <c r="I7" s="54" t="s">
        <v>1759</v>
      </c>
      <c r="J7" s="54" t="s">
        <v>1682</v>
      </c>
      <c r="K7" s="54" t="s">
        <v>1712</v>
      </c>
      <c r="L7" s="54" t="s">
        <v>1713</v>
      </c>
      <c r="M7" s="54" t="s">
        <v>1760</v>
      </c>
      <c r="N7" s="54" t="s">
        <v>1715</v>
      </c>
      <c r="O7" s="55">
        <v>1</v>
      </c>
      <c r="P7" s="54" t="s">
        <v>17</v>
      </c>
      <c r="Q7" s="56">
        <v>202200</v>
      </c>
      <c r="R7" s="56">
        <v>202200</v>
      </c>
      <c r="S7" s="56"/>
      <c r="T7" s="51" t="s">
        <v>1686</v>
      </c>
      <c r="U7" s="55"/>
      <c r="V7" s="55"/>
      <c r="W7" s="54"/>
      <c r="X7" s="58">
        <v>45705</v>
      </c>
      <c r="Y7" s="55"/>
      <c r="Z7" s="55"/>
      <c r="AA7" s="54" t="s">
        <v>1761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6"/>
      <c r="AO7" s="57"/>
      <c r="AP7" s="54"/>
      <c r="AQ7" s="54" t="s">
        <v>1739</v>
      </c>
      <c r="AR7" s="54" t="s">
        <v>1740</v>
      </c>
      <c r="AS7" s="54" t="s">
        <v>21</v>
      </c>
      <c r="AT7" s="54"/>
      <c r="AU7" s="54"/>
      <c r="AV7" s="54"/>
      <c r="AW7" s="54"/>
      <c r="AX7" s="54" t="s">
        <v>1679</v>
      </c>
      <c r="AY7" s="54" t="s">
        <v>21</v>
      </c>
      <c r="AZ7" s="54" t="s">
        <v>21</v>
      </c>
      <c r="BA7" s="54" t="s">
        <v>21</v>
      </c>
      <c r="BB7" s="54"/>
      <c r="BC7" s="54"/>
      <c r="BD7" s="54"/>
      <c r="BE7" s="54" t="s">
        <v>1762</v>
      </c>
      <c r="BF7" s="54" t="s">
        <v>1763</v>
      </c>
      <c r="BG7" s="55">
        <v>2</v>
      </c>
      <c r="BH7" s="54" t="s">
        <v>1695</v>
      </c>
      <c r="BI7" s="54" t="s">
        <v>1696</v>
      </c>
      <c r="BJ7" s="54" t="s">
        <v>17</v>
      </c>
      <c r="BK7" s="56">
        <v>202200</v>
      </c>
      <c r="BL7" s="56">
        <v>202200</v>
      </c>
    </row>
    <row r="8" spans="1:65" s="37" customFormat="1" ht="19.7" customHeight="1" x14ac:dyDescent="0.2">
      <c r="A8" s="37">
        <v>11</v>
      </c>
      <c r="B8" s="49" t="s">
        <v>1726</v>
      </c>
      <c r="D8" s="38"/>
      <c r="E8" s="50" t="s">
        <v>1679</v>
      </c>
      <c r="F8" s="50" t="s">
        <v>1727</v>
      </c>
      <c r="G8" s="50" t="s">
        <v>1764</v>
      </c>
      <c r="H8" s="50" t="s">
        <v>1765</v>
      </c>
      <c r="I8" s="50" t="s">
        <v>1766</v>
      </c>
      <c r="J8" s="50" t="s">
        <v>1682</v>
      </c>
      <c r="K8" s="50" t="s">
        <v>1712</v>
      </c>
      <c r="L8" s="50" t="s">
        <v>1713</v>
      </c>
      <c r="M8" s="50" t="s">
        <v>1767</v>
      </c>
      <c r="N8" s="50" t="s">
        <v>1715</v>
      </c>
      <c r="O8" s="51">
        <v>1</v>
      </c>
      <c r="P8" s="50" t="s">
        <v>17</v>
      </c>
      <c r="Q8" s="52">
        <v>2430</v>
      </c>
      <c r="R8" s="52">
        <v>2430</v>
      </c>
      <c r="S8" s="52"/>
      <c r="T8" s="51" t="s">
        <v>1686</v>
      </c>
      <c r="U8" s="51"/>
      <c r="V8" s="51"/>
      <c r="W8" s="50"/>
      <c r="X8" s="58">
        <v>45291</v>
      </c>
      <c r="Y8" s="51"/>
      <c r="Z8" s="51"/>
      <c r="AA8" s="50" t="s">
        <v>1768</v>
      </c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2"/>
      <c r="AO8" s="53"/>
      <c r="AP8" s="50"/>
      <c r="AQ8" s="50" t="s">
        <v>1739</v>
      </c>
      <c r="AR8" s="50" t="s">
        <v>1740</v>
      </c>
      <c r="AS8" s="50" t="s">
        <v>21</v>
      </c>
      <c r="AT8" s="50"/>
      <c r="AU8" s="50"/>
      <c r="AV8" s="50"/>
      <c r="AW8" s="50"/>
      <c r="AX8" s="50" t="s">
        <v>1679</v>
      </c>
      <c r="AY8" s="50" t="s">
        <v>21</v>
      </c>
      <c r="AZ8" s="50" t="s">
        <v>21</v>
      </c>
      <c r="BA8" s="50" t="s">
        <v>21</v>
      </c>
      <c r="BB8" s="50"/>
      <c r="BC8" s="50"/>
      <c r="BD8" s="50"/>
      <c r="BE8" s="50" t="s">
        <v>1769</v>
      </c>
      <c r="BF8" s="50" t="s">
        <v>1770</v>
      </c>
      <c r="BG8" s="51">
        <v>2</v>
      </c>
      <c r="BH8" s="50" t="s">
        <v>1695</v>
      </c>
      <c r="BI8" s="50" t="s">
        <v>1696</v>
      </c>
      <c r="BJ8" s="50" t="s">
        <v>17</v>
      </c>
      <c r="BK8" s="52">
        <v>2430</v>
      </c>
      <c r="BL8" s="52">
        <v>2430</v>
      </c>
    </row>
    <row r="9" spans="1:65" s="37" customFormat="1" ht="19.7" customHeight="1" x14ac:dyDescent="0.2">
      <c r="A9" s="37">
        <v>11</v>
      </c>
      <c r="B9" s="49" t="s">
        <v>1726</v>
      </c>
      <c r="D9" s="38"/>
      <c r="E9" s="54" t="s">
        <v>1679</v>
      </c>
      <c r="F9" s="54" t="s">
        <v>1727</v>
      </c>
      <c r="G9" s="54" t="s">
        <v>1771</v>
      </c>
      <c r="H9" s="54" t="s">
        <v>1772</v>
      </c>
      <c r="I9" s="54" t="s">
        <v>1773</v>
      </c>
      <c r="J9" s="54" t="s">
        <v>1682</v>
      </c>
      <c r="K9" s="54" t="s">
        <v>1712</v>
      </c>
      <c r="L9" s="54" t="s">
        <v>1713</v>
      </c>
      <c r="M9" s="54" t="s">
        <v>1774</v>
      </c>
      <c r="N9" s="54" t="s">
        <v>1715</v>
      </c>
      <c r="O9" s="55">
        <v>1</v>
      </c>
      <c r="P9" s="54" t="s">
        <v>17</v>
      </c>
      <c r="Q9" s="56">
        <v>400000</v>
      </c>
      <c r="R9" s="56">
        <v>400000</v>
      </c>
      <c r="S9" s="56"/>
      <c r="T9" s="51" t="s">
        <v>1686</v>
      </c>
      <c r="U9" s="55"/>
      <c r="V9" s="55"/>
      <c r="W9" s="54"/>
      <c r="X9" s="58">
        <v>45712</v>
      </c>
      <c r="Y9" s="55"/>
      <c r="Z9" s="55"/>
      <c r="AA9" s="54" t="s">
        <v>1775</v>
      </c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6"/>
      <c r="AO9" s="57"/>
      <c r="AP9" s="54"/>
      <c r="AQ9" s="54" t="s">
        <v>1739</v>
      </c>
      <c r="AR9" s="54" t="s">
        <v>1740</v>
      </c>
      <c r="AS9" s="54" t="s">
        <v>21</v>
      </c>
      <c r="AT9" s="54"/>
      <c r="AU9" s="54"/>
      <c r="AV9" s="54"/>
      <c r="AW9" s="54"/>
      <c r="AX9" s="54" t="s">
        <v>1679</v>
      </c>
      <c r="AY9" s="54" t="s">
        <v>21</v>
      </c>
      <c r="AZ9" s="54" t="s">
        <v>21</v>
      </c>
      <c r="BA9" s="54" t="s">
        <v>21</v>
      </c>
      <c r="BB9" s="54"/>
      <c r="BC9" s="54"/>
      <c r="BD9" s="54"/>
      <c r="BE9" s="54" t="s">
        <v>1776</v>
      </c>
      <c r="BF9" s="54" t="s">
        <v>1777</v>
      </c>
      <c r="BG9" s="55">
        <v>2</v>
      </c>
      <c r="BH9" s="54" t="s">
        <v>1695</v>
      </c>
      <c r="BI9" s="54" t="s">
        <v>1696</v>
      </c>
      <c r="BJ9" s="54" t="s">
        <v>17</v>
      </c>
      <c r="BK9" s="56">
        <v>400000</v>
      </c>
      <c r="BL9" s="56">
        <v>400000</v>
      </c>
    </row>
    <row r="10" spans="1:65" s="37" customFormat="1" ht="19.7" customHeight="1" x14ac:dyDescent="0.2">
      <c r="A10" s="37">
        <v>11</v>
      </c>
      <c r="B10" s="49" t="s">
        <v>1726</v>
      </c>
      <c r="D10" s="38"/>
      <c r="E10" s="50" t="s">
        <v>1679</v>
      </c>
      <c r="F10" s="50" t="s">
        <v>1727</v>
      </c>
      <c r="G10" s="50" t="s">
        <v>1778</v>
      </c>
      <c r="H10" s="50" t="s">
        <v>1779</v>
      </c>
      <c r="I10" s="50" t="s">
        <v>1780</v>
      </c>
      <c r="J10" s="50" t="s">
        <v>1682</v>
      </c>
      <c r="K10" s="50" t="s">
        <v>1712</v>
      </c>
      <c r="L10" s="50" t="s">
        <v>1713</v>
      </c>
      <c r="M10" s="50" t="s">
        <v>1781</v>
      </c>
      <c r="N10" s="50" t="s">
        <v>1715</v>
      </c>
      <c r="O10" s="51">
        <v>1</v>
      </c>
      <c r="P10" s="50" t="s">
        <v>17</v>
      </c>
      <c r="Q10" s="52">
        <v>104500</v>
      </c>
      <c r="R10" s="52">
        <v>104500</v>
      </c>
      <c r="S10" s="52"/>
      <c r="T10" s="51" t="s">
        <v>1686</v>
      </c>
      <c r="U10" s="51"/>
      <c r="V10" s="51"/>
      <c r="W10" s="50"/>
      <c r="X10" s="58">
        <v>46069</v>
      </c>
      <c r="Y10" s="51"/>
      <c r="Z10" s="51"/>
      <c r="AA10" s="50" t="s">
        <v>1782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2"/>
      <c r="AO10" s="53"/>
      <c r="AP10" s="50"/>
      <c r="AQ10" s="50" t="s">
        <v>1739</v>
      </c>
      <c r="AR10" s="50" t="s">
        <v>1740</v>
      </c>
      <c r="AS10" s="50" t="s">
        <v>21</v>
      </c>
      <c r="AT10" s="50"/>
      <c r="AU10" s="50"/>
      <c r="AV10" s="50"/>
      <c r="AW10" s="50"/>
      <c r="AX10" s="50" t="s">
        <v>1679</v>
      </c>
      <c r="AY10" s="50" t="s">
        <v>21</v>
      </c>
      <c r="AZ10" s="50" t="s">
        <v>21</v>
      </c>
      <c r="BA10" s="50" t="s">
        <v>21</v>
      </c>
      <c r="BB10" s="50"/>
      <c r="BC10" s="50"/>
      <c r="BD10" s="50"/>
      <c r="BE10" s="50" t="s">
        <v>1783</v>
      </c>
      <c r="BF10" s="50" t="s">
        <v>1784</v>
      </c>
      <c r="BG10" s="51">
        <v>2</v>
      </c>
      <c r="BH10" s="50" t="s">
        <v>1695</v>
      </c>
      <c r="BI10" s="50" t="s">
        <v>1696</v>
      </c>
      <c r="BJ10" s="50" t="s">
        <v>17</v>
      </c>
      <c r="BK10" s="52">
        <v>104500</v>
      </c>
      <c r="BL10" s="52">
        <v>104500</v>
      </c>
    </row>
    <row r="11" spans="1:65" s="37" customFormat="1" ht="19.7" customHeight="1" x14ac:dyDescent="0.2">
      <c r="A11" s="37">
        <v>11</v>
      </c>
      <c r="B11" s="49" t="s">
        <v>1726</v>
      </c>
      <c r="D11" s="38"/>
      <c r="E11" s="54" t="s">
        <v>1679</v>
      </c>
      <c r="F11" s="54" t="s">
        <v>1727</v>
      </c>
      <c r="G11" s="54" t="s">
        <v>1785</v>
      </c>
      <c r="H11" s="54" t="s">
        <v>1786</v>
      </c>
      <c r="I11" s="54" t="s">
        <v>1787</v>
      </c>
      <c r="J11" s="54" t="s">
        <v>1682</v>
      </c>
      <c r="K11" s="54" t="s">
        <v>1712</v>
      </c>
      <c r="L11" s="54" t="s">
        <v>1713</v>
      </c>
      <c r="M11" s="54" t="s">
        <v>1788</v>
      </c>
      <c r="N11" s="54" t="s">
        <v>1715</v>
      </c>
      <c r="O11" s="55">
        <v>1</v>
      </c>
      <c r="P11" s="54" t="s">
        <v>17</v>
      </c>
      <c r="Q11" s="56">
        <v>250000</v>
      </c>
      <c r="R11" s="56">
        <v>250000</v>
      </c>
      <c r="S11" s="56"/>
      <c r="T11" s="51" t="s">
        <v>1686</v>
      </c>
      <c r="U11" s="55"/>
      <c r="V11" s="55"/>
      <c r="W11" s="54"/>
      <c r="X11" s="58">
        <v>46102</v>
      </c>
      <c r="Y11" s="55"/>
      <c r="Z11" s="55"/>
      <c r="AA11" s="54" t="s">
        <v>1789</v>
      </c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6"/>
      <c r="AO11" s="57"/>
      <c r="AP11" s="54"/>
      <c r="AQ11" s="54" t="s">
        <v>1739</v>
      </c>
      <c r="AR11" s="54" t="s">
        <v>1740</v>
      </c>
      <c r="AS11" s="54" t="s">
        <v>21</v>
      </c>
      <c r="AT11" s="54"/>
      <c r="AU11" s="54"/>
      <c r="AV11" s="54"/>
      <c r="AW11" s="54"/>
      <c r="AX11" s="54" t="s">
        <v>1679</v>
      </c>
      <c r="AY11" s="54" t="s">
        <v>21</v>
      </c>
      <c r="AZ11" s="54" t="s">
        <v>21</v>
      </c>
      <c r="BA11" s="54" t="s">
        <v>21</v>
      </c>
      <c r="BB11" s="54"/>
      <c r="BC11" s="54"/>
      <c r="BD11" s="54"/>
      <c r="BE11" s="54" t="s">
        <v>1790</v>
      </c>
      <c r="BF11" s="54" t="s">
        <v>1791</v>
      </c>
      <c r="BG11" s="55">
        <v>2</v>
      </c>
      <c r="BH11" s="54" t="s">
        <v>1695</v>
      </c>
      <c r="BI11" s="54" t="s">
        <v>1696</v>
      </c>
      <c r="BJ11" s="54" t="s">
        <v>17</v>
      </c>
      <c r="BK11" s="56">
        <v>250000</v>
      </c>
      <c r="BL11" s="56">
        <v>250000</v>
      </c>
    </row>
    <row r="12" spans="1:65" s="37" customFormat="1" ht="19.7" customHeight="1" x14ac:dyDescent="0.2">
      <c r="A12" s="37">
        <v>11</v>
      </c>
      <c r="B12" s="49" t="s">
        <v>1726</v>
      </c>
      <c r="C12" s="37">
        <v>47425</v>
      </c>
      <c r="D12" s="38">
        <v>-222363.09</v>
      </c>
      <c r="E12" s="50" t="s">
        <v>1679</v>
      </c>
      <c r="F12" s="50" t="s">
        <v>1727</v>
      </c>
      <c r="G12" s="50" t="s">
        <v>1792</v>
      </c>
      <c r="H12" s="50" t="s">
        <v>713</v>
      </c>
      <c r="I12" s="50" t="s">
        <v>1793</v>
      </c>
      <c r="J12" s="50" t="s">
        <v>1682</v>
      </c>
      <c r="K12" s="50" t="s">
        <v>1794</v>
      </c>
      <c r="L12" s="50" t="s">
        <v>1795</v>
      </c>
      <c r="M12" s="50" t="s">
        <v>1796</v>
      </c>
      <c r="N12" s="50" t="s">
        <v>1685</v>
      </c>
      <c r="O12" s="51">
        <v>2</v>
      </c>
      <c r="P12" s="50" t="s">
        <v>17</v>
      </c>
      <c r="Q12" s="52">
        <v>23784000</v>
      </c>
      <c r="R12" s="52">
        <v>23784000</v>
      </c>
      <c r="S12" s="52"/>
      <c r="T12" s="51" t="s">
        <v>1686</v>
      </c>
      <c r="U12" s="51"/>
      <c r="V12" s="51"/>
      <c r="W12" s="50"/>
      <c r="X12" s="50" t="s">
        <v>1716</v>
      </c>
      <c r="Y12" s="51"/>
      <c r="Z12" s="51"/>
      <c r="AA12" s="50" t="s">
        <v>719</v>
      </c>
      <c r="AB12" s="50"/>
      <c r="AC12" s="50"/>
      <c r="AD12" s="50"/>
      <c r="AE12" s="50"/>
      <c r="AF12" s="50" t="s">
        <v>1797</v>
      </c>
      <c r="AG12" s="50"/>
      <c r="AH12" s="50"/>
      <c r="AI12" s="50"/>
      <c r="AJ12" s="50"/>
      <c r="AK12" s="50"/>
      <c r="AL12" s="50"/>
      <c r="AM12" s="50"/>
      <c r="AN12" s="52"/>
      <c r="AO12" s="53"/>
      <c r="AP12" s="50"/>
      <c r="AQ12" s="50" t="s">
        <v>1798</v>
      </c>
      <c r="AR12" s="50" t="s">
        <v>1799</v>
      </c>
      <c r="AS12" s="50" t="s">
        <v>21</v>
      </c>
      <c r="AT12" s="50"/>
      <c r="AU12" s="50"/>
      <c r="AV12" s="50"/>
      <c r="AW12" s="50"/>
      <c r="AX12" s="50" t="s">
        <v>1679</v>
      </c>
      <c r="AY12" s="50" t="s">
        <v>21</v>
      </c>
      <c r="AZ12" s="50" t="s">
        <v>21</v>
      </c>
      <c r="BA12" s="50" t="s">
        <v>21</v>
      </c>
      <c r="BB12" s="50"/>
      <c r="BC12" s="50"/>
      <c r="BD12" s="50"/>
      <c r="BE12" s="50"/>
      <c r="BF12" s="50" t="s">
        <v>1800</v>
      </c>
      <c r="BG12" s="51">
        <v>2</v>
      </c>
      <c r="BH12" s="50" t="s">
        <v>1695</v>
      </c>
      <c r="BI12" s="50" t="s">
        <v>1696</v>
      </c>
      <c r="BJ12" s="50" t="s">
        <v>17</v>
      </c>
      <c r="BK12" s="52">
        <v>23784000</v>
      </c>
      <c r="BL12" s="52">
        <v>23784000</v>
      </c>
      <c r="BM12" s="37" t="s">
        <v>1725</v>
      </c>
    </row>
    <row r="13" spans="1:65" s="37" customFormat="1" ht="19.7" customHeight="1" x14ac:dyDescent="0.2">
      <c r="A13" s="37">
        <v>11</v>
      </c>
      <c r="B13" s="49" t="s">
        <v>1726</v>
      </c>
      <c r="D13" s="38"/>
      <c r="E13" s="50" t="s">
        <v>1679</v>
      </c>
      <c r="F13" s="50" t="s">
        <v>1727</v>
      </c>
      <c r="G13" s="50" t="s">
        <v>1801</v>
      </c>
      <c r="H13" s="50" t="s">
        <v>1802</v>
      </c>
      <c r="I13" s="50" t="s">
        <v>1803</v>
      </c>
      <c r="J13" s="50" t="s">
        <v>1682</v>
      </c>
      <c r="K13" s="50" t="s">
        <v>1712</v>
      </c>
      <c r="L13" s="50" t="s">
        <v>1713</v>
      </c>
      <c r="M13" s="50" t="s">
        <v>1804</v>
      </c>
      <c r="N13" s="50" t="s">
        <v>1715</v>
      </c>
      <c r="O13" s="51">
        <v>1</v>
      </c>
      <c r="P13" s="50" t="s">
        <v>17</v>
      </c>
      <c r="Q13" s="52">
        <v>285000</v>
      </c>
      <c r="R13" s="52">
        <v>285000</v>
      </c>
      <c r="S13" s="52"/>
      <c r="T13" s="51" t="s">
        <v>1686</v>
      </c>
      <c r="U13" s="51"/>
      <c r="V13" s="51"/>
      <c r="W13" s="50"/>
      <c r="X13" s="58">
        <v>45832</v>
      </c>
      <c r="Y13" s="51"/>
      <c r="Z13" s="51"/>
      <c r="AA13" s="50" t="s">
        <v>1805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2"/>
      <c r="AO13" s="53"/>
      <c r="AP13" s="50"/>
      <c r="AQ13" s="50" t="s">
        <v>1739</v>
      </c>
      <c r="AR13" s="50" t="s">
        <v>1740</v>
      </c>
      <c r="AS13" s="50" t="s">
        <v>21</v>
      </c>
      <c r="AT13" s="50"/>
      <c r="AU13" s="50"/>
      <c r="AV13" s="50"/>
      <c r="AW13" s="50"/>
      <c r="AX13" s="50" t="s">
        <v>1679</v>
      </c>
      <c r="AY13" s="50" t="s">
        <v>21</v>
      </c>
      <c r="AZ13" s="50" t="s">
        <v>21</v>
      </c>
      <c r="BA13" s="50" t="s">
        <v>21</v>
      </c>
      <c r="BB13" s="50"/>
      <c r="BC13" s="50"/>
      <c r="BD13" s="50"/>
      <c r="BE13" s="50" t="s">
        <v>1806</v>
      </c>
      <c r="BF13" s="50" t="s">
        <v>1807</v>
      </c>
      <c r="BG13" s="51">
        <v>2</v>
      </c>
      <c r="BH13" s="50" t="s">
        <v>1695</v>
      </c>
      <c r="BI13" s="50" t="s">
        <v>1696</v>
      </c>
      <c r="BJ13" s="50" t="s">
        <v>17</v>
      </c>
      <c r="BK13" s="52">
        <v>285000</v>
      </c>
      <c r="BL13" s="52">
        <v>285000</v>
      </c>
    </row>
    <row r="14" spans="1:65" s="37" customFormat="1" ht="19.7" customHeight="1" x14ac:dyDescent="0.2">
      <c r="A14" s="37">
        <v>11</v>
      </c>
      <c r="B14" s="49" t="s">
        <v>1726</v>
      </c>
      <c r="D14" s="38"/>
      <c r="E14" s="50" t="s">
        <v>1679</v>
      </c>
      <c r="F14" s="50" t="s">
        <v>1727</v>
      </c>
      <c r="G14" s="50" t="s">
        <v>1808</v>
      </c>
      <c r="H14" s="50" t="s">
        <v>1802</v>
      </c>
      <c r="I14" s="50" t="s">
        <v>1803</v>
      </c>
      <c r="J14" s="50" t="s">
        <v>1682</v>
      </c>
      <c r="K14" s="50" t="s">
        <v>1712</v>
      </c>
      <c r="L14" s="50" t="s">
        <v>1713</v>
      </c>
      <c r="M14" s="50" t="s">
        <v>1809</v>
      </c>
      <c r="N14" s="50" t="s">
        <v>1715</v>
      </c>
      <c r="O14" s="51">
        <v>1</v>
      </c>
      <c r="P14" s="50" t="s">
        <v>17</v>
      </c>
      <c r="Q14" s="52">
        <v>250000</v>
      </c>
      <c r="R14" s="52">
        <v>250000</v>
      </c>
      <c r="S14" s="52"/>
      <c r="T14" s="51" t="s">
        <v>1686</v>
      </c>
      <c r="U14" s="51"/>
      <c r="V14" s="51"/>
      <c r="W14" s="50"/>
      <c r="X14" s="58">
        <v>46568</v>
      </c>
      <c r="Y14" s="51"/>
      <c r="Z14" s="51"/>
      <c r="AA14" s="50" t="s">
        <v>1805</v>
      </c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2"/>
      <c r="AO14" s="53"/>
      <c r="AP14" s="50"/>
      <c r="AQ14" s="50" t="s">
        <v>1739</v>
      </c>
      <c r="AR14" s="50" t="s">
        <v>1740</v>
      </c>
      <c r="AS14" s="50" t="s">
        <v>21</v>
      </c>
      <c r="AT14" s="50"/>
      <c r="AU14" s="50"/>
      <c r="AV14" s="50"/>
      <c r="AW14" s="50"/>
      <c r="AX14" s="50" t="s">
        <v>1679</v>
      </c>
      <c r="AY14" s="50" t="s">
        <v>21</v>
      </c>
      <c r="AZ14" s="50" t="s">
        <v>21</v>
      </c>
      <c r="BA14" s="50" t="s">
        <v>21</v>
      </c>
      <c r="BB14" s="50"/>
      <c r="BC14" s="50"/>
      <c r="BD14" s="50"/>
      <c r="BE14" s="50" t="s">
        <v>1806</v>
      </c>
      <c r="BF14" s="50" t="s">
        <v>1807</v>
      </c>
      <c r="BG14" s="51">
        <v>2</v>
      </c>
      <c r="BH14" s="50" t="s">
        <v>1695</v>
      </c>
      <c r="BI14" s="50" t="s">
        <v>1696</v>
      </c>
      <c r="BJ14" s="50" t="s">
        <v>17</v>
      </c>
      <c r="BK14" s="52">
        <v>250000</v>
      </c>
      <c r="BL14" s="52">
        <v>250000</v>
      </c>
    </row>
    <row r="15" spans="1:65" s="37" customFormat="1" ht="19.7" customHeight="1" x14ac:dyDescent="0.2">
      <c r="A15" s="37">
        <v>11</v>
      </c>
      <c r="B15" s="49" t="s">
        <v>1726</v>
      </c>
      <c r="D15" s="38"/>
      <c r="E15" s="50" t="s">
        <v>1679</v>
      </c>
      <c r="F15" s="50" t="s">
        <v>1727</v>
      </c>
      <c r="G15" s="50" t="s">
        <v>1810</v>
      </c>
      <c r="H15" s="50" t="s">
        <v>1811</v>
      </c>
      <c r="I15" s="50" t="s">
        <v>1812</v>
      </c>
      <c r="J15" s="50" t="s">
        <v>1682</v>
      </c>
      <c r="K15" s="50" t="s">
        <v>1712</v>
      </c>
      <c r="L15" s="50" t="s">
        <v>1713</v>
      </c>
      <c r="M15" s="50" t="s">
        <v>1813</v>
      </c>
      <c r="N15" s="50" t="s">
        <v>1715</v>
      </c>
      <c r="O15" s="51">
        <v>1</v>
      </c>
      <c r="P15" s="50" t="s">
        <v>17</v>
      </c>
      <c r="Q15" s="52">
        <v>400000</v>
      </c>
      <c r="R15" s="52">
        <v>400000</v>
      </c>
      <c r="S15" s="52"/>
      <c r="T15" s="51" t="s">
        <v>1686</v>
      </c>
      <c r="U15" s="51"/>
      <c r="V15" s="51"/>
      <c r="W15" s="50"/>
      <c r="X15" s="58">
        <v>46599</v>
      </c>
      <c r="Y15" s="51"/>
      <c r="Z15" s="51"/>
      <c r="AA15" s="50" t="s">
        <v>1814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2"/>
      <c r="AO15" s="53"/>
      <c r="AP15" s="50"/>
      <c r="AQ15" s="50" t="s">
        <v>1739</v>
      </c>
      <c r="AR15" s="50" t="s">
        <v>1740</v>
      </c>
      <c r="AS15" s="50" t="s">
        <v>21</v>
      </c>
      <c r="AT15" s="50"/>
      <c r="AU15" s="50"/>
      <c r="AV15" s="50"/>
      <c r="AW15" s="50"/>
      <c r="AX15" s="50" t="s">
        <v>1679</v>
      </c>
      <c r="AY15" s="50" t="s">
        <v>21</v>
      </c>
      <c r="AZ15" s="50" t="s">
        <v>21</v>
      </c>
      <c r="BA15" s="50" t="s">
        <v>21</v>
      </c>
      <c r="BB15" s="50"/>
      <c r="BC15" s="50"/>
      <c r="BD15" s="50"/>
      <c r="BE15" s="50" t="s">
        <v>1815</v>
      </c>
      <c r="BF15" s="50" t="s">
        <v>1816</v>
      </c>
      <c r="BG15" s="51">
        <v>2</v>
      </c>
      <c r="BH15" s="50" t="s">
        <v>1695</v>
      </c>
      <c r="BI15" s="50" t="s">
        <v>1696</v>
      </c>
      <c r="BJ15" s="50" t="s">
        <v>17</v>
      </c>
      <c r="BK15" s="52">
        <v>400000</v>
      </c>
      <c r="BL15" s="52">
        <v>400000</v>
      </c>
    </row>
    <row r="16" spans="1:65" s="37" customFormat="1" ht="19.7" customHeight="1" x14ac:dyDescent="0.2">
      <c r="A16" s="37">
        <v>11</v>
      </c>
      <c r="B16" s="49" t="s">
        <v>1726</v>
      </c>
      <c r="D16" s="38"/>
      <c r="E16" s="54" t="s">
        <v>1679</v>
      </c>
      <c r="F16" s="54" t="s">
        <v>1727</v>
      </c>
      <c r="G16" s="54" t="s">
        <v>1817</v>
      </c>
      <c r="H16" s="54" t="s">
        <v>1735</v>
      </c>
      <c r="I16" s="54" t="s">
        <v>1736</v>
      </c>
      <c r="J16" s="54" t="s">
        <v>1682</v>
      </c>
      <c r="K16" s="54" t="s">
        <v>1712</v>
      </c>
      <c r="L16" s="54" t="s">
        <v>1713</v>
      </c>
      <c r="M16" s="54" t="s">
        <v>1818</v>
      </c>
      <c r="N16" s="54" t="s">
        <v>1715</v>
      </c>
      <c r="O16" s="55">
        <v>1</v>
      </c>
      <c r="P16" s="54" t="s">
        <v>17</v>
      </c>
      <c r="Q16" s="56">
        <v>250000</v>
      </c>
      <c r="R16" s="56">
        <v>250000</v>
      </c>
      <c r="S16" s="56"/>
      <c r="T16" s="51" t="s">
        <v>1686</v>
      </c>
      <c r="U16" s="55"/>
      <c r="V16" s="55"/>
      <c r="W16" s="54"/>
      <c r="X16" s="58">
        <v>46045</v>
      </c>
      <c r="Y16" s="55"/>
      <c r="Z16" s="55"/>
      <c r="AA16" s="54" t="s">
        <v>1738</v>
      </c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6"/>
      <c r="AO16" s="57"/>
      <c r="AP16" s="54"/>
      <c r="AQ16" s="54" t="s">
        <v>1739</v>
      </c>
      <c r="AR16" s="54" t="s">
        <v>1740</v>
      </c>
      <c r="AS16" s="54" t="s">
        <v>21</v>
      </c>
      <c r="AT16" s="54"/>
      <c r="AU16" s="54"/>
      <c r="AV16" s="54"/>
      <c r="AW16" s="54"/>
      <c r="AX16" s="54" t="s">
        <v>1679</v>
      </c>
      <c r="AY16" s="54" t="s">
        <v>21</v>
      </c>
      <c r="AZ16" s="54" t="s">
        <v>21</v>
      </c>
      <c r="BA16" s="54" t="s">
        <v>21</v>
      </c>
      <c r="BB16" s="54"/>
      <c r="BC16" s="54"/>
      <c r="BD16" s="54"/>
      <c r="BE16" s="54" t="s">
        <v>1741</v>
      </c>
      <c r="BF16" s="54" t="s">
        <v>1742</v>
      </c>
      <c r="BG16" s="55">
        <v>2</v>
      </c>
      <c r="BH16" s="54" t="s">
        <v>1695</v>
      </c>
      <c r="BI16" s="54" t="s">
        <v>1696</v>
      </c>
      <c r="BJ16" s="54" t="s">
        <v>17</v>
      </c>
      <c r="BK16" s="56">
        <v>250000</v>
      </c>
      <c r="BL16" s="56">
        <v>250000</v>
      </c>
    </row>
    <row r="17" spans="1:65" s="37" customFormat="1" ht="19.7" customHeight="1" x14ac:dyDescent="0.2">
      <c r="A17" s="37">
        <v>11</v>
      </c>
      <c r="B17" s="49" t="s">
        <v>1726</v>
      </c>
      <c r="D17" s="38"/>
      <c r="E17" s="54" t="s">
        <v>1679</v>
      </c>
      <c r="F17" s="54" t="s">
        <v>1727</v>
      </c>
      <c r="G17" s="54" t="s">
        <v>1819</v>
      </c>
      <c r="H17" s="54" t="s">
        <v>1811</v>
      </c>
      <c r="I17" s="54" t="s">
        <v>1812</v>
      </c>
      <c r="J17" s="54" t="s">
        <v>1682</v>
      </c>
      <c r="K17" s="54" t="s">
        <v>1712</v>
      </c>
      <c r="L17" s="54" t="s">
        <v>1713</v>
      </c>
      <c r="M17" s="54" t="s">
        <v>1820</v>
      </c>
      <c r="N17" s="54" t="s">
        <v>1715</v>
      </c>
      <c r="O17" s="55">
        <v>1</v>
      </c>
      <c r="P17" s="54" t="s">
        <v>17</v>
      </c>
      <c r="Q17" s="56">
        <v>400000</v>
      </c>
      <c r="R17" s="56">
        <v>400000</v>
      </c>
      <c r="S17" s="56"/>
      <c r="T17" s="51" t="s">
        <v>1686</v>
      </c>
      <c r="U17" s="55"/>
      <c r="V17" s="55"/>
      <c r="W17" s="54"/>
      <c r="X17" s="58">
        <v>46599</v>
      </c>
      <c r="Y17" s="55"/>
      <c r="Z17" s="55"/>
      <c r="AA17" s="54" t="s">
        <v>1814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6"/>
      <c r="AO17" s="57"/>
      <c r="AP17" s="54"/>
      <c r="AQ17" s="54" t="s">
        <v>1739</v>
      </c>
      <c r="AR17" s="54" t="s">
        <v>1740</v>
      </c>
      <c r="AS17" s="54" t="s">
        <v>21</v>
      </c>
      <c r="AT17" s="54"/>
      <c r="AU17" s="54"/>
      <c r="AV17" s="54"/>
      <c r="AW17" s="54"/>
      <c r="AX17" s="54" t="s">
        <v>1679</v>
      </c>
      <c r="AY17" s="54" t="s">
        <v>21</v>
      </c>
      <c r="AZ17" s="54" t="s">
        <v>21</v>
      </c>
      <c r="BA17" s="54" t="s">
        <v>21</v>
      </c>
      <c r="BB17" s="54"/>
      <c r="BC17" s="54"/>
      <c r="BD17" s="54"/>
      <c r="BE17" s="54" t="s">
        <v>1815</v>
      </c>
      <c r="BF17" s="54" t="s">
        <v>1816</v>
      </c>
      <c r="BG17" s="55">
        <v>2</v>
      </c>
      <c r="BH17" s="54" t="s">
        <v>1695</v>
      </c>
      <c r="BI17" s="54" t="s">
        <v>1696</v>
      </c>
      <c r="BJ17" s="54" t="s">
        <v>17</v>
      </c>
      <c r="BK17" s="56">
        <v>400000</v>
      </c>
      <c r="BL17" s="56">
        <v>400000</v>
      </c>
    </row>
    <row r="18" spans="1:65" s="37" customFormat="1" ht="19.7" customHeight="1" x14ac:dyDescent="0.2">
      <c r="A18" s="37">
        <v>11</v>
      </c>
      <c r="B18" s="49" t="s">
        <v>1726</v>
      </c>
      <c r="D18" s="38"/>
      <c r="E18" s="50" t="s">
        <v>1679</v>
      </c>
      <c r="F18" s="50" t="s">
        <v>1727</v>
      </c>
      <c r="G18" s="50" t="s">
        <v>1821</v>
      </c>
      <c r="H18" s="50" t="s">
        <v>1765</v>
      </c>
      <c r="I18" s="50" t="s">
        <v>1766</v>
      </c>
      <c r="J18" s="50" t="s">
        <v>1682</v>
      </c>
      <c r="K18" s="50" t="s">
        <v>1712</v>
      </c>
      <c r="L18" s="50" t="s">
        <v>1713</v>
      </c>
      <c r="M18" s="50" t="s">
        <v>1822</v>
      </c>
      <c r="N18" s="50" t="s">
        <v>1715</v>
      </c>
      <c r="O18" s="51">
        <v>1</v>
      </c>
      <c r="P18" s="50" t="s">
        <v>17</v>
      </c>
      <c r="Q18" s="52">
        <v>413700</v>
      </c>
      <c r="R18" s="52">
        <v>413700</v>
      </c>
      <c r="S18" s="52"/>
      <c r="T18" s="51" t="s">
        <v>1686</v>
      </c>
      <c r="U18" s="51"/>
      <c r="V18" s="51"/>
      <c r="W18" s="50"/>
      <c r="X18" s="59">
        <v>44637</v>
      </c>
      <c r="Y18" s="51"/>
      <c r="Z18" s="51"/>
      <c r="AA18" s="50" t="s">
        <v>1768</v>
      </c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2"/>
      <c r="AO18" s="53"/>
      <c r="AP18" s="50"/>
      <c r="AQ18" s="50" t="s">
        <v>1739</v>
      </c>
      <c r="AR18" s="50" t="s">
        <v>1740</v>
      </c>
      <c r="AS18" s="50" t="s">
        <v>21</v>
      </c>
      <c r="AT18" s="50"/>
      <c r="AU18" s="50"/>
      <c r="AV18" s="50"/>
      <c r="AW18" s="50"/>
      <c r="AX18" s="50" t="s">
        <v>1679</v>
      </c>
      <c r="AY18" s="50" t="s">
        <v>21</v>
      </c>
      <c r="AZ18" s="50" t="s">
        <v>21</v>
      </c>
      <c r="BA18" s="50" t="s">
        <v>21</v>
      </c>
      <c r="BB18" s="50"/>
      <c r="BC18" s="50"/>
      <c r="BD18" s="50"/>
      <c r="BE18" s="50" t="s">
        <v>1769</v>
      </c>
      <c r="BF18" s="50" t="s">
        <v>1770</v>
      </c>
      <c r="BG18" s="51">
        <v>2</v>
      </c>
      <c r="BH18" s="50" t="s">
        <v>1695</v>
      </c>
      <c r="BI18" s="50" t="s">
        <v>1696</v>
      </c>
      <c r="BJ18" s="50" t="s">
        <v>17</v>
      </c>
      <c r="BK18" s="52">
        <v>413700</v>
      </c>
      <c r="BL18" s="52">
        <v>413700</v>
      </c>
    </row>
    <row r="19" spans="1:65" s="37" customFormat="1" ht="19.7" customHeight="1" x14ac:dyDescent="0.2">
      <c r="A19" s="37">
        <v>11</v>
      </c>
      <c r="B19" s="49" t="s">
        <v>1726</v>
      </c>
      <c r="D19" s="38"/>
      <c r="E19" s="54" t="s">
        <v>1679</v>
      </c>
      <c r="F19" s="54" t="s">
        <v>1727</v>
      </c>
      <c r="G19" s="54" t="s">
        <v>1823</v>
      </c>
      <c r="H19" s="54" t="s">
        <v>1802</v>
      </c>
      <c r="I19" s="54" t="s">
        <v>1803</v>
      </c>
      <c r="J19" s="54" t="s">
        <v>1682</v>
      </c>
      <c r="K19" s="54" t="s">
        <v>1712</v>
      </c>
      <c r="L19" s="54" t="s">
        <v>1713</v>
      </c>
      <c r="M19" s="54" t="s">
        <v>1824</v>
      </c>
      <c r="N19" s="54" t="s">
        <v>1715</v>
      </c>
      <c r="O19" s="55">
        <v>1</v>
      </c>
      <c r="P19" s="54" t="s">
        <v>17</v>
      </c>
      <c r="Q19" s="56">
        <v>200000</v>
      </c>
      <c r="R19" s="56">
        <v>200000</v>
      </c>
      <c r="S19" s="56"/>
      <c r="T19" s="51" t="s">
        <v>1686</v>
      </c>
      <c r="U19" s="55"/>
      <c r="V19" s="55"/>
      <c r="W19" s="54"/>
      <c r="X19" s="59">
        <v>46406</v>
      </c>
      <c r="Y19" s="55"/>
      <c r="Z19" s="55"/>
      <c r="AA19" s="54" t="s">
        <v>1805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6"/>
      <c r="AO19" s="57"/>
      <c r="AP19" s="54"/>
      <c r="AQ19" s="54" t="s">
        <v>1739</v>
      </c>
      <c r="AR19" s="54" t="s">
        <v>1740</v>
      </c>
      <c r="AS19" s="54" t="s">
        <v>21</v>
      </c>
      <c r="AT19" s="54"/>
      <c r="AU19" s="54"/>
      <c r="AV19" s="54"/>
      <c r="AW19" s="54"/>
      <c r="AX19" s="54" t="s">
        <v>1679</v>
      </c>
      <c r="AY19" s="54" t="s">
        <v>21</v>
      </c>
      <c r="AZ19" s="54" t="s">
        <v>21</v>
      </c>
      <c r="BA19" s="54" t="s">
        <v>21</v>
      </c>
      <c r="BB19" s="54"/>
      <c r="BC19" s="54"/>
      <c r="BD19" s="54"/>
      <c r="BE19" s="54" t="s">
        <v>1806</v>
      </c>
      <c r="BF19" s="54" t="s">
        <v>1807</v>
      </c>
      <c r="BG19" s="55">
        <v>2</v>
      </c>
      <c r="BH19" s="54" t="s">
        <v>1695</v>
      </c>
      <c r="BI19" s="54" t="s">
        <v>1696</v>
      </c>
      <c r="BJ19" s="54" t="s">
        <v>17</v>
      </c>
      <c r="BK19" s="56">
        <v>200000</v>
      </c>
      <c r="BL19" s="56">
        <v>200000</v>
      </c>
    </row>
    <row r="20" spans="1:65" s="37" customFormat="1" ht="19.7" customHeight="1" x14ac:dyDescent="0.2">
      <c r="A20" s="37">
        <v>11</v>
      </c>
      <c r="B20" s="49" t="s">
        <v>1726</v>
      </c>
      <c r="D20" s="38"/>
      <c r="E20" s="50" t="s">
        <v>1679</v>
      </c>
      <c r="F20" s="50" t="s">
        <v>1727</v>
      </c>
      <c r="G20" s="50" t="s">
        <v>1825</v>
      </c>
      <c r="H20" s="50" t="s">
        <v>1826</v>
      </c>
      <c r="I20" s="50" t="s">
        <v>1827</v>
      </c>
      <c r="J20" s="50" t="s">
        <v>1682</v>
      </c>
      <c r="K20" s="50" t="s">
        <v>1712</v>
      </c>
      <c r="L20" s="50" t="s">
        <v>1713</v>
      </c>
      <c r="M20" s="50" t="s">
        <v>1828</v>
      </c>
      <c r="N20" s="50" t="s">
        <v>1715</v>
      </c>
      <c r="O20" s="51">
        <v>1</v>
      </c>
      <c r="P20" s="50" t="s">
        <v>17</v>
      </c>
      <c r="Q20" s="52">
        <v>675000</v>
      </c>
      <c r="R20" s="52">
        <v>675000</v>
      </c>
      <c r="S20" s="52"/>
      <c r="T20" s="51" t="s">
        <v>1686</v>
      </c>
      <c r="U20" s="51"/>
      <c r="V20" s="51"/>
      <c r="W20" s="50"/>
      <c r="X20" s="59">
        <v>46417</v>
      </c>
      <c r="Y20" s="51"/>
      <c r="Z20" s="51"/>
      <c r="AA20" s="50" t="s">
        <v>1829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2"/>
      <c r="AO20" s="53"/>
      <c r="AP20" s="50"/>
      <c r="AQ20" s="50" t="s">
        <v>1739</v>
      </c>
      <c r="AR20" s="50" t="s">
        <v>1740</v>
      </c>
      <c r="AS20" s="50" t="s">
        <v>21</v>
      </c>
      <c r="AT20" s="50"/>
      <c r="AU20" s="50"/>
      <c r="AV20" s="50"/>
      <c r="AW20" s="50"/>
      <c r="AX20" s="50" t="s">
        <v>1679</v>
      </c>
      <c r="AY20" s="50" t="s">
        <v>21</v>
      </c>
      <c r="AZ20" s="50" t="s">
        <v>21</v>
      </c>
      <c r="BA20" s="50" t="s">
        <v>21</v>
      </c>
      <c r="BB20" s="50"/>
      <c r="BC20" s="50"/>
      <c r="BD20" s="50"/>
      <c r="BE20" s="50" t="s">
        <v>1830</v>
      </c>
      <c r="BF20" s="50" t="s">
        <v>1831</v>
      </c>
      <c r="BG20" s="51">
        <v>2</v>
      </c>
      <c r="BH20" s="50" t="s">
        <v>1695</v>
      </c>
      <c r="BI20" s="50" t="s">
        <v>1696</v>
      </c>
      <c r="BJ20" s="50" t="s">
        <v>17</v>
      </c>
      <c r="BK20" s="52">
        <v>675000</v>
      </c>
      <c r="BL20" s="52">
        <v>675000</v>
      </c>
    </row>
    <row r="21" spans="1:65" s="37" customFormat="1" ht="19.7" customHeight="1" x14ac:dyDescent="0.2">
      <c r="A21" s="37">
        <v>11</v>
      </c>
      <c r="B21" s="49" t="s">
        <v>1726</v>
      </c>
      <c r="D21" s="38"/>
      <c r="E21" s="54" t="s">
        <v>1679</v>
      </c>
      <c r="F21" s="54" t="s">
        <v>1727</v>
      </c>
      <c r="G21" s="54" t="s">
        <v>1832</v>
      </c>
      <c r="H21" s="54" t="s">
        <v>1833</v>
      </c>
      <c r="I21" s="54" t="s">
        <v>1834</v>
      </c>
      <c r="J21" s="54" t="s">
        <v>1682</v>
      </c>
      <c r="K21" s="54" t="s">
        <v>1712</v>
      </c>
      <c r="L21" s="54" t="s">
        <v>1713</v>
      </c>
      <c r="M21" s="54" t="s">
        <v>1835</v>
      </c>
      <c r="N21" s="54" t="s">
        <v>1715</v>
      </c>
      <c r="O21" s="55">
        <v>1</v>
      </c>
      <c r="P21" s="54" t="s">
        <v>17</v>
      </c>
      <c r="Q21" s="56">
        <v>140000</v>
      </c>
      <c r="R21" s="56">
        <v>140000</v>
      </c>
      <c r="S21" s="56"/>
      <c r="T21" s="51" t="s">
        <v>1686</v>
      </c>
      <c r="U21" s="55"/>
      <c r="V21" s="55"/>
      <c r="W21" s="54"/>
      <c r="X21" s="59">
        <v>45310</v>
      </c>
      <c r="Y21" s="55"/>
      <c r="Z21" s="55"/>
      <c r="AA21" s="54" t="s">
        <v>1836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6"/>
      <c r="AO21" s="57"/>
      <c r="AP21" s="54"/>
      <c r="AQ21" s="54" t="s">
        <v>1739</v>
      </c>
      <c r="AR21" s="54" t="s">
        <v>1740</v>
      </c>
      <c r="AS21" s="54" t="s">
        <v>21</v>
      </c>
      <c r="AT21" s="54"/>
      <c r="AU21" s="54"/>
      <c r="AV21" s="54"/>
      <c r="AW21" s="54"/>
      <c r="AX21" s="54" t="s">
        <v>1679</v>
      </c>
      <c r="AY21" s="54" t="s">
        <v>21</v>
      </c>
      <c r="AZ21" s="54" t="s">
        <v>21</v>
      </c>
      <c r="BA21" s="54" t="s">
        <v>21</v>
      </c>
      <c r="BB21" s="54"/>
      <c r="BC21" s="54"/>
      <c r="BD21" s="54"/>
      <c r="BE21" s="54" t="s">
        <v>1837</v>
      </c>
      <c r="BF21" s="54" t="s">
        <v>1838</v>
      </c>
      <c r="BG21" s="55">
        <v>2</v>
      </c>
      <c r="BH21" s="54" t="s">
        <v>1695</v>
      </c>
      <c r="BI21" s="54" t="s">
        <v>1696</v>
      </c>
      <c r="BJ21" s="54" t="s">
        <v>17</v>
      </c>
      <c r="BK21" s="56">
        <v>140000</v>
      </c>
      <c r="BL21" s="56">
        <v>140000</v>
      </c>
    </row>
    <row r="22" spans="1:65" s="37" customFormat="1" ht="19.7" customHeight="1" x14ac:dyDescent="0.2">
      <c r="A22" s="37">
        <v>11</v>
      </c>
      <c r="B22" s="49" t="s">
        <v>1726</v>
      </c>
      <c r="C22" s="37">
        <v>47425</v>
      </c>
      <c r="D22" s="38">
        <v>-77557.009999999995</v>
      </c>
      <c r="E22" s="50" t="s">
        <v>1679</v>
      </c>
      <c r="F22" s="50" t="s">
        <v>1727</v>
      </c>
      <c r="G22" s="50" t="s">
        <v>1839</v>
      </c>
      <c r="H22" s="50" t="s">
        <v>713</v>
      </c>
      <c r="I22" s="50" t="s">
        <v>1793</v>
      </c>
      <c r="J22" s="50" t="s">
        <v>1682</v>
      </c>
      <c r="K22" s="50" t="s">
        <v>1794</v>
      </c>
      <c r="L22" s="50" t="s">
        <v>1795</v>
      </c>
      <c r="M22" s="50" t="s">
        <v>1714</v>
      </c>
      <c r="N22" s="50" t="s">
        <v>1685</v>
      </c>
      <c r="O22" s="51">
        <v>2</v>
      </c>
      <c r="P22" s="50" t="s">
        <v>343</v>
      </c>
      <c r="Q22" s="52">
        <v>112750</v>
      </c>
      <c r="R22" s="52">
        <v>8295513.5999999996</v>
      </c>
      <c r="S22" s="52"/>
      <c r="T22" s="51" t="s">
        <v>1686</v>
      </c>
      <c r="U22" s="51"/>
      <c r="V22" s="51"/>
      <c r="W22" s="50"/>
      <c r="X22" s="50" t="s">
        <v>1840</v>
      </c>
      <c r="Y22" s="51"/>
      <c r="Z22" s="51"/>
      <c r="AA22" s="50" t="s">
        <v>719</v>
      </c>
      <c r="AB22" s="50"/>
      <c r="AC22" s="50"/>
      <c r="AD22" s="50"/>
      <c r="AE22" s="50"/>
      <c r="AF22" s="50" t="s">
        <v>1797</v>
      </c>
      <c r="AG22" s="50"/>
      <c r="AH22" s="50"/>
      <c r="AI22" s="50"/>
      <c r="AJ22" s="50"/>
      <c r="AK22" s="50"/>
      <c r="AL22" s="50"/>
      <c r="AM22" s="50"/>
      <c r="AN22" s="52"/>
      <c r="AO22" s="53"/>
      <c r="AP22" s="50"/>
      <c r="AQ22" s="50" t="s">
        <v>1720</v>
      </c>
      <c r="AR22" s="50" t="s">
        <v>1721</v>
      </c>
      <c r="AS22" s="50" t="s">
        <v>21</v>
      </c>
      <c r="AT22" s="50"/>
      <c r="AU22" s="50"/>
      <c r="AV22" s="50"/>
      <c r="AW22" s="50"/>
      <c r="AX22" s="50" t="s">
        <v>1679</v>
      </c>
      <c r="AY22" s="50" t="s">
        <v>21</v>
      </c>
      <c r="AZ22" s="50" t="s">
        <v>21</v>
      </c>
      <c r="BA22" s="50" t="s">
        <v>21</v>
      </c>
      <c r="BB22" s="50"/>
      <c r="BC22" s="50"/>
      <c r="BD22" s="50"/>
      <c r="BE22" s="50"/>
      <c r="BF22" s="50" t="s">
        <v>1800</v>
      </c>
      <c r="BG22" s="51">
        <v>2</v>
      </c>
      <c r="BH22" s="50" t="s">
        <v>1695</v>
      </c>
      <c r="BI22" s="50" t="s">
        <v>1696</v>
      </c>
      <c r="BJ22" s="50" t="s">
        <v>343</v>
      </c>
      <c r="BK22" s="52">
        <v>112750</v>
      </c>
      <c r="BL22" s="52">
        <v>8295513.5999999996</v>
      </c>
      <c r="BM22" s="37" t="s">
        <v>1725</v>
      </c>
    </row>
    <row r="23" spans="1:65" s="37" customFormat="1" ht="19.7" customHeight="1" x14ac:dyDescent="0.2">
      <c r="A23" s="37">
        <v>11</v>
      </c>
      <c r="B23" s="49" t="s">
        <v>1726</v>
      </c>
      <c r="E23" s="54" t="s">
        <v>1679</v>
      </c>
      <c r="F23" s="54" t="s">
        <v>1841</v>
      </c>
      <c r="G23" s="54" t="s">
        <v>1842</v>
      </c>
      <c r="H23" s="54" t="s">
        <v>1843</v>
      </c>
      <c r="I23" s="54" t="s">
        <v>1844</v>
      </c>
      <c r="J23" s="54" t="s">
        <v>1682</v>
      </c>
      <c r="K23" s="54" t="s">
        <v>1712</v>
      </c>
      <c r="L23" s="54" t="s">
        <v>1713</v>
      </c>
      <c r="M23" s="54" t="s">
        <v>1845</v>
      </c>
      <c r="N23" s="54" t="s">
        <v>1715</v>
      </c>
      <c r="O23" s="55">
        <v>1</v>
      </c>
      <c r="P23" s="54" t="s">
        <v>17</v>
      </c>
      <c r="Q23" s="56">
        <v>177677.03</v>
      </c>
      <c r="R23" s="56">
        <v>177677.03</v>
      </c>
      <c r="S23" s="56">
        <v>177677.03</v>
      </c>
      <c r="T23" s="55" t="s">
        <v>1686</v>
      </c>
      <c r="U23" s="55"/>
      <c r="V23" s="55"/>
      <c r="W23" s="54" t="s">
        <v>1846</v>
      </c>
      <c r="X23" s="54" t="s">
        <v>1847</v>
      </c>
      <c r="Y23" s="55"/>
      <c r="Z23" s="55" t="s">
        <v>1848</v>
      </c>
      <c r="AA23" s="54" t="s">
        <v>1849</v>
      </c>
      <c r="AB23" s="54"/>
      <c r="AC23" s="54"/>
      <c r="AD23" s="54"/>
      <c r="AE23" s="54"/>
      <c r="AF23" s="54"/>
      <c r="AG23" s="54" t="s">
        <v>1843</v>
      </c>
      <c r="AH23" s="54" t="s">
        <v>1850</v>
      </c>
      <c r="AI23" s="54" t="s">
        <v>1851</v>
      </c>
      <c r="AJ23" s="54" t="s">
        <v>1852</v>
      </c>
      <c r="AK23" s="54" t="s">
        <v>1853</v>
      </c>
      <c r="AL23" s="54" t="s">
        <v>1846</v>
      </c>
      <c r="AM23" s="54" t="s">
        <v>1847</v>
      </c>
      <c r="AN23" s="56">
        <v>177677.03</v>
      </c>
      <c r="AO23" s="57" t="s">
        <v>17</v>
      </c>
      <c r="AP23" s="54"/>
      <c r="AQ23" s="54" t="s">
        <v>1854</v>
      </c>
      <c r="AR23" s="54" t="s">
        <v>1855</v>
      </c>
      <c r="AS23" s="54" t="s">
        <v>21</v>
      </c>
      <c r="AT23" s="54"/>
      <c r="AU23" s="54"/>
      <c r="AV23" s="54" t="s">
        <v>1856</v>
      </c>
      <c r="AW23" s="54" t="s">
        <v>1857</v>
      </c>
      <c r="AX23" s="54" t="s">
        <v>1679</v>
      </c>
      <c r="AY23" s="54" t="s">
        <v>21</v>
      </c>
      <c r="AZ23" s="54" t="s">
        <v>21</v>
      </c>
      <c r="BA23" s="54" t="s">
        <v>21</v>
      </c>
      <c r="BB23" s="54"/>
      <c r="BC23" s="54"/>
      <c r="BD23" s="54"/>
      <c r="BE23" s="54" t="s">
        <v>1858</v>
      </c>
      <c r="BF23" s="54" t="s">
        <v>1859</v>
      </c>
      <c r="BG23" s="55">
        <v>2</v>
      </c>
      <c r="BH23" s="54" t="s">
        <v>1695</v>
      </c>
      <c r="BI23" s="54" t="s">
        <v>1696</v>
      </c>
      <c r="BJ23" s="54" t="s">
        <v>17</v>
      </c>
      <c r="BK23" s="56">
        <v>177677.03</v>
      </c>
      <c r="BL23" s="56">
        <v>177677.03</v>
      </c>
    </row>
    <row r="24" spans="1:65" s="37" customFormat="1" ht="19.7" customHeight="1" x14ac:dyDescent="0.2">
      <c r="A24" s="37">
        <v>11</v>
      </c>
      <c r="B24" s="49" t="s">
        <v>1726</v>
      </c>
      <c r="E24" s="50" t="s">
        <v>1679</v>
      </c>
      <c r="F24" s="50" t="s">
        <v>1841</v>
      </c>
      <c r="G24" s="50" t="s">
        <v>1860</v>
      </c>
      <c r="H24" s="50" t="s">
        <v>1861</v>
      </c>
      <c r="I24" s="50" t="s">
        <v>1862</v>
      </c>
      <c r="J24" s="50" t="s">
        <v>1682</v>
      </c>
      <c r="K24" s="50" t="s">
        <v>1712</v>
      </c>
      <c r="L24" s="50" t="s">
        <v>1713</v>
      </c>
      <c r="M24" s="50" t="s">
        <v>1863</v>
      </c>
      <c r="N24" s="50" t="s">
        <v>1715</v>
      </c>
      <c r="O24" s="51">
        <v>1</v>
      </c>
      <c r="P24" s="50" t="s">
        <v>17</v>
      </c>
      <c r="Q24" s="52">
        <v>96999.02</v>
      </c>
      <c r="R24" s="52">
        <v>96999.02</v>
      </c>
      <c r="S24" s="52">
        <v>96999.02</v>
      </c>
      <c r="T24" s="51" t="s">
        <v>1686</v>
      </c>
      <c r="U24" s="51"/>
      <c r="V24" s="51"/>
      <c r="W24" s="50" t="s">
        <v>1846</v>
      </c>
      <c r="X24" s="50" t="s">
        <v>1847</v>
      </c>
      <c r="Y24" s="51"/>
      <c r="Z24" s="51" t="s">
        <v>1848</v>
      </c>
      <c r="AA24" s="50" t="s">
        <v>1864</v>
      </c>
      <c r="AB24" s="50"/>
      <c r="AC24" s="50"/>
      <c r="AD24" s="50"/>
      <c r="AE24" s="50"/>
      <c r="AF24" s="50"/>
      <c r="AG24" s="50" t="s">
        <v>1861</v>
      </c>
      <c r="AH24" s="50" t="s">
        <v>1850</v>
      </c>
      <c r="AI24" s="50" t="s">
        <v>1851</v>
      </c>
      <c r="AJ24" s="50" t="s">
        <v>1865</v>
      </c>
      <c r="AK24" s="50" t="s">
        <v>1866</v>
      </c>
      <c r="AL24" s="50" t="s">
        <v>1846</v>
      </c>
      <c r="AM24" s="50" t="s">
        <v>1847</v>
      </c>
      <c r="AN24" s="52">
        <v>96999.02</v>
      </c>
      <c r="AO24" s="53" t="s">
        <v>17</v>
      </c>
      <c r="AP24" s="50"/>
      <c r="AQ24" s="50" t="s">
        <v>1854</v>
      </c>
      <c r="AR24" s="50" t="s">
        <v>1855</v>
      </c>
      <c r="AS24" s="50" t="s">
        <v>21</v>
      </c>
      <c r="AT24" s="50"/>
      <c r="AU24" s="50"/>
      <c r="AV24" s="50" t="s">
        <v>1856</v>
      </c>
      <c r="AW24" s="50" t="s">
        <v>1857</v>
      </c>
      <c r="AX24" s="50" t="s">
        <v>1679</v>
      </c>
      <c r="AY24" s="50" t="s">
        <v>21</v>
      </c>
      <c r="AZ24" s="50" t="s">
        <v>21</v>
      </c>
      <c r="BA24" s="50" t="s">
        <v>21</v>
      </c>
      <c r="BB24" s="50"/>
      <c r="BC24" s="50"/>
      <c r="BD24" s="50"/>
      <c r="BE24" s="50" t="s">
        <v>1867</v>
      </c>
      <c r="BF24" s="50" t="s">
        <v>1868</v>
      </c>
      <c r="BG24" s="51">
        <v>2</v>
      </c>
      <c r="BH24" s="50" t="s">
        <v>1695</v>
      </c>
      <c r="BI24" s="50" t="s">
        <v>1696</v>
      </c>
      <c r="BJ24" s="50" t="s">
        <v>17</v>
      </c>
      <c r="BK24" s="52">
        <v>96999.02</v>
      </c>
      <c r="BL24" s="52">
        <v>96999.02</v>
      </c>
    </row>
    <row r="25" spans="1:65" s="37" customFormat="1" ht="19.7" customHeight="1" x14ac:dyDescent="0.2">
      <c r="A25" s="37">
        <v>11</v>
      </c>
      <c r="B25" s="49" t="s">
        <v>1726</v>
      </c>
      <c r="E25" s="54" t="s">
        <v>1679</v>
      </c>
      <c r="F25" s="54" t="s">
        <v>1841</v>
      </c>
      <c r="G25" s="54" t="s">
        <v>1869</v>
      </c>
      <c r="H25" s="54" t="s">
        <v>1870</v>
      </c>
      <c r="I25" s="54" t="s">
        <v>1871</v>
      </c>
      <c r="J25" s="54" t="s">
        <v>1682</v>
      </c>
      <c r="K25" s="54" t="s">
        <v>1712</v>
      </c>
      <c r="L25" s="54" t="s">
        <v>1713</v>
      </c>
      <c r="M25" s="54" t="s">
        <v>1872</v>
      </c>
      <c r="N25" s="54" t="s">
        <v>1715</v>
      </c>
      <c r="O25" s="55">
        <v>1</v>
      </c>
      <c r="P25" s="54" t="s">
        <v>17</v>
      </c>
      <c r="Q25" s="56">
        <v>177677.03</v>
      </c>
      <c r="R25" s="56">
        <v>177677.03</v>
      </c>
      <c r="S25" s="56">
        <v>177677.03</v>
      </c>
      <c r="T25" s="55" t="s">
        <v>1686</v>
      </c>
      <c r="U25" s="55"/>
      <c r="V25" s="55"/>
      <c r="W25" s="54" t="s">
        <v>1846</v>
      </c>
      <c r="X25" s="54" t="s">
        <v>1847</v>
      </c>
      <c r="Y25" s="55"/>
      <c r="Z25" s="55" t="s">
        <v>1848</v>
      </c>
      <c r="AA25" s="54" t="s">
        <v>1873</v>
      </c>
      <c r="AB25" s="54"/>
      <c r="AC25" s="54"/>
      <c r="AD25" s="54"/>
      <c r="AE25" s="54"/>
      <c r="AF25" s="54"/>
      <c r="AG25" s="54" t="s">
        <v>1870</v>
      </c>
      <c r="AH25" s="54" t="s">
        <v>1850</v>
      </c>
      <c r="AI25" s="54" t="s">
        <v>1851</v>
      </c>
      <c r="AJ25" s="54" t="s">
        <v>1874</v>
      </c>
      <c r="AK25" s="54" t="s">
        <v>1853</v>
      </c>
      <c r="AL25" s="54" t="s">
        <v>1846</v>
      </c>
      <c r="AM25" s="54" t="s">
        <v>1847</v>
      </c>
      <c r="AN25" s="56">
        <v>177677.03</v>
      </c>
      <c r="AO25" s="57" t="s">
        <v>17</v>
      </c>
      <c r="AP25" s="54"/>
      <c r="AQ25" s="54" t="s">
        <v>1854</v>
      </c>
      <c r="AR25" s="54" t="s">
        <v>1855</v>
      </c>
      <c r="AS25" s="54" t="s">
        <v>21</v>
      </c>
      <c r="AT25" s="54"/>
      <c r="AU25" s="54"/>
      <c r="AV25" s="54" t="s">
        <v>1856</v>
      </c>
      <c r="AW25" s="54" t="s">
        <v>1857</v>
      </c>
      <c r="AX25" s="54" t="s">
        <v>1679</v>
      </c>
      <c r="AY25" s="54" t="s">
        <v>21</v>
      </c>
      <c r="AZ25" s="54" t="s">
        <v>21</v>
      </c>
      <c r="BA25" s="54" t="s">
        <v>21</v>
      </c>
      <c r="BB25" s="54"/>
      <c r="BC25" s="54"/>
      <c r="BD25" s="54"/>
      <c r="BE25" s="54" t="s">
        <v>1875</v>
      </c>
      <c r="BF25" s="54" t="s">
        <v>1876</v>
      </c>
      <c r="BG25" s="55">
        <v>2</v>
      </c>
      <c r="BH25" s="54" t="s">
        <v>1695</v>
      </c>
      <c r="BI25" s="54" t="s">
        <v>1696</v>
      </c>
      <c r="BJ25" s="54" t="s">
        <v>17</v>
      </c>
      <c r="BK25" s="56">
        <v>177677.03</v>
      </c>
      <c r="BL25" s="56">
        <v>177677.03</v>
      </c>
    </row>
    <row r="26" spans="1:65" s="37" customFormat="1" ht="19.7" customHeight="1" x14ac:dyDescent="0.2">
      <c r="A26" s="37">
        <v>11</v>
      </c>
      <c r="B26" s="49" t="s">
        <v>1726</v>
      </c>
      <c r="E26" s="50" t="s">
        <v>1679</v>
      </c>
      <c r="F26" s="50" t="s">
        <v>1841</v>
      </c>
      <c r="G26" s="50" t="s">
        <v>1877</v>
      </c>
      <c r="H26" s="50" t="s">
        <v>1878</v>
      </c>
      <c r="I26" s="50" t="s">
        <v>1879</v>
      </c>
      <c r="J26" s="50" t="s">
        <v>1682</v>
      </c>
      <c r="K26" s="50" t="s">
        <v>1712</v>
      </c>
      <c r="L26" s="50" t="s">
        <v>1713</v>
      </c>
      <c r="M26" s="50" t="s">
        <v>1880</v>
      </c>
      <c r="N26" s="50" t="s">
        <v>1715</v>
      </c>
      <c r="O26" s="51">
        <v>1</v>
      </c>
      <c r="P26" s="50" t="s">
        <v>17</v>
      </c>
      <c r="Q26" s="52">
        <v>97001.22</v>
      </c>
      <c r="R26" s="52">
        <v>97001.22</v>
      </c>
      <c r="S26" s="52">
        <v>97001.22</v>
      </c>
      <c r="T26" s="51" t="s">
        <v>1686</v>
      </c>
      <c r="U26" s="51"/>
      <c r="V26" s="51"/>
      <c r="W26" s="50" t="s">
        <v>1846</v>
      </c>
      <c r="X26" s="50" t="s">
        <v>1847</v>
      </c>
      <c r="Y26" s="51"/>
      <c r="Z26" s="51" t="s">
        <v>1848</v>
      </c>
      <c r="AA26" s="50" t="s">
        <v>1881</v>
      </c>
      <c r="AB26" s="50"/>
      <c r="AC26" s="50"/>
      <c r="AD26" s="50"/>
      <c r="AE26" s="50"/>
      <c r="AF26" s="50"/>
      <c r="AG26" s="50" t="s">
        <v>1878</v>
      </c>
      <c r="AH26" s="50" t="s">
        <v>1850</v>
      </c>
      <c r="AI26" s="50" t="s">
        <v>1851</v>
      </c>
      <c r="AJ26" s="50" t="s">
        <v>1882</v>
      </c>
      <c r="AK26" s="50" t="s">
        <v>1883</v>
      </c>
      <c r="AL26" s="50" t="s">
        <v>1846</v>
      </c>
      <c r="AM26" s="50" t="s">
        <v>1847</v>
      </c>
      <c r="AN26" s="52">
        <v>97001.22</v>
      </c>
      <c r="AO26" s="53" t="s">
        <v>17</v>
      </c>
      <c r="AP26" s="50"/>
      <c r="AQ26" s="50" t="s">
        <v>1854</v>
      </c>
      <c r="AR26" s="50" t="s">
        <v>1855</v>
      </c>
      <c r="AS26" s="50" t="s">
        <v>21</v>
      </c>
      <c r="AT26" s="50"/>
      <c r="AU26" s="50"/>
      <c r="AV26" s="50" t="s">
        <v>1856</v>
      </c>
      <c r="AW26" s="50" t="s">
        <v>1857</v>
      </c>
      <c r="AX26" s="50" t="s">
        <v>1679</v>
      </c>
      <c r="AY26" s="50" t="s">
        <v>21</v>
      </c>
      <c r="AZ26" s="50" t="s">
        <v>21</v>
      </c>
      <c r="BA26" s="50" t="s">
        <v>21</v>
      </c>
      <c r="BB26" s="50"/>
      <c r="BC26" s="50"/>
      <c r="BD26" s="50"/>
      <c r="BE26" s="50" t="s">
        <v>1884</v>
      </c>
      <c r="BF26" s="50" t="s">
        <v>1885</v>
      </c>
      <c r="BG26" s="51">
        <v>2</v>
      </c>
      <c r="BH26" s="50" t="s">
        <v>1695</v>
      </c>
      <c r="BI26" s="50" t="s">
        <v>1696</v>
      </c>
      <c r="BJ26" s="50" t="s">
        <v>17</v>
      </c>
      <c r="BK26" s="52">
        <v>97001.22</v>
      </c>
      <c r="BL26" s="52">
        <v>97001.22</v>
      </c>
    </row>
    <row r="27" spans="1:65" s="37" customFormat="1" ht="19.7" customHeight="1" x14ac:dyDescent="0.2">
      <c r="A27" s="37">
        <v>11</v>
      </c>
      <c r="B27" s="49" t="s">
        <v>1726</v>
      </c>
      <c r="E27" s="54" t="s">
        <v>1679</v>
      </c>
      <c r="F27" s="54" t="s">
        <v>1841</v>
      </c>
      <c r="G27" s="54" t="s">
        <v>1886</v>
      </c>
      <c r="H27" s="54" t="s">
        <v>1887</v>
      </c>
      <c r="I27" s="54" t="s">
        <v>1888</v>
      </c>
      <c r="J27" s="54" t="s">
        <v>1682</v>
      </c>
      <c r="K27" s="54" t="s">
        <v>1712</v>
      </c>
      <c r="L27" s="54" t="s">
        <v>1713</v>
      </c>
      <c r="M27" s="54" t="s">
        <v>1889</v>
      </c>
      <c r="N27" s="54" t="s">
        <v>1715</v>
      </c>
      <c r="O27" s="55">
        <v>1</v>
      </c>
      <c r="P27" s="54" t="s">
        <v>17</v>
      </c>
      <c r="Q27" s="56">
        <v>97001.22</v>
      </c>
      <c r="R27" s="56">
        <v>97001.22</v>
      </c>
      <c r="S27" s="56">
        <v>97001.22</v>
      </c>
      <c r="T27" s="55" t="s">
        <v>1686</v>
      </c>
      <c r="U27" s="55"/>
      <c r="V27" s="55"/>
      <c r="W27" s="54" t="s">
        <v>1846</v>
      </c>
      <c r="X27" s="54" t="s">
        <v>1847</v>
      </c>
      <c r="Y27" s="55"/>
      <c r="Z27" s="55" t="s">
        <v>1848</v>
      </c>
      <c r="AA27" s="54" t="s">
        <v>1890</v>
      </c>
      <c r="AB27" s="54"/>
      <c r="AC27" s="54"/>
      <c r="AD27" s="54"/>
      <c r="AE27" s="54"/>
      <c r="AF27" s="54"/>
      <c r="AG27" s="54" t="s">
        <v>1887</v>
      </c>
      <c r="AH27" s="54" t="s">
        <v>1850</v>
      </c>
      <c r="AI27" s="54" t="s">
        <v>1851</v>
      </c>
      <c r="AJ27" s="54" t="s">
        <v>1891</v>
      </c>
      <c r="AK27" s="54" t="s">
        <v>1853</v>
      </c>
      <c r="AL27" s="54" t="s">
        <v>1846</v>
      </c>
      <c r="AM27" s="54" t="s">
        <v>1847</v>
      </c>
      <c r="AN27" s="56">
        <v>97001.22</v>
      </c>
      <c r="AO27" s="57" t="s">
        <v>17</v>
      </c>
      <c r="AP27" s="54"/>
      <c r="AQ27" s="54" t="s">
        <v>1854</v>
      </c>
      <c r="AR27" s="54" t="s">
        <v>1855</v>
      </c>
      <c r="AS27" s="54" t="s">
        <v>21</v>
      </c>
      <c r="AT27" s="54"/>
      <c r="AU27" s="54"/>
      <c r="AV27" s="54" t="s">
        <v>1856</v>
      </c>
      <c r="AW27" s="54" t="s">
        <v>1857</v>
      </c>
      <c r="AX27" s="54" t="s">
        <v>1679</v>
      </c>
      <c r="AY27" s="54" t="s">
        <v>21</v>
      </c>
      <c r="AZ27" s="54" t="s">
        <v>21</v>
      </c>
      <c r="BA27" s="54" t="s">
        <v>21</v>
      </c>
      <c r="BB27" s="54"/>
      <c r="BC27" s="54"/>
      <c r="BD27" s="54"/>
      <c r="BE27" s="54" t="s">
        <v>1892</v>
      </c>
      <c r="BF27" s="54" t="s">
        <v>1893</v>
      </c>
      <c r="BG27" s="55">
        <v>2</v>
      </c>
      <c r="BH27" s="54" t="s">
        <v>1695</v>
      </c>
      <c r="BI27" s="54" t="s">
        <v>1696</v>
      </c>
      <c r="BJ27" s="54" t="s">
        <v>17</v>
      </c>
      <c r="BK27" s="56">
        <v>97001.22</v>
      </c>
      <c r="BL27" s="56">
        <v>97001.22</v>
      </c>
    </row>
    <row r="28" spans="1:65" s="37" customFormat="1" ht="19.7" customHeight="1" x14ac:dyDescent="0.2">
      <c r="A28" s="37">
        <v>11</v>
      </c>
      <c r="B28" s="49" t="s">
        <v>1726</v>
      </c>
      <c r="E28" s="50" t="s">
        <v>1679</v>
      </c>
      <c r="F28" s="50" t="s">
        <v>1841</v>
      </c>
      <c r="G28" s="50" t="s">
        <v>1894</v>
      </c>
      <c r="H28" s="50" t="s">
        <v>1895</v>
      </c>
      <c r="I28" s="50" t="s">
        <v>1896</v>
      </c>
      <c r="J28" s="50" t="s">
        <v>1682</v>
      </c>
      <c r="K28" s="50" t="s">
        <v>1712</v>
      </c>
      <c r="L28" s="50" t="s">
        <v>1713</v>
      </c>
      <c r="M28" s="50" t="s">
        <v>1897</v>
      </c>
      <c r="N28" s="50" t="s">
        <v>1715</v>
      </c>
      <c r="O28" s="51">
        <v>1</v>
      </c>
      <c r="P28" s="50" t="s">
        <v>17</v>
      </c>
      <c r="Q28" s="52">
        <v>137918.9</v>
      </c>
      <c r="R28" s="52">
        <v>137918.9</v>
      </c>
      <c r="S28" s="52">
        <v>137918.9</v>
      </c>
      <c r="T28" s="51" t="s">
        <v>1686</v>
      </c>
      <c r="U28" s="51"/>
      <c r="V28" s="51"/>
      <c r="W28" s="50" t="s">
        <v>1846</v>
      </c>
      <c r="X28" s="50" t="s">
        <v>1847</v>
      </c>
      <c r="Y28" s="51"/>
      <c r="Z28" s="51" t="s">
        <v>1848</v>
      </c>
      <c r="AA28" s="50" t="s">
        <v>1898</v>
      </c>
      <c r="AB28" s="50"/>
      <c r="AC28" s="50"/>
      <c r="AD28" s="50"/>
      <c r="AE28" s="50"/>
      <c r="AF28" s="50"/>
      <c r="AG28" s="50" t="s">
        <v>1895</v>
      </c>
      <c r="AH28" s="50" t="s">
        <v>1850</v>
      </c>
      <c r="AI28" s="50" t="s">
        <v>1851</v>
      </c>
      <c r="AJ28" s="50" t="s">
        <v>1899</v>
      </c>
      <c r="AK28" s="50" t="s">
        <v>1866</v>
      </c>
      <c r="AL28" s="50" t="s">
        <v>1846</v>
      </c>
      <c r="AM28" s="50" t="s">
        <v>1847</v>
      </c>
      <c r="AN28" s="52">
        <v>137918.9</v>
      </c>
      <c r="AO28" s="53" t="s">
        <v>17</v>
      </c>
      <c r="AP28" s="50"/>
      <c r="AQ28" s="50" t="s">
        <v>1854</v>
      </c>
      <c r="AR28" s="50" t="s">
        <v>1855</v>
      </c>
      <c r="AS28" s="50" t="s">
        <v>21</v>
      </c>
      <c r="AT28" s="50"/>
      <c r="AU28" s="50"/>
      <c r="AV28" s="50" t="s">
        <v>1856</v>
      </c>
      <c r="AW28" s="50" t="s">
        <v>1857</v>
      </c>
      <c r="AX28" s="50" t="s">
        <v>1679</v>
      </c>
      <c r="AY28" s="50" t="s">
        <v>21</v>
      </c>
      <c r="AZ28" s="50" t="s">
        <v>21</v>
      </c>
      <c r="BA28" s="50" t="s">
        <v>21</v>
      </c>
      <c r="BB28" s="50"/>
      <c r="BC28" s="50"/>
      <c r="BD28" s="50"/>
      <c r="BE28" s="50" t="s">
        <v>1900</v>
      </c>
      <c r="BF28" s="50" t="s">
        <v>1901</v>
      </c>
      <c r="BG28" s="51">
        <v>2</v>
      </c>
      <c r="BH28" s="50" t="s">
        <v>1695</v>
      </c>
      <c r="BI28" s="50" t="s">
        <v>1696</v>
      </c>
      <c r="BJ28" s="50" t="s">
        <v>17</v>
      </c>
      <c r="BK28" s="52">
        <v>137918.9</v>
      </c>
      <c r="BL28" s="52">
        <v>137918.9</v>
      </c>
    </row>
    <row r="29" spans="1:65" s="37" customFormat="1" ht="19.7" customHeight="1" x14ac:dyDescent="0.2">
      <c r="A29" s="37">
        <v>11</v>
      </c>
      <c r="B29" s="49" t="s">
        <v>1726</v>
      </c>
      <c r="E29" s="54" t="s">
        <v>1679</v>
      </c>
      <c r="F29" s="54" t="s">
        <v>1841</v>
      </c>
      <c r="G29" s="54" t="s">
        <v>1902</v>
      </c>
      <c r="H29" s="54" t="s">
        <v>1903</v>
      </c>
      <c r="I29" s="54" t="s">
        <v>1904</v>
      </c>
      <c r="J29" s="54" t="s">
        <v>1682</v>
      </c>
      <c r="K29" s="54" t="s">
        <v>1712</v>
      </c>
      <c r="L29" s="54" t="s">
        <v>1713</v>
      </c>
      <c r="M29" s="54" t="s">
        <v>1905</v>
      </c>
      <c r="N29" s="54" t="s">
        <v>1715</v>
      </c>
      <c r="O29" s="55">
        <v>3</v>
      </c>
      <c r="P29" s="54" t="s">
        <v>17</v>
      </c>
      <c r="Q29" s="56">
        <v>135390.39999999999</v>
      </c>
      <c r="R29" s="56">
        <v>135390.39999999999</v>
      </c>
      <c r="S29" s="56">
        <v>135390.39999999999</v>
      </c>
      <c r="T29" s="55" t="s">
        <v>1686</v>
      </c>
      <c r="U29" s="55"/>
      <c r="V29" s="55"/>
      <c r="W29" s="54" t="s">
        <v>1846</v>
      </c>
      <c r="X29" s="54" t="s">
        <v>1847</v>
      </c>
      <c r="Y29" s="55"/>
      <c r="Z29" s="55" t="s">
        <v>1848</v>
      </c>
      <c r="AA29" s="54" t="s">
        <v>1906</v>
      </c>
      <c r="AB29" s="54"/>
      <c r="AC29" s="54"/>
      <c r="AD29" s="54"/>
      <c r="AE29" s="54" t="s">
        <v>1907</v>
      </c>
      <c r="AF29" s="54" t="s">
        <v>1908</v>
      </c>
      <c r="AG29" s="54" t="s">
        <v>1903</v>
      </c>
      <c r="AH29" s="54" t="s">
        <v>1850</v>
      </c>
      <c r="AI29" s="54" t="s">
        <v>1851</v>
      </c>
      <c r="AJ29" s="54" t="s">
        <v>1909</v>
      </c>
      <c r="AK29" s="54" t="s">
        <v>1910</v>
      </c>
      <c r="AL29" s="54" t="s">
        <v>1846</v>
      </c>
      <c r="AM29" s="54" t="s">
        <v>1847</v>
      </c>
      <c r="AN29" s="56">
        <v>135390.39999999999</v>
      </c>
      <c r="AO29" s="57" t="s">
        <v>17</v>
      </c>
      <c r="AP29" s="54"/>
      <c r="AQ29" s="54" t="s">
        <v>1854</v>
      </c>
      <c r="AR29" s="54" t="s">
        <v>1855</v>
      </c>
      <c r="AS29" s="54" t="s">
        <v>21</v>
      </c>
      <c r="AT29" s="54"/>
      <c r="AU29" s="54"/>
      <c r="AV29" s="54" t="s">
        <v>1856</v>
      </c>
      <c r="AW29" s="54" t="s">
        <v>1857</v>
      </c>
      <c r="AX29" s="54" t="s">
        <v>1679</v>
      </c>
      <c r="AY29" s="54" t="s">
        <v>21</v>
      </c>
      <c r="AZ29" s="54" t="s">
        <v>21</v>
      </c>
      <c r="BA29" s="54" t="s">
        <v>21</v>
      </c>
      <c r="BB29" s="54"/>
      <c r="BC29" s="54"/>
      <c r="BD29" s="54"/>
      <c r="BE29" s="54" t="s">
        <v>1911</v>
      </c>
      <c r="BF29" s="54" t="s">
        <v>1912</v>
      </c>
      <c r="BG29" s="55">
        <v>2</v>
      </c>
      <c r="BH29" s="54" t="s">
        <v>1695</v>
      </c>
      <c r="BI29" s="54" t="s">
        <v>1696</v>
      </c>
      <c r="BJ29" s="54" t="s">
        <v>17</v>
      </c>
      <c r="BK29" s="56">
        <v>135390.39999999999</v>
      </c>
      <c r="BL29" s="56">
        <v>135390.39999999999</v>
      </c>
    </row>
    <row r="30" spans="1:65" s="37" customFormat="1" ht="19.7" customHeight="1" x14ac:dyDescent="0.2">
      <c r="A30" s="37">
        <v>11</v>
      </c>
      <c r="B30" s="49" t="s">
        <v>1726</v>
      </c>
      <c r="E30" s="50" t="s">
        <v>1679</v>
      </c>
      <c r="F30" s="50" t="s">
        <v>1841</v>
      </c>
      <c r="G30" s="50" t="s">
        <v>1913</v>
      </c>
      <c r="H30" s="50" t="s">
        <v>1914</v>
      </c>
      <c r="I30" s="50" t="s">
        <v>1915</v>
      </c>
      <c r="J30" s="50" t="s">
        <v>1682</v>
      </c>
      <c r="K30" s="50" t="s">
        <v>1712</v>
      </c>
      <c r="L30" s="50" t="s">
        <v>1713</v>
      </c>
      <c r="M30" s="50" t="s">
        <v>1916</v>
      </c>
      <c r="N30" s="50" t="s">
        <v>1715</v>
      </c>
      <c r="O30" s="51">
        <v>1</v>
      </c>
      <c r="P30" s="50" t="s">
        <v>17</v>
      </c>
      <c r="Q30" s="52">
        <v>137918.9</v>
      </c>
      <c r="R30" s="52">
        <v>137918.9</v>
      </c>
      <c r="S30" s="52">
        <v>137918.9</v>
      </c>
      <c r="T30" s="51" t="s">
        <v>1686</v>
      </c>
      <c r="U30" s="51"/>
      <c r="V30" s="51"/>
      <c r="W30" s="50" t="s">
        <v>1846</v>
      </c>
      <c r="X30" s="50" t="s">
        <v>1847</v>
      </c>
      <c r="Y30" s="51"/>
      <c r="Z30" s="51" t="s">
        <v>1848</v>
      </c>
      <c r="AA30" s="50" t="s">
        <v>1917</v>
      </c>
      <c r="AB30" s="50"/>
      <c r="AC30" s="50"/>
      <c r="AD30" s="50"/>
      <c r="AE30" s="50"/>
      <c r="AF30" s="50"/>
      <c r="AG30" s="50" t="s">
        <v>1914</v>
      </c>
      <c r="AH30" s="50" t="s">
        <v>1850</v>
      </c>
      <c r="AI30" s="50" t="s">
        <v>1851</v>
      </c>
      <c r="AJ30" s="50" t="s">
        <v>1918</v>
      </c>
      <c r="AK30" s="50" t="s">
        <v>1919</v>
      </c>
      <c r="AL30" s="50" t="s">
        <v>1846</v>
      </c>
      <c r="AM30" s="50" t="s">
        <v>1847</v>
      </c>
      <c r="AN30" s="52">
        <v>137918.9</v>
      </c>
      <c r="AO30" s="53" t="s">
        <v>17</v>
      </c>
      <c r="AP30" s="50"/>
      <c r="AQ30" s="50" t="s">
        <v>1854</v>
      </c>
      <c r="AR30" s="50" t="s">
        <v>1855</v>
      </c>
      <c r="AS30" s="50" t="s">
        <v>21</v>
      </c>
      <c r="AT30" s="50"/>
      <c r="AU30" s="50"/>
      <c r="AV30" s="50" t="s">
        <v>1856</v>
      </c>
      <c r="AW30" s="50" t="s">
        <v>1857</v>
      </c>
      <c r="AX30" s="50" t="s">
        <v>1679</v>
      </c>
      <c r="AY30" s="50" t="s">
        <v>21</v>
      </c>
      <c r="AZ30" s="50" t="s">
        <v>21</v>
      </c>
      <c r="BA30" s="50" t="s">
        <v>21</v>
      </c>
      <c r="BB30" s="50"/>
      <c r="BC30" s="50"/>
      <c r="BD30" s="50"/>
      <c r="BE30" s="50" t="s">
        <v>1920</v>
      </c>
      <c r="BF30" s="50" t="s">
        <v>1921</v>
      </c>
      <c r="BG30" s="51">
        <v>2</v>
      </c>
      <c r="BH30" s="50" t="s">
        <v>1695</v>
      </c>
      <c r="BI30" s="50" t="s">
        <v>1696</v>
      </c>
      <c r="BJ30" s="50" t="s">
        <v>17</v>
      </c>
      <c r="BK30" s="52">
        <v>137918.9</v>
      </c>
      <c r="BL30" s="52">
        <v>137918.9</v>
      </c>
    </row>
    <row r="31" spans="1:65" s="37" customFormat="1" ht="19.7" customHeight="1" x14ac:dyDescent="0.2">
      <c r="A31" s="37">
        <v>11</v>
      </c>
      <c r="B31" s="49" t="s">
        <v>1726</v>
      </c>
      <c r="E31" s="54" t="s">
        <v>1679</v>
      </c>
      <c r="F31" s="54" t="s">
        <v>1841</v>
      </c>
      <c r="G31" s="54" t="s">
        <v>1922</v>
      </c>
      <c r="H31" s="54" t="s">
        <v>1923</v>
      </c>
      <c r="I31" s="54" t="s">
        <v>1924</v>
      </c>
      <c r="J31" s="54" t="s">
        <v>1682</v>
      </c>
      <c r="K31" s="54" t="s">
        <v>1712</v>
      </c>
      <c r="L31" s="54" t="s">
        <v>1713</v>
      </c>
      <c r="M31" s="54" t="s">
        <v>1925</v>
      </c>
      <c r="N31" s="54" t="s">
        <v>1715</v>
      </c>
      <c r="O31" s="55">
        <v>1</v>
      </c>
      <c r="P31" s="54" t="s">
        <v>17</v>
      </c>
      <c r="Q31" s="56">
        <v>137919.63</v>
      </c>
      <c r="R31" s="56">
        <v>137919.6</v>
      </c>
      <c r="S31" s="56">
        <v>137919.63</v>
      </c>
      <c r="T31" s="55" t="s">
        <v>1686</v>
      </c>
      <c r="U31" s="55"/>
      <c r="V31" s="55"/>
      <c r="W31" s="54" t="s">
        <v>1846</v>
      </c>
      <c r="X31" s="54" t="s">
        <v>1847</v>
      </c>
      <c r="Y31" s="55"/>
      <c r="Z31" s="55" t="s">
        <v>1848</v>
      </c>
      <c r="AA31" s="54" t="s">
        <v>1926</v>
      </c>
      <c r="AB31" s="54"/>
      <c r="AC31" s="54"/>
      <c r="AD31" s="54"/>
      <c r="AE31" s="54"/>
      <c r="AF31" s="54"/>
      <c r="AG31" s="54" t="s">
        <v>1923</v>
      </c>
      <c r="AH31" s="54" t="s">
        <v>1850</v>
      </c>
      <c r="AI31" s="54" t="s">
        <v>1851</v>
      </c>
      <c r="AJ31" s="54" t="s">
        <v>1927</v>
      </c>
      <c r="AK31" s="54" t="s">
        <v>1919</v>
      </c>
      <c r="AL31" s="54" t="s">
        <v>1846</v>
      </c>
      <c r="AM31" s="54" t="s">
        <v>1847</v>
      </c>
      <c r="AN31" s="56">
        <v>137919.63</v>
      </c>
      <c r="AO31" s="57" t="s">
        <v>17</v>
      </c>
      <c r="AP31" s="54"/>
      <c r="AQ31" s="54" t="s">
        <v>1854</v>
      </c>
      <c r="AR31" s="54" t="s">
        <v>1855</v>
      </c>
      <c r="AS31" s="54" t="s">
        <v>21</v>
      </c>
      <c r="AT31" s="54"/>
      <c r="AU31" s="54"/>
      <c r="AV31" s="54" t="s">
        <v>1856</v>
      </c>
      <c r="AW31" s="54" t="s">
        <v>1857</v>
      </c>
      <c r="AX31" s="54" t="s">
        <v>1679</v>
      </c>
      <c r="AY31" s="54" t="s">
        <v>21</v>
      </c>
      <c r="AZ31" s="54" t="s">
        <v>21</v>
      </c>
      <c r="BA31" s="54" t="s">
        <v>21</v>
      </c>
      <c r="BB31" s="54"/>
      <c r="BC31" s="54"/>
      <c r="BD31" s="54"/>
      <c r="BE31" s="54" t="s">
        <v>1928</v>
      </c>
      <c r="BF31" s="54" t="s">
        <v>1929</v>
      </c>
      <c r="BG31" s="55">
        <v>2</v>
      </c>
      <c r="BH31" s="54" t="s">
        <v>1695</v>
      </c>
      <c r="BI31" s="54" t="s">
        <v>1696</v>
      </c>
      <c r="BJ31" s="54" t="s">
        <v>17</v>
      </c>
      <c r="BK31" s="56">
        <v>137919.63</v>
      </c>
      <c r="BL31" s="56">
        <v>137919.63</v>
      </c>
    </row>
    <row r="32" spans="1:65" s="37" customFormat="1" ht="19.7" customHeight="1" x14ac:dyDescent="0.2">
      <c r="A32" s="37">
        <v>11</v>
      </c>
      <c r="B32" s="49" t="s">
        <v>1726</v>
      </c>
      <c r="E32" s="50" t="s">
        <v>1679</v>
      </c>
      <c r="F32" s="50" t="s">
        <v>1841</v>
      </c>
      <c r="G32" s="50" t="s">
        <v>1930</v>
      </c>
      <c r="H32" s="50" t="s">
        <v>1931</v>
      </c>
      <c r="I32" s="50" t="s">
        <v>1932</v>
      </c>
      <c r="J32" s="50" t="s">
        <v>1682</v>
      </c>
      <c r="K32" s="50" t="s">
        <v>1712</v>
      </c>
      <c r="L32" s="50" t="s">
        <v>1713</v>
      </c>
      <c r="M32" s="50" t="s">
        <v>1933</v>
      </c>
      <c r="N32" s="50" t="s">
        <v>1715</v>
      </c>
      <c r="O32" s="51">
        <v>1</v>
      </c>
      <c r="P32" s="50" t="s">
        <v>17</v>
      </c>
      <c r="Q32" s="52">
        <v>142142.79999999999</v>
      </c>
      <c r="R32" s="52">
        <v>142142.79999999999</v>
      </c>
      <c r="S32" s="52">
        <v>142142.79999999999</v>
      </c>
      <c r="T32" s="51" t="s">
        <v>1686</v>
      </c>
      <c r="U32" s="51"/>
      <c r="V32" s="51"/>
      <c r="W32" s="50" t="s">
        <v>1846</v>
      </c>
      <c r="X32" s="50" t="s">
        <v>1847</v>
      </c>
      <c r="Y32" s="51"/>
      <c r="Z32" s="51" t="s">
        <v>1848</v>
      </c>
      <c r="AA32" s="50" t="s">
        <v>1934</v>
      </c>
      <c r="AB32" s="50"/>
      <c r="AC32" s="50"/>
      <c r="AD32" s="50"/>
      <c r="AE32" s="50"/>
      <c r="AF32" s="50"/>
      <c r="AG32" s="50" t="s">
        <v>1931</v>
      </c>
      <c r="AH32" s="50" t="s">
        <v>1850</v>
      </c>
      <c r="AI32" s="50" t="s">
        <v>1851</v>
      </c>
      <c r="AJ32" s="50" t="s">
        <v>1935</v>
      </c>
      <c r="AK32" s="50" t="s">
        <v>1936</v>
      </c>
      <c r="AL32" s="50" t="s">
        <v>1846</v>
      </c>
      <c r="AM32" s="50" t="s">
        <v>1847</v>
      </c>
      <c r="AN32" s="52">
        <v>142142.79999999999</v>
      </c>
      <c r="AO32" s="53" t="s">
        <v>17</v>
      </c>
      <c r="AP32" s="50"/>
      <c r="AQ32" s="50" t="s">
        <v>1854</v>
      </c>
      <c r="AR32" s="50" t="s">
        <v>1855</v>
      </c>
      <c r="AS32" s="50" t="s">
        <v>21</v>
      </c>
      <c r="AT32" s="50"/>
      <c r="AU32" s="50"/>
      <c r="AV32" s="50" t="s">
        <v>1856</v>
      </c>
      <c r="AW32" s="50" t="s">
        <v>1857</v>
      </c>
      <c r="AX32" s="50" t="s">
        <v>1679</v>
      </c>
      <c r="AY32" s="50" t="s">
        <v>21</v>
      </c>
      <c r="AZ32" s="50" t="s">
        <v>21</v>
      </c>
      <c r="BA32" s="50" t="s">
        <v>21</v>
      </c>
      <c r="BB32" s="50"/>
      <c r="BC32" s="50"/>
      <c r="BD32" s="50"/>
      <c r="BE32" s="50" t="s">
        <v>1937</v>
      </c>
      <c r="BF32" s="50" t="s">
        <v>1938</v>
      </c>
      <c r="BG32" s="51">
        <v>2</v>
      </c>
      <c r="BH32" s="50" t="s">
        <v>1695</v>
      </c>
      <c r="BI32" s="50" t="s">
        <v>1696</v>
      </c>
      <c r="BJ32" s="50" t="s">
        <v>17</v>
      </c>
      <c r="BK32" s="52">
        <v>142142.79999999999</v>
      </c>
      <c r="BL32" s="52">
        <v>142142.79999999999</v>
      </c>
    </row>
    <row r="33" spans="1:64" s="37" customFormat="1" ht="19.7" customHeight="1" x14ac:dyDescent="0.2">
      <c r="A33" s="37">
        <v>11</v>
      </c>
      <c r="B33" s="49" t="s">
        <v>1726</v>
      </c>
      <c r="E33" s="54" t="s">
        <v>1679</v>
      </c>
      <c r="F33" s="54" t="s">
        <v>1841</v>
      </c>
      <c r="G33" s="54" t="s">
        <v>1939</v>
      </c>
      <c r="H33" s="54" t="s">
        <v>1940</v>
      </c>
      <c r="I33" s="54" t="s">
        <v>1941</v>
      </c>
      <c r="J33" s="54" t="s">
        <v>1682</v>
      </c>
      <c r="K33" s="54" t="s">
        <v>1712</v>
      </c>
      <c r="L33" s="54" t="s">
        <v>1713</v>
      </c>
      <c r="M33" s="54" t="s">
        <v>1942</v>
      </c>
      <c r="N33" s="54" t="s">
        <v>1715</v>
      </c>
      <c r="O33" s="55">
        <v>1</v>
      </c>
      <c r="P33" s="54" t="s">
        <v>17</v>
      </c>
      <c r="Q33" s="56">
        <v>165777.06</v>
      </c>
      <c r="R33" s="56">
        <v>165777.06</v>
      </c>
      <c r="S33" s="56">
        <v>165777.06</v>
      </c>
      <c r="T33" s="55" t="s">
        <v>1686</v>
      </c>
      <c r="U33" s="55"/>
      <c r="V33" s="55"/>
      <c r="W33" s="54" t="s">
        <v>1943</v>
      </c>
      <c r="X33" s="54" t="s">
        <v>1687</v>
      </c>
      <c r="Y33" s="55"/>
      <c r="Z33" s="55" t="s">
        <v>1848</v>
      </c>
      <c r="AA33" s="54" t="s">
        <v>1944</v>
      </c>
      <c r="AB33" s="54"/>
      <c r="AC33" s="54"/>
      <c r="AD33" s="54"/>
      <c r="AE33" s="54"/>
      <c r="AF33" s="54"/>
      <c r="AG33" s="54" t="s">
        <v>1940</v>
      </c>
      <c r="AH33" s="54" t="s">
        <v>1850</v>
      </c>
      <c r="AI33" s="54" t="s">
        <v>1851</v>
      </c>
      <c r="AJ33" s="54" t="s">
        <v>1945</v>
      </c>
      <c r="AK33" s="54" t="s">
        <v>1946</v>
      </c>
      <c r="AL33" s="54" t="s">
        <v>1943</v>
      </c>
      <c r="AM33" s="54" t="s">
        <v>1687</v>
      </c>
      <c r="AN33" s="56">
        <v>165777.06</v>
      </c>
      <c r="AO33" s="57" t="s">
        <v>17</v>
      </c>
      <c r="AP33" s="54"/>
      <c r="AQ33" s="54" t="s">
        <v>1854</v>
      </c>
      <c r="AR33" s="54" t="s">
        <v>1855</v>
      </c>
      <c r="AS33" s="54" t="s">
        <v>21</v>
      </c>
      <c r="AT33" s="54"/>
      <c r="AU33" s="54"/>
      <c r="AV33" s="54" t="s">
        <v>1856</v>
      </c>
      <c r="AW33" s="54" t="s">
        <v>1857</v>
      </c>
      <c r="AX33" s="54" t="s">
        <v>1679</v>
      </c>
      <c r="AY33" s="54" t="s">
        <v>21</v>
      </c>
      <c r="AZ33" s="54" t="s">
        <v>21</v>
      </c>
      <c r="BA33" s="54" t="s">
        <v>21</v>
      </c>
      <c r="BB33" s="54"/>
      <c r="BC33" s="54"/>
      <c r="BD33" s="54"/>
      <c r="BE33" s="54" t="s">
        <v>1947</v>
      </c>
      <c r="BF33" s="54" t="s">
        <v>1948</v>
      </c>
      <c r="BG33" s="55">
        <v>2</v>
      </c>
      <c r="BH33" s="54" t="s">
        <v>1695</v>
      </c>
      <c r="BI33" s="54" t="s">
        <v>1696</v>
      </c>
      <c r="BJ33" s="54" t="s">
        <v>17</v>
      </c>
      <c r="BK33" s="56">
        <v>165777.06</v>
      </c>
      <c r="BL33" s="56">
        <v>165777.06</v>
      </c>
    </row>
    <row r="34" spans="1:64" s="37" customFormat="1" ht="19.7" customHeight="1" x14ac:dyDescent="0.2">
      <c r="A34" s="37">
        <v>11</v>
      </c>
      <c r="B34" s="49" t="s">
        <v>1726</v>
      </c>
      <c r="E34" s="50" t="s">
        <v>1679</v>
      </c>
      <c r="F34" s="50" t="s">
        <v>1841</v>
      </c>
      <c r="G34" s="50" t="s">
        <v>1949</v>
      </c>
      <c r="H34" s="50" t="s">
        <v>1950</v>
      </c>
      <c r="I34" s="50" t="s">
        <v>1951</v>
      </c>
      <c r="J34" s="50" t="s">
        <v>1682</v>
      </c>
      <c r="K34" s="50" t="s">
        <v>1712</v>
      </c>
      <c r="L34" s="50" t="s">
        <v>1713</v>
      </c>
      <c r="M34" s="50" t="s">
        <v>1952</v>
      </c>
      <c r="N34" s="50" t="s">
        <v>1715</v>
      </c>
      <c r="O34" s="51">
        <v>1</v>
      </c>
      <c r="P34" s="50" t="s">
        <v>17</v>
      </c>
      <c r="Q34" s="52">
        <v>177677.76</v>
      </c>
      <c r="R34" s="52">
        <v>177677.76</v>
      </c>
      <c r="S34" s="52">
        <v>177677.76</v>
      </c>
      <c r="T34" s="51" t="s">
        <v>1686</v>
      </c>
      <c r="U34" s="51"/>
      <c r="V34" s="51"/>
      <c r="W34" s="50" t="s">
        <v>1846</v>
      </c>
      <c r="X34" s="50" t="s">
        <v>1847</v>
      </c>
      <c r="Y34" s="51"/>
      <c r="Z34" s="51" t="s">
        <v>1848</v>
      </c>
      <c r="AA34" s="50" t="s">
        <v>1953</v>
      </c>
      <c r="AB34" s="50"/>
      <c r="AC34" s="50"/>
      <c r="AD34" s="50"/>
      <c r="AE34" s="50"/>
      <c r="AF34" s="50"/>
      <c r="AG34" s="50" t="s">
        <v>1950</v>
      </c>
      <c r="AH34" s="50" t="s">
        <v>1850</v>
      </c>
      <c r="AI34" s="50" t="s">
        <v>1851</v>
      </c>
      <c r="AJ34" s="50" t="s">
        <v>1954</v>
      </c>
      <c r="AK34" s="50" t="s">
        <v>1955</v>
      </c>
      <c r="AL34" s="50" t="s">
        <v>1846</v>
      </c>
      <c r="AM34" s="50" t="s">
        <v>1847</v>
      </c>
      <c r="AN34" s="52">
        <v>177677.76</v>
      </c>
      <c r="AO34" s="53" t="s">
        <v>17</v>
      </c>
      <c r="AP34" s="50"/>
      <c r="AQ34" s="50" t="s">
        <v>1854</v>
      </c>
      <c r="AR34" s="50" t="s">
        <v>1855</v>
      </c>
      <c r="AS34" s="50" t="s">
        <v>21</v>
      </c>
      <c r="AT34" s="50"/>
      <c r="AU34" s="50"/>
      <c r="AV34" s="50" t="s">
        <v>1856</v>
      </c>
      <c r="AW34" s="50" t="s">
        <v>1857</v>
      </c>
      <c r="AX34" s="50" t="s">
        <v>1679</v>
      </c>
      <c r="AY34" s="50" t="s">
        <v>21</v>
      </c>
      <c r="AZ34" s="50" t="s">
        <v>21</v>
      </c>
      <c r="BA34" s="50" t="s">
        <v>21</v>
      </c>
      <c r="BB34" s="50"/>
      <c r="BC34" s="50"/>
      <c r="BD34" s="50"/>
      <c r="BE34" s="50" t="s">
        <v>1956</v>
      </c>
      <c r="BF34" s="50" t="s">
        <v>1957</v>
      </c>
      <c r="BG34" s="51">
        <v>2</v>
      </c>
      <c r="BH34" s="50" t="s">
        <v>1695</v>
      </c>
      <c r="BI34" s="50" t="s">
        <v>1696</v>
      </c>
      <c r="BJ34" s="50" t="s">
        <v>17</v>
      </c>
      <c r="BK34" s="52">
        <v>177677.76</v>
      </c>
      <c r="BL34" s="52">
        <v>177677.76</v>
      </c>
    </row>
    <row r="35" spans="1:64" s="37" customFormat="1" ht="19.7" customHeight="1" x14ac:dyDescent="0.2">
      <c r="A35" s="37">
        <v>11</v>
      </c>
      <c r="B35" s="49" t="s">
        <v>1726</v>
      </c>
      <c r="E35" s="54" t="s">
        <v>1679</v>
      </c>
      <c r="F35" s="54" t="s">
        <v>1841</v>
      </c>
      <c r="G35" s="54" t="s">
        <v>1958</v>
      </c>
      <c r="H35" s="54" t="s">
        <v>345</v>
      </c>
      <c r="I35" s="54" t="s">
        <v>1959</v>
      </c>
      <c r="J35" s="54" t="s">
        <v>1682</v>
      </c>
      <c r="K35" s="54" t="s">
        <v>1712</v>
      </c>
      <c r="L35" s="54" t="s">
        <v>1713</v>
      </c>
      <c r="M35" s="54" t="s">
        <v>1960</v>
      </c>
      <c r="N35" s="54" t="s">
        <v>1715</v>
      </c>
      <c r="O35" s="55">
        <v>3</v>
      </c>
      <c r="P35" s="54" t="s">
        <v>17</v>
      </c>
      <c r="Q35" s="56">
        <v>265218.89</v>
      </c>
      <c r="R35" s="56">
        <v>265218.89</v>
      </c>
      <c r="S35" s="56">
        <v>265218.89</v>
      </c>
      <c r="T35" s="55" t="s">
        <v>1686</v>
      </c>
      <c r="U35" s="55"/>
      <c r="V35" s="55"/>
      <c r="W35" s="54" t="s">
        <v>1846</v>
      </c>
      <c r="X35" s="54" t="s">
        <v>1847</v>
      </c>
      <c r="Y35" s="55"/>
      <c r="Z35" s="55" t="s">
        <v>1848</v>
      </c>
      <c r="AA35" s="54" t="s">
        <v>351</v>
      </c>
      <c r="AB35" s="54"/>
      <c r="AC35" s="54"/>
      <c r="AD35" s="54"/>
      <c r="AE35" s="54" t="s">
        <v>1961</v>
      </c>
      <c r="AF35" s="54" t="s">
        <v>1962</v>
      </c>
      <c r="AG35" s="54" t="s">
        <v>345</v>
      </c>
      <c r="AH35" s="54" t="s">
        <v>1850</v>
      </c>
      <c r="AI35" s="54" t="s">
        <v>1851</v>
      </c>
      <c r="AJ35" s="54" t="s">
        <v>1963</v>
      </c>
      <c r="AK35" s="54" t="s">
        <v>1910</v>
      </c>
      <c r="AL35" s="54" t="s">
        <v>1846</v>
      </c>
      <c r="AM35" s="54" t="s">
        <v>1847</v>
      </c>
      <c r="AN35" s="56">
        <v>265218.89</v>
      </c>
      <c r="AO35" s="57" t="s">
        <v>17</v>
      </c>
      <c r="AP35" s="54"/>
      <c r="AQ35" s="54" t="s">
        <v>1854</v>
      </c>
      <c r="AR35" s="54" t="s">
        <v>1855</v>
      </c>
      <c r="AS35" s="54" t="s">
        <v>21</v>
      </c>
      <c r="AT35" s="54"/>
      <c r="AU35" s="54"/>
      <c r="AV35" s="54" t="s">
        <v>1856</v>
      </c>
      <c r="AW35" s="54" t="s">
        <v>1857</v>
      </c>
      <c r="AX35" s="54" t="s">
        <v>1679</v>
      </c>
      <c r="AY35" s="54" t="s">
        <v>21</v>
      </c>
      <c r="AZ35" s="54" t="s">
        <v>21</v>
      </c>
      <c r="BA35" s="54" t="s">
        <v>21</v>
      </c>
      <c r="BB35" s="54"/>
      <c r="BC35" s="54"/>
      <c r="BD35" s="54"/>
      <c r="BE35" s="54" t="s">
        <v>1964</v>
      </c>
      <c r="BF35" s="54" t="s">
        <v>1965</v>
      </c>
      <c r="BG35" s="55">
        <v>2</v>
      </c>
      <c r="BH35" s="54" t="s">
        <v>1695</v>
      </c>
      <c r="BI35" s="54" t="s">
        <v>1696</v>
      </c>
      <c r="BJ35" s="54" t="s">
        <v>17</v>
      </c>
      <c r="BK35" s="56">
        <v>265218.89</v>
      </c>
      <c r="BL35" s="56">
        <v>265218.89</v>
      </c>
    </row>
    <row r="36" spans="1:64" s="37" customFormat="1" ht="19.7" customHeight="1" x14ac:dyDescent="0.2">
      <c r="A36" s="37">
        <v>11</v>
      </c>
      <c r="B36" s="49" t="s">
        <v>1726</v>
      </c>
      <c r="E36" s="50" t="s">
        <v>1679</v>
      </c>
      <c r="F36" s="50" t="s">
        <v>1841</v>
      </c>
      <c r="G36" s="50" t="s">
        <v>1966</v>
      </c>
      <c r="H36" s="50" t="s">
        <v>1967</v>
      </c>
      <c r="I36" s="50" t="s">
        <v>1968</v>
      </c>
      <c r="J36" s="50" t="s">
        <v>1682</v>
      </c>
      <c r="K36" s="50" t="s">
        <v>1712</v>
      </c>
      <c r="L36" s="50" t="s">
        <v>1713</v>
      </c>
      <c r="M36" s="50" t="s">
        <v>1969</v>
      </c>
      <c r="N36" s="50" t="s">
        <v>1715</v>
      </c>
      <c r="O36" s="51">
        <v>4</v>
      </c>
      <c r="P36" s="50" t="s">
        <v>17</v>
      </c>
      <c r="Q36" s="52">
        <v>5250030.3</v>
      </c>
      <c r="R36" s="52">
        <v>5250030.3</v>
      </c>
      <c r="S36" s="52">
        <v>5250030.3</v>
      </c>
      <c r="T36" s="51" t="s">
        <v>1686</v>
      </c>
      <c r="U36" s="51"/>
      <c r="V36" s="51"/>
      <c r="W36" s="50" t="s">
        <v>1943</v>
      </c>
      <c r="X36" s="50" t="s">
        <v>1687</v>
      </c>
      <c r="Y36" s="51"/>
      <c r="Z36" s="51" t="s">
        <v>1848</v>
      </c>
      <c r="AA36" s="50" t="s">
        <v>1970</v>
      </c>
      <c r="AB36" s="50"/>
      <c r="AC36" s="50"/>
      <c r="AD36" s="50" t="s">
        <v>1971</v>
      </c>
      <c r="AE36" s="50" t="s">
        <v>1972</v>
      </c>
      <c r="AF36" s="50" t="s">
        <v>1973</v>
      </c>
      <c r="AG36" s="50" t="s">
        <v>1967</v>
      </c>
      <c r="AH36" s="50" t="s">
        <v>1850</v>
      </c>
      <c r="AI36" s="50" t="s">
        <v>1851</v>
      </c>
      <c r="AJ36" s="50" t="s">
        <v>1974</v>
      </c>
      <c r="AK36" s="50" t="s">
        <v>1946</v>
      </c>
      <c r="AL36" s="50" t="s">
        <v>1943</v>
      </c>
      <c r="AM36" s="50" t="s">
        <v>1687</v>
      </c>
      <c r="AN36" s="52">
        <v>5250030.3</v>
      </c>
      <c r="AO36" s="53" t="s">
        <v>17</v>
      </c>
      <c r="AP36" s="50"/>
      <c r="AQ36" s="50" t="s">
        <v>1854</v>
      </c>
      <c r="AR36" s="50" t="s">
        <v>1855</v>
      </c>
      <c r="AS36" s="50" t="s">
        <v>21</v>
      </c>
      <c r="AT36" s="50"/>
      <c r="AU36" s="50"/>
      <c r="AV36" s="50" t="s">
        <v>1856</v>
      </c>
      <c r="AW36" s="50" t="s">
        <v>1857</v>
      </c>
      <c r="AX36" s="50" t="s">
        <v>1679</v>
      </c>
      <c r="AY36" s="50" t="s">
        <v>21</v>
      </c>
      <c r="AZ36" s="50" t="s">
        <v>21</v>
      </c>
      <c r="BA36" s="50" t="s">
        <v>21</v>
      </c>
      <c r="BB36" s="50"/>
      <c r="BC36" s="50"/>
      <c r="BD36" s="50"/>
      <c r="BE36" s="50" t="s">
        <v>1975</v>
      </c>
      <c r="BF36" s="50" t="s">
        <v>1976</v>
      </c>
      <c r="BG36" s="51">
        <v>2</v>
      </c>
      <c r="BH36" s="50" t="s">
        <v>1695</v>
      </c>
      <c r="BI36" s="50" t="s">
        <v>1696</v>
      </c>
      <c r="BJ36" s="50" t="s">
        <v>17</v>
      </c>
      <c r="BK36" s="52">
        <v>5250030.3</v>
      </c>
      <c r="BL36" s="52">
        <v>5250030.3</v>
      </c>
    </row>
    <row r="37" spans="1:64" s="37" customFormat="1" ht="19.7" customHeight="1" x14ac:dyDescent="0.2">
      <c r="A37" s="37">
        <v>11</v>
      </c>
      <c r="B37" s="49" t="s">
        <v>1726</v>
      </c>
      <c r="E37" s="54" t="s">
        <v>1679</v>
      </c>
      <c r="F37" s="54" t="s">
        <v>1841</v>
      </c>
      <c r="G37" s="54" t="s">
        <v>1977</v>
      </c>
      <c r="H37" s="54" t="s">
        <v>1978</v>
      </c>
      <c r="I37" s="54" t="s">
        <v>1979</v>
      </c>
      <c r="J37" s="54" t="s">
        <v>1682</v>
      </c>
      <c r="K37" s="54" t="s">
        <v>1712</v>
      </c>
      <c r="L37" s="54" t="s">
        <v>1713</v>
      </c>
      <c r="M37" s="54" t="s">
        <v>1980</v>
      </c>
      <c r="N37" s="54" t="s">
        <v>1715</v>
      </c>
      <c r="O37" s="55">
        <v>1</v>
      </c>
      <c r="P37" s="54" t="s">
        <v>17</v>
      </c>
      <c r="Q37" s="56">
        <v>72520.679999999993</v>
      </c>
      <c r="R37" s="56">
        <v>72520.679999999993</v>
      </c>
      <c r="S37" s="56">
        <v>72520.679999999993</v>
      </c>
      <c r="T37" s="55" t="s">
        <v>1686</v>
      </c>
      <c r="U37" s="55"/>
      <c r="V37" s="55"/>
      <c r="W37" s="54" t="s">
        <v>1846</v>
      </c>
      <c r="X37" s="54" t="s">
        <v>1847</v>
      </c>
      <c r="Y37" s="55"/>
      <c r="Z37" s="55" t="s">
        <v>1848</v>
      </c>
      <c r="AA37" s="54" t="s">
        <v>1981</v>
      </c>
      <c r="AB37" s="54"/>
      <c r="AC37" s="54"/>
      <c r="AD37" s="54"/>
      <c r="AE37" s="54"/>
      <c r="AF37" s="54"/>
      <c r="AG37" s="54" t="s">
        <v>1978</v>
      </c>
      <c r="AH37" s="54" t="s">
        <v>1850</v>
      </c>
      <c r="AI37" s="54" t="s">
        <v>1851</v>
      </c>
      <c r="AJ37" s="54" t="s">
        <v>1982</v>
      </c>
      <c r="AK37" s="54" t="s">
        <v>1983</v>
      </c>
      <c r="AL37" s="54" t="s">
        <v>1846</v>
      </c>
      <c r="AM37" s="54" t="s">
        <v>1847</v>
      </c>
      <c r="AN37" s="56">
        <v>72520.679999999993</v>
      </c>
      <c r="AO37" s="57" t="s">
        <v>17</v>
      </c>
      <c r="AP37" s="54"/>
      <c r="AQ37" s="54" t="s">
        <v>1854</v>
      </c>
      <c r="AR37" s="54" t="s">
        <v>1855</v>
      </c>
      <c r="AS37" s="54" t="s">
        <v>21</v>
      </c>
      <c r="AT37" s="54"/>
      <c r="AU37" s="54"/>
      <c r="AV37" s="54" t="s">
        <v>1856</v>
      </c>
      <c r="AW37" s="54" t="s">
        <v>1857</v>
      </c>
      <c r="AX37" s="54" t="s">
        <v>1679</v>
      </c>
      <c r="AY37" s="54" t="s">
        <v>21</v>
      </c>
      <c r="AZ37" s="54" t="s">
        <v>21</v>
      </c>
      <c r="BA37" s="54" t="s">
        <v>21</v>
      </c>
      <c r="BB37" s="54"/>
      <c r="BC37" s="54"/>
      <c r="BD37" s="54"/>
      <c r="BE37" s="54" t="s">
        <v>1984</v>
      </c>
      <c r="BF37" s="54" t="s">
        <v>1985</v>
      </c>
      <c r="BG37" s="55">
        <v>2</v>
      </c>
      <c r="BH37" s="54" t="s">
        <v>1695</v>
      </c>
      <c r="BI37" s="54" t="s">
        <v>1696</v>
      </c>
      <c r="BJ37" s="54" t="s">
        <v>17</v>
      </c>
      <c r="BK37" s="56">
        <v>72520.679999999993</v>
      </c>
      <c r="BL37" s="56">
        <v>72520.679999999993</v>
      </c>
    </row>
    <row r="38" spans="1:64" s="37" customFormat="1" ht="19.7" customHeight="1" x14ac:dyDescent="0.2">
      <c r="A38" s="37">
        <v>11</v>
      </c>
      <c r="B38" s="49" t="s">
        <v>1726</v>
      </c>
      <c r="E38" s="50" t="s">
        <v>1679</v>
      </c>
      <c r="F38" s="50" t="s">
        <v>1841</v>
      </c>
      <c r="G38" s="50" t="s">
        <v>1986</v>
      </c>
      <c r="H38" s="50" t="s">
        <v>1987</v>
      </c>
      <c r="I38" s="50" t="s">
        <v>1988</v>
      </c>
      <c r="J38" s="50" t="s">
        <v>1682</v>
      </c>
      <c r="K38" s="50" t="s">
        <v>1712</v>
      </c>
      <c r="L38" s="50" t="s">
        <v>1713</v>
      </c>
      <c r="M38" s="50" t="s">
        <v>1989</v>
      </c>
      <c r="N38" s="50" t="s">
        <v>1715</v>
      </c>
      <c r="O38" s="51">
        <v>1</v>
      </c>
      <c r="P38" s="50" t="s">
        <v>17</v>
      </c>
      <c r="Q38" s="52">
        <v>137918.9</v>
      </c>
      <c r="R38" s="52">
        <v>137918.89000000001</v>
      </c>
      <c r="S38" s="52">
        <v>137918.9</v>
      </c>
      <c r="T38" s="51" t="s">
        <v>1686</v>
      </c>
      <c r="U38" s="51"/>
      <c r="V38" s="51"/>
      <c r="W38" s="50" t="s">
        <v>1846</v>
      </c>
      <c r="X38" s="50" t="s">
        <v>1847</v>
      </c>
      <c r="Y38" s="51"/>
      <c r="Z38" s="51" t="s">
        <v>1848</v>
      </c>
      <c r="AA38" s="50" t="s">
        <v>1990</v>
      </c>
      <c r="AB38" s="50"/>
      <c r="AC38" s="50"/>
      <c r="AD38" s="50"/>
      <c r="AE38" s="50"/>
      <c r="AF38" s="50"/>
      <c r="AG38" s="50" t="s">
        <v>1987</v>
      </c>
      <c r="AH38" s="50" t="s">
        <v>1850</v>
      </c>
      <c r="AI38" s="50" t="s">
        <v>1851</v>
      </c>
      <c r="AJ38" s="50" t="s">
        <v>1991</v>
      </c>
      <c r="AK38" s="50" t="s">
        <v>1866</v>
      </c>
      <c r="AL38" s="50" t="s">
        <v>1846</v>
      </c>
      <c r="AM38" s="50" t="s">
        <v>1847</v>
      </c>
      <c r="AN38" s="52">
        <v>137918.9</v>
      </c>
      <c r="AO38" s="53" t="s">
        <v>17</v>
      </c>
      <c r="AP38" s="50"/>
      <c r="AQ38" s="50" t="s">
        <v>1854</v>
      </c>
      <c r="AR38" s="50" t="s">
        <v>1855</v>
      </c>
      <c r="AS38" s="50" t="s">
        <v>21</v>
      </c>
      <c r="AT38" s="50"/>
      <c r="AU38" s="50"/>
      <c r="AV38" s="50" t="s">
        <v>1856</v>
      </c>
      <c r="AW38" s="50" t="s">
        <v>1857</v>
      </c>
      <c r="AX38" s="50" t="s">
        <v>1679</v>
      </c>
      <c r="AY38" s="50" t="s">
        <v>21</v>
      </c>
      <c r="AZ38" s="50" t="s">
        <v>21</v>
      </c>
      <c r="BA38" s="50" t="s">
        <v>21</v>
      </c>
      <c r="BB38" s="50"/>
      <c r="BC38" s="50"/>
      <c r="BD38" s="50"/>
      <c r="BE38" s="50" t="s">
        <v>1992</v>
      </c>
      <c r="BF38" s="50" t="s">
        <v>1993</v>
      </c>
      <c r="BG38" s="51">
        <v>2</v>
      </c>
      <c r="BH38" s="50" t="s">
        <v>1695</v>
      </c>
      <c r="BI38" s="50" t="s">
        <v>1696</v>
      </c>
      <c r="BJ38" s="50" t="s">
        <v>17</v>
      </c>
      <c r="BK38" s="52">
        <v>137918.9</v>
      </c>
      <c r="BL38" s="52">
        <v>137918.9</v>
      </c>
    </row>
    <row r="39" spans="1:64" s="37" customFormat="1" ht="19.7" customHeight="1" x14ac:dyDescent="0.2">
      <c r="A39" s="37">
        <v>11</v>
      </c>
      <c r="B39" s="49" t="s">
        <v>1726</v>
      </c>
      <c r="E39" s="54" t="s">
        <v>1679</v>
      </c>
      <c r="F39" s="54" t="s">
        <v>1841</v>
      </c>
      <c r="G39" s="54" t="s">
        <v>1994</v>
      </c>
      <c r="H39" s="54" t="s">
        <v>1995</v>
      </c>
      <c r="I39" s="54" t="s">
        <v>1996</v>
      </c>
      <c r="J39" s="54" t="s">
        <v>1682</v>
      </c>
      <c r="K39" s="54" t="s">
        <v>1712</v>
      </c>
      <c r="L39" s="54" t="s">
        <v>1713</v>
      </c>
      <c r="M39" s="54" t="s">
        <v>1997</v>
      </c>
      <c r="N39" s="54" t="s">
        <v>1715</v>
      </c>
      <c r="O39" s="55">
        <v>1</v>
      </c>
      <c r="P39" s="54" t="s">
        <v>17</v>
      </c>
      <c r="Q39" s="56">
        <v>62047.96</v>
      </c>
      <c r="R39" s="56">
        <v>62047.96</v>
      </c>
      <c r="S39" s="56">
        <v>62047.96</v>
      </c>
      <c r="T39" s="55" t="s">
        <v>1686</v>
      </c>
      <c r="U39" s="55"/>
      <c r="V39" s="55"/>
      <c r="W39" s="54" t="s">
        <v>1846</v>
      </c>
      <c r="X39" s="54" t="s">
        <v>1847</v>
      </c>
      <c r="Y39" s="55"/>
      <c r="Z39" s="55" t="s">
        <v>1848</v>
      </c>
      <c r="AA39" s="54" t="s">
        <v>1998</v>
      </c>
      <c r="AB39" s="54"/>
      <c r="AC39" s="54"/>
      <c r="AD39" s="54"/>
      <c r="AE39" s="54"/>
      <c r="AF39" s="54"/>
      <c r="AG39" s="54" t="s">
        <v>1995</v>
      </c>
      <c r="AH39" s="54" t="s">
        <v>1850</v>
      </c>
      <c r="AI39" s="54" t="s">
        <v>1851</v>
      </c>
      <c r="AJ39" s="54" t="s">
        <v>1999</v>
      </c>
      <c r="AK39" s="54" t="s">
        <v>2000</v>
      </c>
      <c r="AL39" s="54" t="s">
        <v>1846</v>
      </c>
      <c r="AM39" s="54" t="s">
        <v>1847</v>
      </c>
      <c r="AN39" s="56">
        <v>62047.96</v>
      </c>
      <c r="AO39" s="57" t="s">
        <v>17</v>
      </c>
      <c r="AP39" s="54"/>
      <c r="AQ39" s="54" t="s">
        <v>1854</v>
      </c>
      <c r="AR39" s="54" t="s">
        <v>1855</v>
      </c>
      <c r="AS39" s="54" t="s">
        <v>21</v>
      </c>
      <c r="AT39" s="54"/>
      <c r="AU39" s="54"/>
      <c r="AV39" s="54" t="s">
        <v>1856</v>
      </c>
      <c r="AW39" s="54" t="s">
        <v>1857</v>
      </c>
      <c r="AX39" s="54" t="s">
        <v>1679</v>
      </c>
      <c r="AY39" s="54" t="s">
        <v>21</v>
      </c>
      <c r="AZ39" s="54" t="s">
        <v>21</v>
      </c>
      <c r="BA39" s="54" t="s">
        <v>21</v>
      </c>
      <c r="BB39" s="54"/>
      <c r="BC39" s="54"/>
      <c r="BD39" s="54"/>
      <c r="BE39" s="54" t="s">
        <v>2001</v>
      </c>
      <c r="BF39" s="54" t="s">
        <v>2002</v>
      </c>
      <c r="BG39" s="55">
        <v>2</v>
      </c>
      <c r="BH39" s="54" t="s">
        <v>1695</v>
      </c>
      <c r="BI39" s="54" t="s">
        <v>1696</v>
      </c>
      <c r="BJ39" s="54" t="s">
        <v>17</v>
      </c>
      <c r="BK39" s="56">
        <v>62047.96</v>
      </c>
      <c r="BL39" s="56">
        <v>62047.96</v>
      </c>
    </row>
    <row r="40" spans="1:64" s="37" customFormat="1" ht="19.7" customHeight="1" x14ac:dyDescent="0.2">
      <c r="A40" s="37">
        <v>11</v>
      </c>
      <c r="B40" s="49" t="s">
        <v>1726</v>
      </c>
      <c r="E40" s="50" t="s">
        <v>1679</v>
      </c>
      <c r="F40" s="50" t="s">
        <v>1841</v>
      </c>
      <c r="G40" s="50" t="s">
        <v>2003</v>
      </c>
      <c r="H40" s="50" t="s">
        <v>2004</v>
      </c>
      <c r="I40" s="50" t="s">
        <v>2005</v>
      </c>
      <c r="J40" s="50" t="s">
        <v>1682</v>
      </c>
      <c r="K40" s="50" t="s">
        <v>1712</v>
      </c>
      <c r="L40" s="50" t="s">
        <v>1713</v>
      </c>
      <c r="M40" s="50" t="s">
        <v>2006</v>
      </c>
      <c r="N40" s="50" t="s">
        <v>1715</v>
      </c>
      <c r="O40" s="51">
        <v>4</v>
      </c>
      <c r="P40" s="50" t="s">
        <v>17</v>
      </c>
      <c r="Q40" s="52">
        <v>648372.57999999996</v>
      </c>
      <c r="R40" s="52">
        <v>648372.57999999996</v>
      </c>
      <c r="S40" s="52">
        <v>648372.57999999996</v>
      </c>
      <c r="T40" s="51" t="s">
        <v>1686</v>
      </c>
      <c r="U40" s="51"/>
      <c r="V40" s="51"/>
      <c r="W40" s="50" t="s">
        <v>1943</v>
      </c>
      <c r="X40" s="50" t="s">
        <v>1687</v>
      </c>
      <c r="Y40" s="51"/>
      <c r="Z40" s="51" t="s">
        <v>1848</v>
      </c>
      <c r="AA40" s="50" t="s">
        <v>2007</v>
      </c>
      <c r="AB40" s="50"/>
      <c r="AC40" s="50"/>
      <c r="AD40" s="50" t="s">
        <v>2008</v>
      </c>
      <c r="AE40" s="50" t="s">
        <v>2009</v>
      </c>
      <c r="AF40" s="50" t="s">
        <v>2010</v>
      </c>
      <c r="AG40" s="50" t="s">
        <v>2004</v>
      </c>
      <c r="AH40" s="50" t="s">
        <v>1850</v>
      </c>
      <c r="AI40" s="50" t="s">
        <v>1851</v>
      </c>
      <c r="AJ40" s="50" t="s">
        <v>2011</v>
      </c>
      <c r="AK40" s="50" t="s">
        <v>2012</v>
      </c>
      <c r="AL40" s="50" t="s">
        <v>1943</v>
      </c>
      <c r="AM40" s="50" t="s">
        <v>1687</v>
      </c>
      <c r="AN40" s="52">
        <v>648372.57999999996</v>
      </c>
      <c r="AO40" s="53" t="s">
        <v>17</v>
      </c>
      <c r="AP40" s="50"/>
      <c r="AQ40" s="50" t="s">
        <v>1854</v>
      </c>
      <c r="AR40" s="50" t="s">
        <v>1855</v>
      </c>
      <c r="AS40" s="50" t="s">
        <v>21</v>
      </c>
      <c r="AT40" s="50"/>
      <c r="AU40" s="50"/>
      <c r="AV40" s="50" t="s">
        <v>1856</v>
      </c>
      <c r="AW40" s="50" t="s">
        <v>1857</v>
      </c>
      <c r="AX40" s="50" t="s">
        <v>1679</v>
      </c>
      <c r="AY40" s="50" t="s">
        <v>21</v>
      </c>
      <c r="AZ40" s="50" t="s">
        <v>21</v>
      </c>
      <c r="BA40" s="50" t="s">
        <v>21</v>
      </c>
      <c r="BB40" s="50"/>
      <c r="BC40" s="50"/>
      <c r="BD40" s="50"/>
      <c r="BE40" s="50" t="s">
        <v>2013</v>
      </c>
      <c r="BF40" s="50" t="s">
        <v>2014</v>
      </c>
      <c r="BG40" s="51">
        <v>2</v>
      </c>
      <c r="BH40" s="50" t="s">
        <v>1695</v>
      </c>
      <c r="BI40" s="50" t="s">
        <v>1696</v>
      </c>
      <c r="BJ40" s="50" t="s">
        <v>17</v>
      </c>
      <c r="BK40" s="52">
        <v>648372.57999999996</v>
      </c>
      <c r="BL40" s="52">
        <v>648372.57999999996</v>
      </c>
    </row>
    <row r="41" spans="1:64" s="37" customFormat="1" ht="19.7" customHeight="1" x14ac:dyDescent="0.2">
      <c r="A41" s="37">
        <v>11</v>
      </c>
      <c r="B41" s="49" t="s">
        <v>1726</v>
      </c>
      <c r="E41" s="54" t="s">
        <v>1679</v>
      </c>
      <c r="F41" s="54" t="s">
        <v>1841</v>
      </c>
      <c r="G41" s="54" t="s">
        <v>2015</v>
      </c>
      <c r="H41" s="54" t="s">
        <v>159</v>
      </c>
      <c r="I41" s="54" t="s">
        <v>1711</v>
      </c>
      <c r="J41" s="54" t="s">
        <v>1682</v>
      </c>
      <c r="K41" s="54" t="s">
        <v>1712</v>
      </c>
      <c r="L41" s="54" t="s">
        <v>1713</v>
      </c>
      <c r="M41" s="54" t="s">
        <v>2016</v>
      </c>
      <c r="N41" s="54" t="s">
        <v>1715</v>
      </c>
      <c r="O41" s="55">
        <v>4</v>
      </c>
      <c r="P41" s="54" t="s">
        <v>17</v>
      </c>
      <c r="Q41" s="56">
        <v>478541.99</v>
      </c>
      <c r="R41" s="56">
        <v>478541.99</v>
      </c>
      <c r="S41" s="56">
        <v>478541.99</v>
      </c>
      <c r="T41" s="55" t="s">
        <v>1686</v>
      </c>
      <c r="U41" s="55"/>
      <c r="V41" s="55"/>
      <c r="W41" s="54" t="s">
        <v>1943</v>
      </c>
      <c r="X41" s="54" t="s">
        <v>1687</v>
      </c>
      <c r="Y41" s="55"/>
      <c r="Z41" s="55" t="s">
        <v>1848</v>
      </c>
      <c r="AA41" s="54" t="s">
        <v>165</v>
      </c>
      <c r="AB41" s="54"/>
      <c r="AC41" s="54"/>
      <c r="AD41" s="54" t="s">
        <v>1717</v>
      </c>
      <c r="AE41" s="54" t="s">
        <v>1718</v>
      </c>
      <c r="AF41" s="54" t="s">
        <v>1719</v>
      </c>
      <c r="AG41" s="54" t="s">
        <v>159</v>
      </c>
      <c r="AH41" s="54" t="s">
        <v>1850</v>
      </c>
      <c r="AI41" s="54" t="s">
        <v>1851</v>
      </c>
      <c r="AJ41" s="54" t="s">
        <v>2017</v>
      </c>
      <c r="AK41" s="54" t="s">
        <v>2018</v>
      </c>
      <c r="AL41" s="54" t="s">
        <v>1943</v>
      </c>
      <c r="AM41" s="54" t="s">
        <v>1687</v>
      </c>
      <c r="AN41" s="56">
        <v>478541.99</v>
      </c>
      <c r="AO41" s="57" t="s">
        <v>17</v>
      </c>
      <c r="AP41" s="54"/>
      <c r="AQ41" s="54" t="s">
        <v>1854</v>
      </c>
      <c r="AR41" s="54" t="s">
        <v>1855</v>
      </c>
      <c r="AS41" s="54" t="s">
        <v>21</v>
      </c>
      <c r="AT41" s="54"/>
      <c r="AU41" s="54"/>
      <c r="AV41" s="54" t="s">
        <v>1856</v>
      </c>
      <c r="AW41" s="54" t="s">
        <v>1857</v>
      </c>
      <c r="AX41" s="54" t="s">
        <v>1679</v>
      </c>
      <c r="AY41" s="54" t="s">
        <v>21</v>
      </c>
      <c r="AZ41" s="54" t="s">
        <v>21</v>
      </c>
      <c r="BA41" s="54" t="s">
        <v>21</v>
      </c>
      <c r="BB41" s="54"/>
      <c r="BC41" s="54"/>
      <c r="BD41" s="54"/>
      <c r="BE41" s="54" t="s">
        <v>1722</v>
      </c>
      <c r="BF41" s="54" t="s">
        <v>1723</v>
      </c>
      <c r="BG41" s="55">
        <v>2</v>
      </c>
      <c r="BH41" s="54" t="s">
        <v>1695</v>
      </c>
      <c r="BI41" s="54" t="s">
        <v>1696</v>
      </c>
      <c r="BJ41" s="54" t="s">
        <v>17</v>
      </c>
      <c r="BK41" s="56">
        <v>478541.99</v>
      </c>
      <c r="BL41" s="56">
        <v>478541.99</v>
      </c>
    </row>
    <row r="42" spans="1:64" s="37" customFormat="1" ht="19.7" customHeight="1" x14ac:dyDescent="0.2">
      <c r="A42" s="37">
        <v>11</v>
      </c>
      <c r="B42" s="49" t="s">
        <v>1726</v>
      </c>
      <c r="E42" s="50" t="s">
        <v>1679</v>
      </c>
      <c r="F42" s="50" t="s">
        <v>1841</v>
      </c>
      <c r="G42" s="50" t="s">
        <v>2019</v>
      </c>
      <c r="H42" s="50" t="s">
        <v>2020</v>
      </c>
      <c r="I42" s="50" t="s">
        <v>2021</v>
      </c>
      <c r="J42" s="50" t="s">
        <v>1682</v>
      </c>
      <c r="K42" s="50" t="s">
        <v>1712</v>
      </c>
      <c r="L42" s="50" t="s">
        <v>1713</v>
      </c>
      <c r="M42" s="50" t="s">
        <v>2022</v>
      </c>
      <c r="N42" s="50" t="s">
        <v>1715</v>
      </c>
      <c r="O42" s="51">
        <v>1</v>
      </c>
      <c r="P42" s="50" t="s">
        <v>17</v>
      </c>
      <c r="Q42" s="52">
        <v>72520.67</v>
      </c>
      <c r="R42" s="52">
        <v>72520.67</v>
      </c>
      <c r="S42" s="52">
        <v>72520.67</v>
      </c>
      <c r="T42" s="51" t="s">
        <v>1686</v>
      </c>
      <c r="U42" s="51"/>
      <c r="V42" s="51"/>
      <c r="W42" s="50" t="s">
        <v>1846</v>
      </c>
      <c r="X42" s="50" t="s">
        <v>1847</v>
      </c>
      <c r="Y42" s="51"/>
      <c r="Z42" s="51" t="s">
        <v>1848</v>
      </c>
      <c r="AA42" s="50" t="s">
        <v>2023</v>
      </c>
      <c r="AB42" s="50"/>
      <c r="AC42" s="50"/>
      <c r="AD42" s="50"/>
      <c r="AE42" s="50"/>
      <c r="AF42" s="50"/>
      <c r="AG42" s="50" t="s">
        <v>2020</v>
      </c>
      <c r="AH42" s="50" t="s">
        <v>1850</v>
      </c>
      <c r="AI42" s="50" t="s">
        <v>1851</v>
      </c>
      <c r="AJ42" s="50" t="s">
        <v>2024</v>
      </c>
      <c r="AK42" s="50" t="s">
        <v>2025</v>
      </c>
      <c r="AL42" s="50" t="s">
        <v>1846</v>
      </c>
      <c r="AM42" s="50" t="s">
        <v>1847</v>
      </c>
      <c r="AN42" s="52">
        <v>72520.67</v>
      </c>
      <c r="AO42" s="53" t="s">
        <v>17</v>
      </c>
      <c r="AP42" s="50"/>
      <c r="AQ42" s="50" t="s">
        <v>1854</v>
      </c>
      <c r="AR42" s="50" t="s">
        <v>1855</v>
      </c>
      <c r="AS42" s="50" t="s">
        <v>21</v>
      </c>
      <c r="AT42" s="50"/>
      <c r="AU42" s="50"/>
      <c r="AV42" s="50" t="s">
        <v>1856</v>
      </c>
      <c r="AW42" s="50" t="s">
        <v>1857</v>
      </c>
      <c r="AX42" s="50" t="s">
        <v>1679</v>
      </c>
      <c r="AY42" s="50" t="s">
        <v>21</v>
      </c>
      <c r="AZ42" s="50" t="s">
        <v>21</v>
      </c>
      <c r="BA42" s="50" t="s">
        <v>21</v>
      </c>
      <c r="BB42" s="50"/>
      <c r="BC42" s="50"/>
      <c r="BD42" s="50"/>
      <c r="BE42" s="50" t="s">
        <v>2026</v>
      </c>
      <c r="BF42" s="50" t="s">
        <v>2027</v>
      </c>
      <c r="BG42" s="51">
        <v>2</v>
      </c>
      <c r="BH42" s="50" t="s">
        <v>1695</v>
      </c>
      <c r="BI42" s="50" t="s">
        <v>1696</v>
      </c>
      <c r="BJ42" s="50" t="s">
        <v>17</v>
      </c>
      <c r="BK42" s="52">
        <v>72520.67</v>
      </c>
      <c r="BL42" s="52">
        <v>72520.67</v>
      </c>
    </row>
    <row r="43" spans="1:64" s="37" customFormat="1" ht="19.7" customHeight="1" x14ac:dyDescent="0.2">
      <c r="A43" s="37">
        <v>11</v>
      </c>
      <c r="B43" s="49" t="s">
        <v>1726</v>
      </c>
      <c r="E43" s="54" t="s">
        <v>1679</v>
      </c>
      <c r="F43" s="54" t="s">
        <v>1841</v>
      </c>
      <c r="G43" s="54" t="s">
        <v>2028</v>
      </c>
      <c r="H43" s="54" t="s">
        <v>2029</v>
      </c>
      <c r="I43" s="54" t="s">
        <v>2030</v>
      </c>
      <c r="J43" s="54" t="s">
        <v>1682</v>
      </c>
      <c r="K43" s="54" t="s">
        <v>1712</v>
      </c>
      <c r="L43" s="54" t="s">
        <v>1713</v>
      </c>
      <c r="M43" s="54" t="s">
        <v>2031</v>
      </c>
      <c r="N43" s="54" t="s">
        <v>1715</v>
      </c>
      <c r="O43" s="55">
        <v>4</v>
      </c>
      <c r="P43" s="54" t="s">
        <v>17</v>
      </c>
      <c r="Q43" s="56">
        <v>65079.360000000001</v>
      </c>
      <c r="R43" s="56">
        <v>65079.360000000001</v>
      </c>
      <c r="S43" s="56">
        <v>65079.360000000001</v>
      </c>
      <c r="T43" s="55" t="s">
        <v>1686</v>
      </c>
      <c r="U43" s="55"/>
      <c r="V43" s="55"/>
      <c r="W43" s="54" t="s">
        <v>1846</v>
      </c>
      <c r="X43" s="54" t="s">
        <v>1847</v>
      </c>
      <c r="Y43" s="55"/>
      <c r="Z43" s="55" t="s">
        <v>1848</v>
      </c>
      <c r="AA43" s="54" t="s">
        <v>2032</v>
      </c>
      <c r="AB43" s="54"/>
      <c r="AC43" s="54"/>
      <c r="AD43" s="54" t="s">
        <v>2033</v>
      </c>
      <c r="AE43" s="54" t="s">
        <v>2034</v>
      </c>
      <c r="AF43" s="54" t="s">
        <v>2035</v>
      </c>
      <c r="AG43" s="54" t="s">
        <v>2029</v>
      </c>
      <c r="AH43" s="54" t="s">
        <v>1850</v>
      </c>
      <c r="AI43" s="54" t="s">
        <v>1851</v>
      </c>
      <c r="AJ43" s="54" t="s">
        <v>2036</v>
      </c>
      <c r="AK43" s="54" t="s">
        <v>2037</v>
      </c>
      <c r="AL43" s="54" t="s">
        <v>1846</v>
      </c>
      <c r="AM43" s="54" t="s">
        <v>1847</v>
      </c>
      <c r="AN43" s="56">
        <v>65079.360000000001</v>
      </c>
      <c r="AO43" s="57" t="s">
        <v>17</v>
      </c>
      <c r="AP43" s="54"/>
      <c r="AQ43" s="54" t="s">
        <v>1854</v>
      </c>
      <c r="AR43" s="54" t="s">
        <v>1855</v>
      </c>
      <c r="AS43" s="54" t="s">
        <v>21</v>
      </c>
      <c r="AT43" s="54"/>
      <c r="AU43" s="54"/>
      <c r="AV43" s="54" t="s">
        <v>1856</v>
      </c>
      <c r="AW43" s="54" t="s">
        <v>1857</v>
      </c>
      <c r="AX43" s="54" t="s">
        <v>1679</v>
      </c>
      <c r="AY43" s="54" t="s">
        <v>21</v>
      </c>
      <c r="AZ43" s="54" t="s">
        <v>21</v>
      </c>
      <c r="BA43" s="54" t="s">
        <v>21</v>
      </c>
      <c r="BB43" s="54"/>
      <c r="BC43" s="54"/>
      <c r="BD43" s="54"/>
      <c r="BE43" s="54" t="s">
        <v>2038</v>
      </c>
      <c r="BF43" s="54" t="s">
        <v>2039</v>
      </c>
      <c r="BG43" s="55">
        <v>2</v>
      </c>
      <c r="BH43" s="54" t="s">
        <v>1695</v>
      </c>
      <c r="BI43" s="54" t="s">
        <v>1696</v>
      </c>
      <c r="BJ43" s="54" t="s">
        <v>17</v>
      </c>
      <c r="BK43" s="56">
        <v>65079.360000000001</v>
      </c>
      <c r="BL43" s="56">
        <v>65079.360000000001</v>
      </c>
    </row>
    <row r="44" spans="1:64" s="37" customFormat="1" ht="19.7" customHeight="1" x14ac:dyDescent="0.2">
      <c r="A44" s="37">
        <v>11</v>
      </c>
      <c r="B44" s="49" t="s">
        <v>1726</v>
      </c>
      <c r="E44" s="50" t="s">
        <v>1679</v>
      </c>
      <c r="F44" s="50" t="s">
        <v>1841</v>
      </c>
      <c r="G44" s="50" t="s">
        <v>2040</v>
      </c>
      <c r="H44" s="50" t="s">
        <v>2041</v>
      </c>
      <c r="I44" s="50" t="s">
        <v>2042</v>
      </c>
      <c r="J44" s="50" t="s">
        <v>1682</v>
      </c>
      <c r="K44" s="50" t="s">
        <v>1712</v>
      </c>
      <c r="L44" s="50" t="s">
        <v>1713</v>
      </c>
      <c r="M44" s="50" t="s">
        <v>2043</v>
      </c>
      <c r="N44" s="50" t="s">
        <v>1715</v>
      </c>
      <c r="O44" s="51">
        <v>2</v>
      </c>
      <c r="P44" s="50" t="s">
        <v>17</v>
      </c>
      <c r="Q44" s="52">
        <v>79277.25</v>
      </c>
      <c r="R44" s="52">
        <v>79277.25</v>
      </c>
      <c r="S44" s="52">
        <v>79277.25</v>
      </c>
      <c r="T44" s="51" t="s">
        <v>1686</v>
      </c>
      <c r="U44" s="51"/>
      <c r="V44" s="51"/>
      <c r="W44" s="50" t="s">
        <v>1846</v>
      </c>
      <c r="X44" s="50" t="s">
        <v>1847</v>
      </c>
      <c r="Y44" s="51"/>
      <c r="Z44" s="51" t="s">
        <v>1848</v>
      </c>
      <c r="AA44" s="50" t="s">
        <v>2044</v>
      </c>
      <c r="AB44" s="50"/>
      <c r="AC44" s="50"/>
      <c r="AD44" s="50"/>
      <c r="AE44" s="50" t="s">
        <v>2045</v>
      </c>
      <c r="AF44" s="50"/>
      <c r="AG44" s="50" t="s">
        <v>2041</v>
      </c>
      <c r="AH44" s="50" t="s">
        <v>1850</v>
      </c>
      <c r="AI44" s="50" t="s">
        <v>1851</v>
      </c>
      <c r="AJ44" s="50" t="s">
        <v>2046</v>
      </c>
      <c r="AK44" s="50" t="s">
        <v>2047</v>
      </c>
      <c r="AL44" s="50" t="s">
        <v>1846</v>
      </c>
      <c r="AM44" s="50" t="s">
        <v>1847</v>
      </c>
      <c r="AN44" s="52">
        <v>79277.25</v>
      </c>
      <c r="AO44" s="53" t="s">
        <v>17</v>
      </c>
      <c r="AP44" s="50"/>
      <c r="AQ44" s="50" t="s">
        <v>1854</v>
      </c>
      <c r="AR44" s="50" t="s">
        <v>1855</v>
      </c>
      <c r="AS44" s="50" t="s">
        <v>21</v>
      </c>
      <c r="AT44" s="50"/>
      <c r="AU44" s="50"/>
      <c r="AV44" s="50" t="s">
        <v>1856</v>
      </c>
      <c r="AW44" s="50" t="s">
        <v>1857</v>
      </c>
      <c r="AX44" s="50" t="s">
        <v>1679</v>
      </c>
      <c r="AY44" s="50" t="s">
        <v>21</v>
      </c>
      <c r="AZ44" s="50" t="s">
        <v>21</v>
      </c>
      <c r="BA44" s="50" t="s">
        <v>21</v>
      </c>
      <c r="BB44" s="50"/>
      <c r="BC44" s="50"/>
      <c r="BD44" s="50"/>
      <c r="BE44" s="50" t="s">
        <v>2048</v>
      </c>
      <c r="BF44" s="50" t="s">
        <v>2049</v>
      </c>
      <c r="BG44" s="51">
        <v>2</v>
      </c>
      <c r="BH44" s="50" t="s">
        <v>1695</v>
      </c>
      <c r="BI44" s="50" t="s">
        <v>1696</v>
      </c>
      <c r="BJ44" s="50" t="s">
        <v>17</v>
      </c>
      <c r="BK44" s="52">
        <v>79277.25</v>
      </c>
      <c r="BL44" s="52">
        <v>79277.25</v>
      </c>
    </row>
    <row r="45" spans="1:64" s="37" customFormat="1" ht="19.7" customHeight="1" x14ac:dyDescent="0.2">
      <c r="A45" s="37">
        <v>11</v>
      </c>
      <c r="B45" s="49" t="s">
        <v>1726</v>
      </c>
      <c r="E45" s="54" t="s">
        <v>1679</v>
      </c>
      <c r="F45" s="54" t="s">
        <v>1841</v>
      </c>
      <c r="G45" s="54" t="s">
        <v>2050</v>
      </c>
      <c r="H45" s="54" t="s">
        <v>2051</v>
      </c>
      <c r="I45" s="54" t="s">
        <v>2052</v>
      </c>
      <c r="J45" s="54" t="s">
        <v>1682</v>
      </c>
      <c r="K45" s="54" t="s">
        <v>1712</v>
      </c>
      <c r="L45" s="54" t="s">
        <v>1713</v>
      </c>
      <c r="M45" s="54" t="s">
        <v>2053</v>
      </c>
      <c r="N45" s="54" t="s">
        <v>1715</v>
      </c>
      <c r="O45" s="55">
        <v>1</v>
      </c>
      <c r="P45" s="54" t="s">
        <v>17</v>
      </c>
      <c r="Q45" s="56">
        <v>137918.9</v>
      </c>
      <c r="R45" s="56">
        <v>137918.89000000001</v>
      </c>
      <c r="S45" s="56">
        <v>137918.9</v>
      </c>
      <c r="T45" s="55" t="s">
        <v>1686</v>
      </c>
      <c r="U45" s="55"/>
      <c r="V45" s="55"/>
      <c r="W45" s="54" t="s">
        <v>1846</v>
      </c>
      <c r="X45" s="54" t="s">
        <v>1847</v>
      </c>
      <c r="Y45" s="55"/>
      <c r="Z45" s="55" t="s">
        <v>1848</v>
      </c>
      <c r="AA45" s="54" t="s">
        <v>2054</v>
      </c>
      <c r="AB45" s="54"/>
      <c r="AC45" s="54"/>
      <c r="AD45" s="54"/>
      <c r="AE45" s="54"/>
      <c r="AF45" s="54"/>
      <c r="AG45" s="54" t="s">
        <v>2051</v>
      </c>
      <c r="AH45" s="54" t="s">
        <v>1850</v>
      </c>
      <c r="AI45" s="54" t="s">
        <v>1851</v>
      </c>
      <c r="AJ45" s="54" t="s">
        <v>2055</v>
      </c>
      <c r="AK45" s="54" t="s">
        <v>2056</v>
      </c>
      <c r="AL45" s="54" t="s">
        <v>1846</v>
      </c>
      <c r="AM45" s="54" t="s">
        <v>1847</v>
      </c>
      <c r="AN45" s="56">
        <v>137918.9</v>
      </c>
      <c r="AO45" s="57" t="s">
        <v>17</v>
      </c>
      <c r="AP45" s="54"/>
      <c r="AQ45" s="54" t="s">
        <v>1854</v>
      </c>
      <c r="AR45" s="54" t="s">
        <v>1855</v>
      </c>
      <c r="AS45" s="54" t="s">
        <v>21</v>
      </c>
      <c r="AT45" s="54"/>
      <c r="AU45" s="54"/>
      <c r="AV45" s="54" t="s">
        <v>1856</v>
      </c>
      <c r="AW45" s="54" t="s">
        <v>1857</v>
      </c>
      <c r="AX45" s="54" t="s">
        <v>1679</v>
      </c>
      <c r="AY45" s="54" t="s">
        <v>21</v>
      </c>
      <c r="AZ45" s="54" t="s">
        <v>21</v>
      </c>
      <c r="BA45" s="54" t="s">
        <v>21</v>
      </c>
      <c r="BB45" s="54"/>
      <c r="BC45" s="54"/>
      <c r="BD45" s="54"/>
      <c r="BE45" s="54" t="s">
        <v>2057</v>
      </c>
      <c r="BF45" s="54" t="s">
        <v>2058</v>
      </c>
      <c r="BG45" s="55">
        <v>2</v>
      </c>
      <c r="BH45" s="54" t="s">
        <v>1695</v>
      </c>
      <c r="BI45" s="54" t="s">
        <v>1696</v>
      </c>
      <c r="BJ45" s="54" t="s">
        <v>17</v>
      </c>
      <c r="BK45" s="56">
        <v>137918.9</v>
      </c>
      <c r="BL45" s="56">
        <v>137918.9</v>
      </c>
    </row>
    <row r="46" spans="1:64" s="37" customFormat="1" ht="19.7" customHeight="1" x14ac:dyDescent="0.2">
      <c r="A46" s="37">
        <v>11</v>
      </c>
      <c r="B46" s="49" t="s">
        <v>1726</v>
      </c>
      <c r="E46" s="50" t="s">
        <v>1679</v>
      </c>
      <c r="F46" s="50" t="s">
        <v>1841</v>
      </c>
      <c r="G46" s="50" t="s">
        <v>2059</v>
      </c>
      <c r="H46" s="50" t="s">
        <v>2060</v>
      </c>
      <c r="I46" s="50" t="s">
        <v>2061</v>
      </c>
      <c r="J46" s="50" t="s">
        <v>1682</v>
      </c>
      <c r="K46" s="50" t="s">
        <v>1712</v>
      </c>
      <c r="L46" s="50" t="s">
        <v>1713</v>
      </c>
      <c r="M46" s="50" t="s">
        <v>2062</v>
      </c>
      <c r="N46" s="50" t="s">
        <v>1715</v>
      </c>
      <c r="O46" s="51">
        <v>1</v>
      </c>
      <c r="P46" s="50" t="s">
        <v>17</v>
      </c>
      <c r="Q46" s="52">
        <v>177677.03</v>
      </c>
      <c r="R46" s="52">
        <v>177677.04</v>
      </c>
      <c r="S46" s="52">
        <v>177677.03</v>
      </c>
      <c r="T46" s="51" t="s">
        <v>1686</v>
      </c>
      <c r="U46" s="51"/>
      <c r="V46" s="51"/>
      <c r="W46" s="50" t="s">
        <v>1846</v>
      </c>
      <c r="X46" s="50" t="s">
        <v>1847</v>
      </c>
      <c r="Y46" s="51"/>
      <c r="Z46" s="51" t="s">
        <v>1848</v>
      </c>
      <c r="AA46" s="50" t="s">
        <v>2063</v>
      </c>
      <c r="AB46" s="50"/>
      <c r="AC46" s="50"/>
      <c r="AD46" s="50"/>
      <c r="AE46" s="50"/>
      <c r="AF46" s="50"/>
      <c r="AG46" s="50" t="s">
        <v>2060</v>
      </c>
      <c r="AH46" s="50" t="s">
        <v>1850</v>
      </c>
      <c r="AI46" s="50" t="s">
        <v>1851</v>
      </c>
      <c r="AJ46" s="50" t="s">
        <v>2064</v>
      </c>
      <c r="AK46" s="50" t="s">
        <v>1853</v>
      </c>
      <c r="AL46" s="50" t="s">
        <v>1846</v>
      </c>
      <c r="AM46" s="50" t="s">
        <v>1847</v>
      </c>
      <c r="AN46" s="52">
        <v>177677.03</v>
      </c>
      <c r="AO46" s="53" t="s">
        <v>17</v>
      </c>
      <c r="AP46" s="50"/>
      <c r="AQ46" s="50" t="s">
        <v>1854</v>
      </c>
      <c r="AR46" s="50" t="s">
        <v>1855</v>
      </c>
      <c r="AS46" s="50" t="s">
        <v>21</v>
      </c>
      <c r="AT46" s="50"/>
      <c r="AU46" s="50"/>
      <c r="AV46" s="50" t="s">
        <v>1856</v>
      </c>
      <c r="AW46" s="50" t="s">
        <v>1857</v>
      </c>
      <c r="AX46" s="50" t="s">
        <v>1679</v>
      </c>
      <c r="AY46" s="50" t="s">
        <v>21</v>
      </c>
      <c r="AZ46" s="50" t="s">
        <v>21</v>
      </c>
      <c r="BA46" s="50" t="s">
        <v>21</v>
      </c>
      <c r="BB46" s="50"/>
      <c r="BC46" s="50"/>
      <c r="BD46" s="50"/>
      <c r="BE46" s="50" t="s">
        <v>2065</v>
      </c>
      <c r="BF46" s="50" t="s">
        <v>2066</v>
      </c>
      <c r="BG46" s="51">
        <v>2</v>
      </c>
      <c r="BH46" s="50" t="s">
        <v>1695</v>
      </c>
      <c r="BI46" s="50" t="s">
        <v>1696</v>
      </c>
      <c r="BJ46" s="50" t="s">
        <v>17</v>
      </c>
      <c r="BK46" s="52">
        <v>177677.03</v>
      </c>
      <c r="BL46" s="52">
        <v>177677.03</v>
      </c>
    </row>
    <row r="47" spans="1:64" s="37" customFormat="1" ht="19.7" customHeight="1" x14ac:dyDescent="0.2">
      <c r="A47" s="37">
        <v>11</v>
      </c>
      <c r="B47" s="49" t="s">
        <v>1726</v>
      </c>
      <c r="E47" s="54" t="s">
        <v>1679</v>
      </c>
      <c r="F47" s="54" t="s">
        <v>1841</v>
      </c>
      <c r="G47" s="54" t="s">
        <v>2067</v>
      </c>
      <c r="H47" s="54" t="s">
        <v>2068</v>
      </c>
      <c r="I47" s="54" t="s">
        <v>2069</v>
      </c>
      <c r="J47" s="54" t="s">
        <v>1682</v>
      </c>
      <c r="K47" s="54" t="s">
        <v>1712</v>
      </c>
      <c r="L47" s="54" t="s">
        <v>1713</v>
      </c>
      <c r="M47" s="54" t="s">
        <v>2070</v>
      </c>
      <c r="N47" s="54" t="s">
        <v>1715</v>
      </c>
      <c r="O47" s="55">
        <v>1</v>
      </c>
      <c r="P47" s="54" t="s">
        <v>17</v>
      </c>
      <c r="Q47" s="56">
        <v>62047.96</v>
      </c>
      <c r="R47" s="56">
        <v>62047.96</v>
      </c>
      <c r="S47" s="56">
        <v>62047.96</v>
      </c>
      <c r="T47" s="55" t="s">
        <v>1686</v>
      </c>
      <c r="U47" s="55"/>
      <c r="V47" s="55"/>
      <c r="W47" s="54" t="s">
        <v>1846</v>
      </c>
      <c r="X47" s="54" t="s">
        <v>1847</v>
      </c>
      <c r="Y47" s="55"/>
      <c r="Z47" s="55" t="s">
        <v>1848</v>
      </c>
      <c r="AA47" s="54" t="s">
        <v>2071</v>
      </c>
      <c r="AB47" s="54"/>
      <c r="AC47" s="54"/>
      <c r="AD47" s="54"/>
      <c r="AE47" s="54"/>
      <c r="AF47" s="54"/>
      <c r="AG47" s="54" t="s">
        <v>2068</v>
      </c>
      <c r="AH47" s="54" t="s">
        <v>1850</v>
      </c>
      <c r="AI47" s="54" t="s">
        <v>1851</v>
      </c>
      <c r="AJ47" s="54" t="s">
        <v>2072</v>
      </c>
      <c r="AK47" s="54" t="s">
        <v>2073</v>
      </c>
      <c r="AL47" s="54" t="s">
        <v>1846</v>
      </c>
      <c r="AM47" s="54" t="s">
        <v>1847</v>
      </c>
      <c r="AN47" s="56">
        <v>62047.96</v>
      </c>
      <c r="AO47" s="57" t="s">
        <v>17</v>
      </c>
      <c r="AP47" s="54"/>
      <c r="AQ47" s="54" t="s">
        <v>1854</v>
      </c>
      <c r="AR47" s="54" t="s">
        <v>1855</v>
      </c>
      <c r="AS47" s="54" t="s">
        <v>21</v>
      </c>
      <c r="AT47" s="54"/>
      <c r="AU47" s="54"/>
      <c r="AV47" s="54" t="s">
        <v>1856</v>
      </c>
      <c r="AW47" s="54" t="s">
        <v>1857</v>
      </c>
      <c r="AX47" s="54" t="s">
        <v>1679</v>
      </c>
      <c r="AY47" s="54" t="s">
        <v>21</v>
      </c>
      <c r="AZ47" s="54" t="s">
        <v>21</v>
      </c>
      <c r="BA47" s="54" t="s">
        <v>21</v>
      </c>
      <c r="BB47" s="54"/>
      <c r="BC47" s="54"/>
      <c r="BD47" s="54"/>
      <c r="BE47" s="54" t="s">
        <v>2074</v>
      </c>
      <c r="BF47" s="54" t="s">
        <v>2075</v>
      </c>
      <c r="BG47" s="55">
        <v>2</v>
      </c>
      <c r="BH47" s="54" t="s">
        <v>1695</v>
      </c>
      <c r="BI47" s="54" t="s">
        <v>1696</v>
      </c>
      <c r="BJ47" s="54" t="s">
        <v>17</v>
      </c>
      <c r="BK47" s="56">
        <v>62047.96</v>
      </c>
      <c r="BL47" s="56">
        <v>62047.96</v>
      </c>
    </row>
    <row r="48" spans="1:64" s="37" customFormat="1" ht="19.7" customHeight="1" x14ac:dyDescent="0.2">
      <c r="A48" s="37">
        <v>11</v>
      </c>
      <c r="B48" s="49" t="s">
        <v>1726</v>
      </c>
      <c r="E48" s="50" t="s">
        <v>1679</v>
      </c>
      <c r="F48" s="50" t="s">
        <v>1841</v>
      </c>
      <c r="G48" s="50" t="s">
        <v>2076</v>
      </c>
      <c r="H48" s="50" t="s">
        <v>2077</v>
      </c>
      <c r="I48" s="50" t="s">
        <v>2078</v>
      </c>
      <c r="J48" s="50" t="s">
        <v>1682</v>
      </c>
      <c r="K48" s="50" t="s">
        <v>1712</v>
      </c>
      <c r="L48" s="50" t="s">
        <v>1713</v>
      </c>
      <c r="M48" s="50" t="s">
        <v>2079</v>
      </c>
      <c r="N48" s="50" t="s">
        <v>1715</v>
      </c>
      <c r="O48" s="51">
        <v>1</v>
      </c>
      <c r="P48" s="50" t="s">
        <v>17</v>
      </c>
      <c r="Q48" s="52">
        <v>62047.96</v>
      </c>
      <c r="R48" s="52">
        <v>62047.96</v>
      </c>
      <c r="S48" s="52">
        <v>62047.96</v>
      </c>
      <c r="T48" s="51" t="s">
        <v>1686</v>
      </c>
      <c r="U48" s="51"/>
      <c r="V48" s="51"/>
      <c r="W48" s="50" t="s">
        <v>1846</v>
      </c>
      <c r="X48" s="50" t="s">
        <v>1847</v>
      </c>
      <c r="Y48" s="51"/>
      <c r="Z48" s="51" t="s">
        <v>1848</v>
      </c>
      <c r="AA48" s="50" t="s">
        <v>2080</v>
      </c>
      <c r="AB48" s="50"/>
      <c r="AC48" s="50"/>
      <c r="AD48" s="50"/>
      <c r="AE48" s="50"/>
      <c r="AF48" s="50"/>
      <c r="AG48" s="50" t="s">
        <v>2077</v>
      </c>
      <c r="AH48" s="50" t="s">
        <v>1850</v>
      </c>
      <c r="AI48" s="50" t="s">
        <v>1851</v>
      </c>
      <c r="AJ48" s="50" t="s">
        <v>2081</v>
      </c>
      <c r="AK48" s="50" t="s">
        <v>2000</v>
      </c>
      <c r="AL48" s="50" t="s">
        <v>1846</v>
      </c>
      <c r="AM48" s="50" t="s">
        <v>1847</v>
      </c>
      <c r="AN48" s="52">
        <v>62047.96</v>
      </c>
      <c r="AO48" s="53" t="s">
        <v>17</v>
      </c>
      <c r="AP48" s="50"/>
      <c r="AQ48" s="50" t="s">
        <v>1854</v>
      </c>
      <c r="AR48" s="50" t="s">
        <v>1855</v>
      </c>
      <c r="AS48" s="50" t="s">
        <v>21</v>
      </c>
      <c r="AT48" s="50"/>
      <c r="AU48" s="50"/>
      <c r="AV48" s="50" t="s">
        <v>1856</v>
      </c>
      <c r="AW48" s="50" t="s">
        <v>1857</v>
      </c>
      <c r="AX48" s="50" t="s">
        <v>1679</v>
      </c>
      <c r="AY48" s="50" t="s">
        <v>21</v>
      </c>
      <c r="AZ48" s="50" t="s">
        <v>21</v>
      </c>
      <c r="BA48" s="50" t="s">
        <v>21</v>
      </c>
      <c r="BB48" s="50"/>
      <c r="BC48" s="50"/>
      <c r="BD48" s="50"/>
      <c r="BE48" s="50" t="s">
        <v>2082</v>
      </c>
      <c r="BF48" s="50" t="s">
        <v>2083</v>
      </c>
      <c r="BG48" s="51">
        <v>2</v>
      </c>
      <c r="BH48" s="50" t="s">
        <v>1695</v>
      </c>
      <c r="BI48" s="50" t="s">
        <v>1696</v>
      </c>
      <c r="BJ48" s="50" t="s">
        <v>17</v>
      </c>
      <c r="BK48" s="52">
        <v>62047.96</v>
      </c>
      <c r="BL48" s="52">
        <v>62047.96</v>
      </c>
    </row>
    <row r="49" spans="1:64" s="37" customFormat="1" ht="19.7" customHeight="1" x14ac:dyDescent="0.2">
      <c r="A49" s="37">
        <v>11</v>
      </c>
      <c r="B49" s="49" t="s">
        <v>1726</v>
      </c>
      <c r="E49" s="54" t="s">
        <v>1679</v>
      </c>
      <c r="F49" s="54" t="s">
        <v>1841</v>
      </c>
      <c r="G49" s="54" t="s">
        <v>2084</v>
      </c>
      <c r="H49" s="54" t="s">
        <v>2085</v>
      </c>
      <c r="I49" s="54" t="s">
        <v>2086</v>
      </c>
      <c r="J49" s="54" t="s">
        <v>1682</v>
      </c>
      <c r="K49" s="54" t="s">
        <v>1712</v>
      </c>
      <c r="L49" s="54" t="s">
        <v>1713</v>
      </c>
      <c r="M49" s="54" t="s">
        <v>2087</v>
      </c>
      <c r="N49" s="54" t="s">
        <v>1715</v>
      </c>
      <c r="O49" s="55">
        <v>1</v>
      </c>
      <c r="P49" s="54" t="s">
        <v>17</v>
      </c>
      <c r="Q49" s="56">
        <v>254191.33</v>
      </c>
      <c r="R49" s="56">
        <v>254191.33</v>
      </c>
      <c r="S49" s="56">
        <v>254191.33</v>
      </c>
      <c r="T49" s="55" t="s">
        <v>1686</v>
      </c>
      <c r="U49" s="55"/>
      <c r="V49" s="55"/>
      <c r="W49" s="54" t="s">
        <v>1943</v>
      </c>
      <c r="X49" s="54" t="s">
        <v>1687</v>
      </c>
      <c r="Y49" s="55"/>
      <c r="Z49" s="55" t="s">
        <v>1848</v>
      </c>
      <c r="AA49" s="54" t="s">
        <v>2088</v>
      </c>
      <c r="AB49" s="54"/>
      <c r="AC49" s="54"/>
      <c r="AD49" s="54"/>
      <c r="AE49" s="54"/>
      <c r="AF49" s="54"/>
      <c r="AG49" s="54" t="s">
        <v>2085</v>
      </c>
      <c r="AH49" s="54" t="s">
        <v>1850</v>
      </c>
      <c r="AI49" s="54" t="s">
        <v>1851</v>
      </c>
      <c r="AJ49" s="54" t="s">
        <v>2089</v>
      </c>
      <c r="AK49" s="54" t="s">
        <v>2090</v>
      </c>
      <c r="AL49" s="54" t="s">
        <v>1943</v>
      </c>
      <c r="AM49" s="54" t="s">
        <v>1687</v>
      </c>
      <c r="AN49" s="56">
        <v>254191.33</v>
      </c>
      <c r="AO49" s="57" t="s">
        <v>17</v>
      </c>
      <c r="AP49" s="54"/>
      <c r="AQ49" s="54" t="s">
        <v>1854</v>
      </c>
      <c r="AR49" s="54" t="s">
        <v>1855</v>
      </c>
      <c r="AS49" s="54" t="s">
        <v>21</v>
      </c>
      <c r="AT49" s="54"/>
      <c r="AU49" s="54"/>
      <c r="AV49" s="54" t="s">
        <v>1856</v>
      </c>
      <c r="AW49" s="54" t="s">
        <v>1857</v>
      </c>
      <c r="AX49" s="54" t="s">
        <v>1679</v>
      </c>
      <c r="AY49" s="54" t="s">
        <v>21</v>
      </c>
      <c r="AZ49" s="54" t="s">
        <v>21</v>
      </c>
      <c r="BA49" s="54" t="s">
        <v>21</v>
      </c>
      <c r="BB49" s="54"/>
      <c r="BC49" s="54"/>
      <c r="BD49" s="54"/>
      <c r="BE49" s="54" t="s">
        <v>2091</v>
      </c>
      <c r="BF49" s="54" t="s">
        <v>2092</v>
      </c>
      <c r="BG49" s="55">
        <v>2</v>
      </c>
      <c r="BH49" s="54" t="s">
        <v>1695</v>
      </c>
      <c r="BI49" s="54" t="s">
        <v>1696</v>
      </c>
      <c r="BJ49" s="54" t="s">
        <v>17</v>
      </c>
      <c r="BK49" s="56">
        <v>254191.33</v>
      </c>
      <c r="BL49" s="56">
        <v>254191.33</v>
      </c>
    </row>
    <row r="50" spans="1:64" s="37" customFormat="1" ht="19.7" customHeight="1" x14ac:dyDescent="0.2">
      <c r="A50" s="37">
        <v>11</v>
      </c>
      <c r="B50" s="49" t="s">
        <v>1726</v>
      </c>
      <c r="E50" s="50" t="s">
        <v>1679</v>
      </c>
      <c r="F50" s="50" t="s">
        <v>1841</v>
      </c>
      <c r="G50" s="50" t="s">
        <v>2093</v>
      </c>
      <c r="H50" s="50" t="s">
        <v>1967</v>
      </c>
      <c r="I50" s="50" t="s">
        <v>1968</v>
      </c>
      <c r="J50" s="50" t="s">
        <v>1682</v>
      </c>
      <c r="K50" s="50" t="s">
        <v>1712</v>
      </c>
      <c r="L50" s="50" t="s">
        <v>1713</v>
      </c>
      <c r="M50" s="50" t="s">
        <v>2094</v>
      </c>
      <c r="N50" s="50" t="s">
        <v>1715</v>
      </c>
      <c r="O50" s="51">
        <v>4</v>
      </c>
      <c r="P50" s="50" t="s">
        <v>17</v>
      </c>
      <c r="Q50" s="52">
        <v>826704.75</v>
      </c>
      <c r="R50" s="52">
        <v>826704.75</v>
      </c>
      <c r="S50" s="52">
        <v>826704.75</v>
      </c>
      <c r="T50" s="51" t="s">
        <v>1686</v>
      </c>
      <c r="U50" s="51"/>
      <c r="V50" s="51"/>
      <c r="W50" s="50" t="s">
        <v>1846</v>
      </c>
      <c r="X50" s="50" t="s">
        <v>1847</v>
      </c>
      <c r="Y50" s="51"/>
      <c r="Z50" s="51" t="s">
        <v>1848</v>
      </c>
      <c r="AA50" s="50" t="s">
        <v>1970</v>
      </c>
      <c r="AB50" s="50"/>
      <c r="AC50" s="50"/>
      <c r="AD50" s="50" t="s">
        <v>1971</v>
      </c>
      <c r="AE50" s="50" t="s">
        <v>1972</v>
      </c>
      <c r="AF50" s="50" t="s">
        <v>1973</v>
      </c>
      <c r="AG50" s="50" t="s">
        <v>1967</v>
      </c>
      <c r="AH50" s="50" t="s">
        <v>1850</v>
      </c>
      <c r="AI50" s="50" t="s">
        <v>1851</v>
      </c>
      <c r="AJ50" s="50" t="s">
        <v>2095</v>
      </c>
      <c r="AK50" s="50" t="s">
        <v>2096</v>
      </c>
      <c r="AL50" s="50" t="s">
        <v>1846</v>
      </c>
      <c r="AM50" s="50" t="s">
        <v>1847</v>
      </c>
      <c r="AN50" s="52">
        <v>826704.75</v>
      </c>
      <c r="AO50" s="53" t="s">
        <v>17</v>
      </c>
      <c r="AP50" s="50"/>
      <c r="AQ50" s="50" t="s">
        <v>1854</v>
      </c>
      <c r="AR50" s="50" t="s">
        <v>1855</v>
      </c>
      <c r="AS50" s="50" t="s">
        <v>21</v>
      </c>
      <c r="AT50" s="50"/>
      <c r="AU50" s="50"/>
      <c r="AV50" s="50" t="s">
        <v>1856</v>
      </c>
      <c r="AW50" s="50" t="s">
        <v>1857</v>
      </c>
      <c r="AX50" s="50" t="s">
        <v>1679</v>
      </c>
      <c r="AY50" s="50" t="s">
        <v>21</v>
      </c>
      <c r="AZ50" s="50" t="s">
        <v>21</v>
      </c>
      <c r="BA50" s="50" t="s">
        <v>21</v>
      </c>
      <c r="BB50" s="50"/>
      <c r="BC50" s="50"/>
      <c r="BD50" s="50"/>
      <c r="BE50" s="50" t="s">
        <v>1975</v>
      </c>
      <c r="BF50" s="50" t="s">
        <v>1976</v>
      </c>
      <c r="BG50" s="51">
        <v>2</v>
      </c>
      <c r="BH50" s="50" t="s">
        <v>1695</v>
      </c>
      <c r="BI50" s="50" t="s">
        <v>1696</v>
      </c>
      <c r="BJ50" s="50" t="s">
        <v>17</v>
      </c>
      <c r="BK50" s="52">
        <v>826704.75</v>
      </c>
      <c r="BL50" s="52">
        <v>826704.75</v>
      </c>
    </row>
    <row r="51" spans="1:64" s="37" customFormat="1" ht="19.7" customHeight="1" x14ac:dyDescent="0.2">
      <c r="A51" s="37">
        <v>11</v>
      </c>
      <c r="B51" s="49" t="s">
        <v>1726</v>
      </c>
      <c r="E51" s="54" t="s">
        <v>1679</v>
      </c>
      <c r="F51" s="54" t="s">
        <v>1841</v>
      </c>
      <c r="G51" s="54" t="s">
        <v>2097</v>
      </c>
      <c r="H51" s="54" t="s">
        <v>2004</v>
      </c>
      <c r="I51" s="54" t="s">
        <v>2005</v>
      </c>
      <c r="J51" s="54" t="s">
        <v>1682</v>
      </c>
      <c r="K51" s="54" t="s">
        <v>1712</v>
      </c>
      <c r="L51" s="54" t="s">
        <v>1713</v>
      </c>
      <c r="M51" s="54" t="s">
        <v>2098</v>
      </c>
      <c r="N51" s="54" t="s">
        <v>1715</v>
      </c>
      <c r="O51" s="55">
        <v>4</v>
      </c>
      <c r="P51" s="54" t="s">
        <v>17</v>
      </c>
      <c r="Q51" s="56">
        <v>363035.71</v>
      </c>
      <c r="R51" s="56">
        <v>363035.71</v>
      </c>
      <c r="S51" s="56">
        <v>363035.71</v>
      </c>
      <c r="T51" s="55" t="s">
        <v>1686</v>
      </c>
      <c r="U51" s="55"/>
      <c r="V51" s="55"/>
      <c r="W51" s="54" t="s">
        <v>1846</v>
      </c>
      <c r="X51" s="54" t="s">
        <v>1847</v>
      </c>
      <c r="Y51" s="55"/>
      <c r="Z51" s="55" t="s">
        <v>1848</v>
      </c>
      <c r="AA51" s="54" t="s">
        <v>2007</v>
      </c>
      <c r="AB51" s="54"/>
      <c r="AC51" s="54"/>
      <c r="AD51" s="54" t="s">
        <v>2008</v>
      </c>
      <c r="AE51" s="54" t="s">
        <v>2009</v>
      </c>
      <c r="AF51" s="54" t="s">
        <v>2010</v>
      </c>
      <c r="AG51" s="54" t="s">
        <v>2004</v>
      </c>
      <c r="AH51" s="54" t="s">
        <v>1850</v>
      </c>
      <c r="AI51" s="54" t="s">
        <v>1851</v>
      </c>
      <c r="AJ51" s="54" t="s">
        <v>2099</v>
      </c>
      <c r="AK51" s="54" t="s">
        <v>2096</v>
      </c>
      <c r="AL51" s="54" t="s">
        <v>1846</v>
      </c>
      <c r="AM51" s="54" t="s">
        <v>1847</v>
      </c>
      <c r="AN51" s="56">
        <v>363035.71</v>
      </c>
      <c r="AO51" s="57" t="s">
        <v>17</v>
      </c>
      <c r="AP51" s="54"/>
      <c r="AQ51" s="54" t="s">
        <v>1854</v>
      </c>
      <c r="AR51" s="54" t="s">
        <v>1855</v>
      </c>
      <c r="AS51" s="54" t="s">
        <v>21</v>
      </c>
      <c r="AT51" s="54"/>
      <c r="AU51" s="54"/>
      <c r="AV51" s="54" t="s">
        <v>1856</v>
      </c>
      <c r="AW51" s="54" t="s">
        <v>1857</v>
      </c>
      <c r="AX51" s="54" t="s">
        <v>1679</v>
      </c>
      <c r="AY51" s="54" t="s">
        <v>21</v>
      </c>
      <c r="AZ51" s="54" t="s">
        <v>21</v>
      </c>
      <c r="BA51" s="54" t="s">
        <v>21</v>
      </c>
      <c r="BB51" s="54"/>
      <c r="BC51" s="54"/>
      <c r="BD51" s="54"/>
      <c r="BE51" s="54" t="s">
        <v>2013</v>
      </c>
      <c r="BF51" s="54" t="s">
        <v>2014</v>
      </c>
      <c r="BG51" s="55">
        <v>2</v>
      </c>
      <c r="BH51" s="54" t="s">
        <v>1695</v>
      </c>
      <c r="BI51" s="54" t="s">
        <v>1696</v>
      </c>
      <c r="BJ51" s="54" t="s">
        <v>17</v>
      </c>
      <c r="BK51" s="56">
        <v>363035.71</v>
      </c>
      <c r="BL51" s="56">
        <v>363035.71</v>
      </c>
    </row>
    <row r="52" spans="1:64" s="37" customFormat="1" ht="19.7" customHeight="1" x14ac:dyDescent="0.2">
      <c r="A52" s="37">
        <v>11</v>
      </c>
      <c r="B52" s="49" t="s">
        <v>1726</v>
      </c>
      <c r="E52" s="50" t="s">
        <v>1679</v>
      </c>
      <c r="F52" s="50" t="s">
        <v>1841</v>
      </c>
      <c r="G52" s="50" t="s">
        <v>2100</v>
      </c>
      <c r="H52" s="50" t="s">
        <v>2101</v>
      </c>
      <c r="I52" s="50" t="s">
        <v>2102</v>
      </c>
      <c r="J52" s="50" t="s">
        <v>1682</v>
      </c>
      <c r="K52" s="50" t="s">
        <v>1712</v>
      </c>
      <c r="L52" s="50" t="s">
        <v>1713</v>
      </c>
      <c r="M52" s="50" t="s">
        <v>2103</v>
      </c>
      <c r="N52" s="50" t="s">
        <v>1715</v>
      </c>
      <c r="O52" s="51">
        <v>4</v>
      </c>
      <c r="P52" s="50" t="s">
        <v>17</v>
      </c>
      <c r="Q52" s="52">
        <v>181072.31</v>
      </c>
      <c r="R52" s="52">
        <v>181072.31</v>
      </c>
      <c r="S52" s="52">
        <v>181072.31</v>
      </c>
      <c r="T52" s="51" t="s">
        <v>1686</v>
      </c>
      <c r="U52" s="51"/>
      <c r="V52" s="51"/>
      <c r="W52" s="50" t="s">
        <v>1846</v>
      </c>
      <c r="X52" s="50" t="s">
        <v>1847</v>
      </c>
      <c r="Y52" s="51"/>
      <c r="Z52" s="51" t="s">
        <v>1848</v>
      </c>
      <c r="AA52" s="50" t="s">
        <v>2104</v>
      </c>
      <c r="AB52" s="50"/>
      <c r="AC52" s="50"/>
      <c r="AD52" s="50" t="s">
        <v>2105</v>
      </c>
      <c r="AE52" s="50" t="s">
        <v>2106</v>
      </c>
      <c r="AF52" s="50" t="s">
        <v>2107</v>
      </c>
      <c r="AG52" s="50" t="s">
        <v>2101</v>
      </c>
      <c r="AH52" s="50" t="s">
        <v>1850</v>
      </c>
      <c r="AI52" s="50" t="s">
        <v>1851</v>
      </c>
      <c r="AJ52" s="50" t="s">
        <v>2108</v>
      </c>
      <c r="AK52" s="50" t="s">
        <v>2096</v>
      </c>
      <c r="AL52" s="50" t="s">
        <v>1846</v>
      </c>
      <c r="AM52" s="50" t="s">
        <v>1847</v>
      </c>
      <c r="AN52" s="52">
        <v>181072.31</v>
      </c>
      <c r="AO52" s="53" t="s">
        <v>17</v>
      </c>
      <c r="AP52" s="50"/>
      <c r="AQ52" s="50" t="s">
        <v>1854</v>
      </c>
      <c r="AR52" s="50" t="s">
        <v>1855</v>
      </c>
      <c r="AS52" s="50" t="s">
        <v>21</v>
      </c>
      <c r="AT52" s="50"/>
      <c r="AU52" s="50"/>
      <c r="AV52" s="50" t="s">
        <v>1856</v>
      </c>
      <c r="AW52" s="50" t="s">
        <v>1857</v>
      </c>
      <c r="AX52" s="50" t="s">
        <v>1679</v>
      </c>
      <c r="AY52" s="50" t="s">
        <v>21</v>
      </c>
      <c r="AZ52" s="50" t="s">
        <v>21</v>
      </c>
      <c r="BA52" s="50" t="s">
        <v>21</v>
      </c>
      <c r="BB52" s="50"/>
      <c r="BC52" s="50"/>
      <c r="BD52" s="50"/>
      <c r="BE52" s="50" t="s">
        <v>2109</v>
      </c>
      <c r="BF52" s="50" t="s">
        <v>2110</v>
      </c>
      <c r="BG52" s="51">
        <v>2</v>
      </c>
      <c r="BH52" s="50" t="s">
        <v>1695</v>
      </c>
      <c r="BI52" s="50" t="s">
        <v>1696</v>
      </c>
      <c r="BJ52" s="50" t="s">
        <v>17</v>
      </c>
      <c r="BK52" s="52">
        <v>181072.31</v>
      </c>
      <c r="BL52" s="52">
        <v>181072.31</v>
      </c>
    </row>
    <row r="53" spans="1:64" s="37" customFormat="1" ht="19.7" customHeight="1" x14ac:dyDescent="0.2">
      <c r="A53" s="37">
        <v>11</v>
      </c>
      <c r="B53" s="49" t="s">
        <v>1726</v>
      </c>
      <c r="E53" s="54" t="s">
        <v>1679</v>
      </c>
      <c r="F53" s="54" t="s">
        <v>1841</v>
      </c>
      <c r="G53" s="54" t="s">
        <v>2111</v>
      </c>
      <c r="H53" s="54" t="s">
        <v>2112</v>
      </c>
      <c r="I53" s="54" t="s">
        <v>2113</v>
      </c>
      <c r="J53" s="54" t="s">
        <v>1682</v>
      </c>
      <c r="K53" s="54" t="s">
        <v>1712</v>
      </c>
      <c r="L53" s="54" t="s">
        <v>1713</v>
      </c>
      <c r="M53" s="54" t="s">
        <v>2114</v>
      </c>
      <c r="N53" s="54" t="s">
        <v>1715</v>
      </c>
      <c r="O53" s="55">
        <v>1</v>
      </c>
      <c r="P53" s="54" t="s">
        <v>17</v>
      </c>
      <c r="Q53" s="56">
        <v>668551.56000000006</v>
      </c>
      <c r="R53" s="56">
        <v>668551.56000000006</v>
      </c>
      <c r="S53" s="56">
        <v>668551.56000000006</v>
      </c>
      <c r="T53" s="55" t="s">
        <v>1686</v>
      </c>
      <c r="U53" s="55"/>
      <c r="V53" s="55"/>
      <c r="W53" s="54" t="s">
        <v>1846</v>
      </c>
      <c r="X53" s="54" t="s">
        <v>1847</v>
      </c>
      <c r="Y53" s="55"/>
      <c r="Z53" s="55" t="s">
        <v>1848</v>
      </c>
      <c r="AA53" s="54" t="s">
        <v>2115</v>
      </c>
      <c r="AB53" s="54"/>
      <c r="AC53" s="54"/>
      <c r="AD53" s="54"/>
      <c r="AE53" s="54"/>
      <c r="AF53" s="54"/>
      <c r="AG53" s="54" t="s">
        <v>2112</v>
      </c>
      <c r="AH53" s="54" t="s">
        <v>1850</v>
      </c>
      <c r="AI53" s="54" t="s">
        <v>1851</v>
      </c>
      <c r="AJ53" s="54" t="s">
        <v>2116</v>
      </c>
      <c r="AK53" s="54" t="s">
        <v>2117</v>
      </c>
      <c r="AL53" s="54" t="s">
        <v>1846</v>
      </c>
      <c r="AM53" s="54" t="s">
        <v>1847</v>
      </c>
      <c r="AN53" s="56">
        <v>668551.56000000006</v>
      </c>
      <c r="AO53" s="57" t="s">
        <v>17</v>
      </c>
      <c r="AP53" s="54"/>
      <c r="AQ53" s="54" t="s">
        <v>1854</v>
      </c>
      <c r="AR53" s="54" t="s">
        <v>1855</v>
      </c>
      <c r="AS53" s="54" t="s">
        <v>21</v>
      </c>
      <c r="AT53" s="54"/>
      <c r="AU53" s="54"/>
      <c r="AV53" s="54" t="s">
        <v>1856</v>
      </c>
      <c r="AW53" s="54" t="s">
        <v>1857</v>
      </c>
      <c r="AX53" s="54" t="s">
        <v>1679</v>
      </c>
      <c r="AY53" s="54" t="s">
        <v>21</v>
      </c>
      <c r="AZ53" s="54" t="s">
        <v>21</v>
      </c>
      <c r="BA53" s="54" t="s">
        <v>21</v>
      </c>
      <c r="BB53" s="54"/>
      <c r="BC53" s="54"/>
      <c r="BD53" s="54"/>
      <c r="BE53" s="54" t="s">
        <v>2118</v>
      </c>
      <c r="BF53" s="54" t="s">
        <v>2119</v>
      </c>
      <c r="BG53" s="55">
        <v>2</v>
      </c>
      <c r="BH53" s="54" t="s">
        <v>1695</v>
      </c>
      <c r="BI53" s="54" t="s">
        <v>1696</v>
      </c>
      <c r="BJ53" s="54" t="s">
        <v>17</v>
      </c>
      <c r="BK53" s="56">
        <v>668551.56000000006</v>
      </c>
      <c r="BL53" s="56">
        <v>668551.56000000006</v>
      </c>
    </row>
    <row r="54" spans="1:64" s="37" customFormat="1" ht="19.7" customHeight="1" x14ac:dyDescent="0.2">
      <c r="A54" s="37">
        <v>11</v>
      </c>
      <c r="B54" s="49" t="s">
        <v>1726</v>
      </c>
      <c r="E54" s="50" t="s">
        <v>1679</v>
      </c>
      <c r="F54" s="50" t="s">
        <v>1841</v>
      </c>
      <c r="G54" s="50" t="s">
        <v>2120</v>
      </c>
      <c r="H54" s="50" t="s">
        <v>1903</v>
      </c>
      <c r="I54" s="50" t="s">
        <v>1904</v>
      </c>
      <c r="J54" s="50" t="s">
        <v>1682</v>
      </c>
      <c r="K54" s="50" t="s">
        <v>1712</v>
      </c>
      <c r="L54" s="50" t="s">
        <v>1713</v>
      </c>
      <c r="M54" s="50" t="s">
        <v>1905</v>
      </c>
      <c r="N54" s="50" t="s">
        <v>1715</v>
      </c>
      <c r="O54" s="51">
        <v>3</v>
      </c>
      <c r="P54" s="50" t="s">
        <v>17</v>
      </c>
      <c r="Q54" s="52">
        <v>1846.09</v>
      </c>
      <c r="R54" s="52">
        <v>1846.09</v>
      </c>
      <c r="S54" s="52">
        <v>1846.09</v>
      </c>
      <c r="T54" s="51" t="s">
        <v>1686</v>
      </c>
      <c r="U54" s="51"/>
      <c r="V54" s="51"/>
      <c r="W54" s="50" t="s">
        <v>2121</v>
      </c>
      <c r="X54" s="50" t="s">
        <v>2122</v>
      </c>
      <c r="Y54" s="51"/>
      <c r="Z54" s="51" t="s">
        <v>1848</v>
      </c>
      <c r="AA54" s="50" t="s">
        <v>1906</v>
      </c>
      <c r="AB54" s="50"/>
      <c r="AC54" s="50"/>
      <c r="AD54" s="50"/>
      <c r="AE54" s="50" t="s">
        <v>1907</v>
      </c>
      <c r="AF54" s="50" t="s">
        <v>1908</v>
      </c>
      <c r="AG54" s="50" t="s">
        <v>1903</v>
      </c>
      <c r="AH54" s="50" t="s">
        <v>1850</v>
      </c>
      <c r="AI54" s="50" t="s">
        <v>1851</v>
      </c>
      <c r="AJ54" s="50" t="s">
        <v>1909</v>
      </c>
      <c r="AK54" s="50" t="s">
        <v>1910</v>
      </c>
      <c r="AL54" s="50" t="s">
        <v>2121</v>
      </c>
      <c r="AM54" s="50" t="s">
        <v>2122</v>
      </c>
      <c r="AN54" s="52">
        <v>1846.09</v>
      </c>
      <c r="AO54" s="53" t="s">
        <v>17</v>
      </c>
      <c r="AP54" s="50"/>
      <c r="AQ54" s="50" t="s">
        <v>2123</v>
      </c>
      <c r="AR54" s="50" t="s">
        <v>2124</v>
      </c>
      <c r="AS54" s="50" t="s">
        <v>21</v>
      </c>
      <c r="AT54" s="50"/>
      <c r="AU54" s="50"/>
      <c r="AV54" s="50" t="s">
        <v>1856</v>
      </c>
      <c r="AW54" s="50" t="s">
        <v>1857</v>
      </c>
      <c r="AX54" s="50" t="s">
        <v>1679</v>
      </c>
      <c r="AY54" s="50" t="s">
        <v>21</v>
      </c>
      <c r="AZ54" s="50" t="s">
        <v>21</v>
      </c>
      <c r="BA54" s="50" t="s">
        <v>21</v>
      </c>
      <c r="BB54" s="50"/>
      <c r="BC54" s="50"/>
      <c r="BD54" s="50"/>
      <c r="BE54" s="50" t="s">
        <v>1911</v>
      </c>
      <c r="BF54" s="50" t="s">
        <v>1912</v>
      </c>
      <c r="BG54" s="51">
        <v>2</v>
      </c>
      <c r="BH54" s="50" t="s">
        <v>1695</v>
      </c>
      <c r="BI54" s="50" t="s">
        <v>1696</v>
      </c>
      <c r="BJ54" s="50" t="s">
        <v>17</v>
      </c>
      <c r="BK54" s="52">
        <v>1846.09</v>
      </c>
      <c r="BL54" s="52">
        <v>1846.09</v>
      </c>
    </row>
    <row r="55" spans="1:64" s="37" customFormat="1" ht="19.7" customHeight="1" x14ac:dyDescent="0.2">
      <c r="A55" s="37">
        <v>11</v>
      </c>
      <c r="B55" s="49" t="s">
        <v>1726</v>
      </c>
      <c r="E55" s="54" t="s">
        <v>1679</v>
      </c>
      <c r="F55" s="54" t="s">
        <v>1841</v>
      </c>
      <c r="G55" s="54" t="s">
        <v>2125</v>
      </c>
      <c r="H55" s="54" t="s">
        <v>1967</v>
      </c>
      <c r="I55" s="54" t="s">
        <v>1968</v>
      </c>
      <c r="J55" s="54" t="s">
        <v>1682</v>
      </c>
      <c r="K55" s="54" t="s">
        <v>1712</v>
      </c>
      <c r="L55" s="54" t="s">
        <v>1713</v>
      </c>
      <c r="M55" s="54" t="s">
        <v>1969</v>
      </c>
      <c r="N55" s="54" t="s">
        <v>1715</v>
      </c>
      <c r="O55" s="55">
        <v>4</v>
      </c>
      <c r="P55" s="54" t="s">
        <v>17</v>
      </c>
      <c r="Q55" s="56">
        <v>55777.760000000002</v>
      </c>
      <c r="R55" s="56">
        <v>55777.760000000002</v>
      </c>
      <c r="S55" s="56">
        <v>55777.760000000002</v>
      </c>
      <c r="T55" s="55" t="s">
        <v>1686</v>
      </c>
      <c r="U55" s="55"/>
      <c r="V55" s="55"/>
      <c r="W55" s="54" t="s">
        <v>2121</v>
      </c>
      <c r="X55" s="54" t="s">
        <v>2122</v>
      </c>
      <c r="Y55" s="55"/>
      <c r="Z55" s="55" t="s">
        <v>1848</v>
      </c>
      <c r="AA55" s="54" t="s">
        <v>1970</v>
      </c>
      <c r="AB55" s="54"/>
      <c r="AC55" s="54"/>
      <c r="AD55" s="54" t="s">
        <v>1971</v>
      </c>
      <c r="AE55" s="54" t="s">
        <v>1972</v>
      </c>
      <c r="AF55" s="54" t="s">
        <v>1973</v>
      </c>
      <c r="AG55" s="54" t="s">
        <v>1967</v>
      </c>
      <c r="AH55" s="54" t="s">
        <v>1850</v>
      </c>
      <c r="AI55" s="54" t="s">
        <v>1851</v>
      </c>
      <c r="AJ55" s="54" t="s">
        <v>1974</v>
      </c>
      <c r="AK55" s="54" t="s">
        <v>1946</v>
      </c>
      <c r="AL55" s="54" t="s">
        <v>2121</v>
      </c>
      <c r="AM55" s="54" t="s">
        <v>2122</v>
      </c>
      <c r="AN55" s="56">
        <v>55777.760000000002</v>
      </c>
      <c r="AO55" s="57" t="s">
        <v>17</v>
      </c>
      <c r="AP55" s="54"/>
      <c r="AQ55" s="54" t="s">
        <v>2123</v>
      </c>
      <c r="AR55" s="54" t="s">
        <v>2124</v>
      </c>
      <c r="AS55" s="54" t="s">
        <v>21</v>
      </c>
      <c r="AT55" s="54"/>
      <c r="AU55" s="54"/>
      <c r="AV55" s="54" t="s">
        <v>1856</v>
      </c>
      <c r="AW55" s="54" t="s">
        <v>1857</v>
      </c>
      <c r="AX55" s="54" t="s">
        <v>1679</v>
      </c>
      <c r="AY55" s="54" t="s">
        <v>21</v>
      </c>
      <c r="AZ55" s="54" t="s">
        <v>21</v>
      </c>
      <c r="BA55" s="54" t="s">
        <v>21</v>
      </c>
      <c r="BB55" s="54"/>
      <c r="BC55" s="54"/>
      <c r="BD55" s="54"/>
      <c r="BE55" s="54" t="s">
        <v>1975</v>
      </c>
      <c r="BF55" s="54" t="s">
        <v>1976</v>
      </c>
      <c r="BG55" s="55">
        <v>2</v>
      </c>
      <c r="BH55" s="54" t="s">
        <v>1695</v>
      </c>
      <c r="BI55" s="54" t="s">
        <v>1696</v>
      </c>
      <c r="BJ55" s="54" t="s">
        <v>17</v>
      </c>
      <c r="BK55" s="56">
        <v>55777.760000000002</v>
      </c>
      <c r="BL55" s="56">
        <v>55777.760000000002</v>
      </c>
    </row>
    <row r="56" spans="1:64" s="37" customFormat="1" ht="19.7" customHeight="1" x14ac:dyDescent="0.2">
      <c r="A56" s="37">
        <v>11</v>
      </c>
      <c r="B56" s="49" t="s">
        <v>1726</v>
      </c>
      <c r="E56" s="50" t="s">
        <v>1679</v>
      </c>
      <c r="F56" s="50" t="s">
        <v>1841</v>
      </c>
      <c r="G56" s="50" t="s">
        <v>2126</v>
      </c>
      <c r="H56" s="50" t="s">
        <v>1995</v>
      </c>
      <c r="I56" s="50" t="s">
        <v>1996</v>
      </c>
      <c r="J56" s="50" t="s">
        <v>1682</v>
      </c>
      <c r="K56" s="50" t="s">
        <v>1712</v>
      </c>
      <c r="L56" s="50" t="s">
        <v>1713</v>
      </c>
      <c r="M56" s="50" t="s">
        <v>1997</v>
      </c>
      <c r="N56" s="50" t="s">
        <v>1715</v>
      </c>
      <c r="O56" s="51">
        <v>1</v>
      </c>
      <c r="P56" s="50" t="s">
        <v>17</v>
      </c>
      <c r="Q56" s="52">
        <v>846.04</v>
      </c>
      <c r="R56" s="52">
        <v>846.04</v>
      </c>
      <c r="S56" s="52">
        <v>846.04</v>
      </c>
      <c r="T56" s="51" t="s">
        <v>1686</v>
      </c>
      <c r="U56" s="51"/>
      <c r="V56" s="51"/>
      <c r="W56" s="50" t="s">
        <v>2121</v>
      </c>
      <c r="X56" s="50" t="s">
        <v>2122</v>
      </c>
      <c r="Y56" s="51"/>
      <c r="Z56" s="51" t="s">
        <v>1848</v>
      </c>
      <c r="AA56" s="50" t="s">
        <v>1998</v>
      </c>
      <c r="AB56" s="50"/>
      <c r="AC56" s="50"/>
      <c r="AD56" s="50"/>
      <c r="AE56" s="50"/>
      <c r="AF56" s="50"/>
      <c r="AG56" s="50" t="s">
        <v>1995</v>
      </c>
      <c r="AH56" s="50" t="s">
        <v>1850</v>
      </c>
      <c r="AI56" s="50" t="s">
        <v>1851</v>
      </c>
      <c r="AJ56" s="50" t="s">
        <v>1999</v>
      </c>
      <c r="AK56" s="50" t="s">
        <v>2000</v>
      </c>
      <c r="AL56" s="50" t="s">
        <v>2121</v>
      </c>
      <c r="AM56" s="50" t="s">
        <v>2122</v>
      </c>
      <c r="AN56" s="52">
        <v>846.04</v>
      </c>
      <c r="AO56" s="53" t="s">
        <v>17</v>
      </c>
      <c r="AP56" s="50"/>
      <c r="AQ56" s="50" t="s">
        <v>2123</v>
      </c>
      <c r="AR56" s="50" t="s">
        <v>2124</v>
      </c>
      <c r="AS56" s="50" t="s">
        <v>21</v>
      </c>
      <c r="AT56" s="50"/>
      <c r="AU56" s="50"/>
      <c r="AV56" s="50" t="s">
        <v>1856</v>
      </c>
      <c r="AW56" s="50" t="s">
        <v>1857</v>
      </c>
      <c r="AX56" s="50" t="s">
        <v>1679</v>
      </c>
      <c r="AY56" s="50" t="s">
        <v>21</v>
      </c>
      <c r="AZ56" s="50" t="s">
        <v>21</v>
      </c>
      <c r="BA56" s="50" t="s">
        <v>21</v>
      </c>
      <c r="BB56" s="50"/>
      <c r="BC56" s="50"/>
      <c r="BD56" s="50"/>
      <c r="BE56" s="50" t="s">
        <v>2001</v>
      </c>
      <c r="BF56" s="50" t="s">
        <v>2002</v>
      </c>
      <c r="BG56" s="51">
        <v>2</v>
      </c>
      <c r="BH56" s="50" t="s">
        <v>1695</v>
      </c>
      <c r="BI56" s="50" t="s">
        <v>1696</v>
      </c>
      <c r="BJ56" s="50" t="s">
        <v>17</v>
      </c>
      <c r="BK56" s="52">
        <v>846.04</v>
      </c>
      <c r="BL56" s="52">
        <v>846.04</v>
      </c>
    </row>
    <row r="57" spans="1:64" s="37" customFormat="1" ht="19.7" customHeight="1" x14ac:dyDescent="0.2">
      <c r="A57" s="37">
        <v>11</v>
      </c>
      <c r="B57" s="49" t="s">
        <v>1726</v>
      </c>
      <c r="E57" s="54" t="s">
        <v>1679</v>
      </c>
      <c r="F57" s="54" t="s">
        <v>1841</v>
      </c>
      <c r="G57" s="54" t="s">
        <v>2127</v>
      </c>
      <c r="H57" s="54" t="s">
        <v>1940</v>
      </c>
      <c r="I57" s="54" t="s">
        <v>1941</v>
      </c>
      <c r="J57" s="54" t="s">
        <v>1682</v>
      </c>
      <c r="K57" s="54" t="s">
        <v>1712</v>
      </c>
      <c r="L57" s="54" t="s">
        <v>1713</v>
      </c>
      <c r="M57" s="54" t="s">
        <v>1942</v>
      </c>
      <c r="N57" s="54" t="s">
        <v>1715</v>
      </c>
      <c r="O57" s="55">
        <v>1</v>
      </c>
      <c r="P57" s="54" t="s">
        <v>17</v>
      </c>
      <c r="Q57" s="56">
        <v>1708.65</v>
      </c>
      <c r="R57" s="56">
        <v>1708.65</v>
      </c>
      <c r="S57" s="56">
        <v>1708.65</v>
      </c>
      <c r="T57" s="55" t="s">
        <v>1686</v>
      </c>
      <c r="U57" s="55"/>
      <c r="V57" s="55"/>
      <c r="W57" s="54" t="s">
        <v>2121</v>
      </c>
      <c r="X57" s="54" t="s">
        <v>2122</v>
      </c>
      <c r="Y57" s="55"/>
      <c r="Z57" s="55" t="s">
        <v>1848</v>
      </c>
      <c r="AA57" s="54" t="s">
        <v>1944</v>
      </c>
      <c r="AB57" s="54"/>
      <c r="AC57" s="54"/>
      <c r="AD57" s="54"/>
      <c r="AE57" s="54"/>
      <c r="AF57" s="54"/>
      <c r="AG57" s="54" t="s">
        <v>1940</v>
      </c>
      <c r="AH57" s="54" t="s">
        <v>1850</v>
      </c>
      <c r="AI57" s="54" t="s">
        <v>1851</v>
      </c>
      <c r="AJ57" s="54" t="s">
        <v>1945</v>
      </c>
      <c r="AK57" s="54" t="s">
        <v>1946</v>
      </c>
      <c r="AL57" s="54" t="s">
        <v>2121</v>
      </c>
      <c r="AM57" s="54" t="s">
        <v>2122</v>
      </c>
      <c r="AN57" s="56">
        <v>1708.65</v>
      </c>
      <c r="AO57" s="57" t="s">
        <v>17</v>
      </c>
      <c r="AP57" s="54"/>
      <c r="AQ57" s="54" t="s">
        <v>2123</v>
      </c>
      <c r="AR57" s="54" t="s">
        <v>2124</v>
      </c>
      <c r="AS57" s="54" t="s">
        <v>21</v>
      </c>
      <c r="AT57" s="54"/>
      <c r="AU57" s="54"/>
      <c r="AV57" s="54" t="s">
        <v>1856</v>
      </c>
      <c r="AW57" s="54" t="s">
        <v>1857</v>
      </c>
      <c r="AX57" s="54" t="s">
        <v>1679</v>
      </c>
      <c r="AY57" s="54" t="s">
        <v>21</v>
      </c>
      <c r="AZ57" s="54" t="s">
        <v>21</v>
      </c>
      <c r="BA57" s="54" t="s">
        <v>21</v>
      </c>
      <c r="BB57" s="54"/>
      <c r="BC57" s="54"/>
      <c r="BD57" s="54"/>
      <c r="BE57" s="54" t="s">
        <v>1947</v>
      </c>
      <c r="BF57" s="54" t="s">
        <v>1948</v>
      </c>
      <c r="BG57" s="55">
        <v>2</v>
      </c>
      <c r="BH57" s="54" t="s">
        <v>1695</v>
      </c>
      <c r="BI57" s="54" t="s">
        <v>1696</v>
      </c>
      <c r="BJ57" s="54" t="s">
        <v>17</v>
      </c>
      <c r="BK57" s="56">
        <v>1708.65</v>
      </c>
      <c r="BL57" s="56">
        <v>1708.65</v>
      </c>
    </row>
    <row r="58" spans="1:64" s="37" customFormat="1" ht="19.7" customHeight="1" x14ac:dyDescent="0.2">
      <c r="A58" s="37">
        <v>11</v>
      </c>
      <c r="B58" s="49" t="s">
        <v>1726</v>
      </c>
      <c r="E58" s="50" t="s">
        <v>1679</v>
      </c>
      <c r="F58" s="50" t="s">
        <v>1841</v>
      </c>
      <c r="G58" s="50" t="s">
        <v>2128</v>
      </c>
      <c r="H58" s="50" t="s">
        <v>2004</v>
      </c>
      <c r="I58" s="50" t="s">
        <v>2005</v>
      </c>
      <c r="J58" s="50" t="s">
        <v>1682</v>
      </c>
      <c r="K58" s="50" t="s">
        <v>1712</v>
      </c>
      <c r="L58" s="50" t="s">
        <v>1713</v>
      </c>
      <c r="M58" s="50" t="s">
        <v>2006</v>
      </c>
      <c r="N58" s="50" t="s">
        <v>1715</v>
      </c>
      <c r="O58" s="51">
        <v>4</v>
      </c>
      <c r="P58" s="50" t="s">
        <v>17</v>
      </c>
      <c r="Q58" s="52">
        <v>6682.7</v>
      </c>
      <c r="R58" s="52">
        <v>6682.7</v>
      </c>
      <c r="S58" s="52">
        <v>6682.7</v>
      </c>
      <c r="T58" s="51" t="s">
        <v>1686</v>
      </c>
      <c r="U58" s="51"/>
      <c r="V58" s="51"/>
      <c r="W58" s="50" t="s">
        <v>2121</v>
      </c>
      <c r="X58" s="50" t="s">
        <v>2122</v>
      </c>
      <c r="Y58" s="51"/>
      <c r="Z58" s="51" t="s">
        <v>1848</v>
      </c>
      <c r="AA58" s="50" t="s">
        <v>2007</v>
      </c>
      <c r="AB58" s="50"/>
      <c r="AC58" s="50"/>
      <c r="AD58" s="50" t="s">
        <v>2008</v>
      </c>
      <c r="AE58" s="50" t="s">
        <v>2009</v>
      </c>
      <c r="AF58" s="50" t="s">
        <v>2010</v>
      </c>
      <c r="AG58" s="50" t="s">
        <v>2004</v>
      </c>
      <c r="AH58" s="50" t="s">
        <v>1850</v>
      </c>
      <c r="AI58" s="50" t="s">
        <v>1851</v>
      </c>
      <c r="AJ58" s="50" t="s">
        <v>2011</v>
      </c>
      <c r="AK58" s="50" t="s">
        <v>2012</v>
      </c>
      <c r="AL58" s="50" t="s">
        <v>2121</v>
      </c>
      <c r="AM58" s="50" t="s">
        <v>2122</v>
      </c>
      <c r="AN58" s="52">
        <v>6682.7</v>
      </c>
      <c r="AO58" s="53" t="s">
        <v>17</v>
      </c>
      <c r="AP58" s="50"/>
      <c r="AQ58" s="50" t="s">
        <v>2123</v>
      </c>
      <c r="AR58" s="50" t="s">
        <v>2124</v>
      </c>
      <c r="AS58" s="50" t="s">
        <v>21</v>
      </c>
      <c r="AT58" s="50"/>
      <c r="AU58" s="50"/>
      <c r="AV58" s="50" t="s">
        <v>1856</v>
      </c>
      <c r="AW58" s="50" t="s">
        <v>1857</v>
      </c>
      <c r="AX58" s="50" t="s">
        <v>1679</v>
      </c>
      <c r="AY58" s="50" t="s">
        <v>21</v>
      </c>
      <c r="AZ58" s="50" t="s">
        <v>21</v>
      </c>
      <c r="BA58" s="50" t="s">
        <v>21</v>
      </c>
      <c r="BB58" s="50"/>
      <c r="BC58" s="50"/>
      <c r="BD58" s="50"/>
      <c r="BE58" s="50" t="s">
        <v>2013</v>
      </c>
      <c r="BF58" s="50" t="s">
        <v>2014</v>
      </c>
      <c r="BG58" s="51">
        <v>2</v>
      </c>
      <c r="BH58" s="50" t="s">
        <v>1695</v>
      </c>
      <c r="BI58" s="50" t="s">
        <v>1696</v>
      </c>
      <c r="BJ58" s="50" t="s">
        <v>17</v>
      </c>
      <c r="BK58" s="52">
        <v>6682.7</v>
      </c>
      <c r="BL58" s="52">
        <v>6682.7</v>
      </c>
    </row>
    <row r="59" spans="1:64" s="37" customFormat="1" ht="19.7" customHeight="1" x14ac:dyDescent="0.2">
      <c r="A59" s="37">
        <v>11</v>
      </c>
      <c r="B59" s="49" t="s">
        <v>1726</v>
      </c>
      <c r="E59" s="54" t="s">
        <v>1679</v>
      </c>
      <c r="F59" s="54" t="s">
        <v>1841</v>
      </c>
      <c r="G59" s="54" t="s">
        <v>2129</v>
      </c>
      <c r="H59" s="54" t="s">
        <v>2020</v>
      </c>
      <c r="I59" s="54" t="s">
        <v>2021</v>
      </c>
      <c r="J59" s="54" t="s">
        <v>1682</v>
      </c>
      <c r="K59" s="54" t="s">
        <v>1712</v>
      </c>
      <c r="L59" s="54" t="s">
        <v>1713</v>
      </c>
      <c r="M59" s="54" t="s">
        <v>2022</v>
      </c>
      <c r="N59" s="54" t="s">
        <v>1715</v>
      </c>
      <c r="O59" s="55">
        <v>1</v>
      </c>
      <c r="P59" s="54" t="s">
        <v>17</v>
      </c>
      <c r="Q59" s="56">
        <v>988.84</v>
      </c>
      <c r="R59" s="56">
        <v>988.84</v>
      </c>
      <c r="S59" s="56">
        <v>988.84</v>
      </c>
      <c r="T59" s="55" t="s">
        <v>1686</v>
      </c>
      <c r="U59" s="55"/>
      <c r="V59" s="55"/>
      <c r="W59" s="54" t="s">
        <v>2121</v>
      </c>
      <c r="X59" s="54" t="s">
        <v>2122</v>
      </c>
      <c r="Y59" s="55"/>
      <c r="Z59" s="55" t="s">
        <v>1848</v>
      </c>
      <c r="AA59" s="54" t="s">
        <v>2023</v>
      </c>
      <c r="AB59" s="54"/>
      <c r="AC59" s="54"/>
      <c r="AD59" s="54"/>
      <c r="AE59" s="54"/>
      <c r="AF59" s="54"/>
      <c r="AG59" s="54" t="s">
        <v>2020</v>
      </c>
      <c r="AH59" s="54" t="s">
        <v>1850</v>
      </c>
      <c r="AI59" s="54" t="s">
        <v>1851</v>
      </c>
      <c r="AJ59" s="54" t="s">
        <v>2024</v>
      </c>
      <c r="AK59" s="54" t="s">
        <v>2025</v>
      </c>
      <c r="AL59" s="54" t="s">
        <v>2121</v>
      </c>
      <c r="AM59" s="54" t="s">
        <v>2122</v>
      </c>
      <c r="AN59" s="56">
        <v>988.84</v>
      </c>
      <c r="AO59" s="57" t="s">
        <v>17</v>
      </c>
      <c r="AP59" s="54"/>
      <c r="AQ59" s="54" t="s">
        <v>2123</v>
      </c>
      <c r="AR59" s="54" t="s">
        <v>2124</v>
      </c>
      <c r="AS59" s="54" t="s">
        <v>21</v>
      </c>
      <c r="AT59" s="54"/>
      <c r="AU59" s="54"/>
      <c r="AV59" s="54" t="s">
        <v>1856</v>
      </c>
      <c r="AW59" s="54" t="s">
        <v>1857</v>
      </c>
      <c r="AX59" s="54" t="s">
        <v>1679</v>
      </c>
      <c r="AY59" s="54" t="s">
        <v>21</v>
      </c>
      <c r="AZ59" s="54" t="s">
        <v>21</v>
      </c>
      <c r="BA59" s="54" t="s">
        <v>21</v>
      </c>
      <c r="BB59" s="54"/>
      <c r="BC59" s="54"/>
      <c r="BD59" s="54"/>
      <c r="BE59" s="54" t="s">
        <v>2026</v>
      </c>
      <c r="BF59" s="54" t="s">
        <v>2027</v>
      </c>
      <c r="BG59" s="55">
        <v>2</v>
      </c>
      <c r="BH59" s="54" t="s">
        <v>1695</v>
      </c>
      <c r="BI59" s="54" t="s">
        <v>1696</v>
      </c>
      <c r="BJ59" s="54" t="s">
        <v>17</v>
      </c>
      <c r="BK59" s="56">
        <v>988.84</v>
      </c>
      <c r="BL59" s="56">
        <v>988.84</v>
      </c>
    </row>
    <row r="60" spans="1:64" s="37" customFormat="1" ht="19.7" customHeight="1" x14ac:dyDescent="0.2">
      <c r="A60" s="37">
        <v>11</v>
      </c>
      <c r="B60" s="49" t="s">
        <v>1726</v>
      </c>
      <c r="E60" s="50" t="s">
        <v>1679</v>
      </c>
      <c r="F60" s="50" t="s">
        <v>1841</v>
      </c>
      <c r="G60" s="50" t="s">
        <v>2130</v>
      </c>
      <c r="H60" s="50" t="s">
        <v>2029</v>
      </c>
      <c r="I60" s="50" t="s">
        <v>2030</v>
      </c>
      <c r="J60" s="50" t="s">
        <v>1682</v>
      </c>
      <c r="K60" s="50" t="s">
        <v>1712</v>
      </c>
      <c r="L60" s="50" t="s">
        <v>1713</v>
      </c>
      <c r="M60" s="50" t="s">
        <v>2031</v>
      </c>
      <c r="N60" s="50" t="s">
        <v>1715</v>
      </c>
      <c r="O60" s="51">
        <v>4</v>
      </c>
      <c r="P60" s="50" t="s">
        <v>17</v>
      </c>
      <c r="Q60" s="52">
        <v>887.38</v>
      </c>
      <c r="R60" s="52">
        <v>887.38</v>
      </c>
      <c r="S60" s="52">
        <v>887.38</v>
      </c>
      <c r="T60" s="51" t="s">
        <v>1686</v>
      </c>
      <c r="U60" s="51"/>
      <c r="V60" s="51"/>
      <c r="W60" s="50" t="s">
        <v>2121</v>
      </c>
      <c r="X60" s="50" t="s">
        <v>2122</v>
      </c>
      <c r="Y60" s="51"/>
      <c r="Z60" s="51" t="s">
        <v>1848</v>
      </c>
      <c r="AA60" s="50" t="s">
        <v>2032</v>
      </c>
      <c r="AB60" s="50"/>
      <c r="AC60" s="50"/>
      <c r="AD60" s="50" t="s">
        <v>2033</v>
      </c>
      <c r="AE60" s="50" t="s">
        <v>2034</v>
      </c>
      <c r="AF60" s="50" t="s">
        <v>2035</v>
      </c>
      <c r="AG60" s="50" t="s">
        <v>2029</v>
      </c>
      <c r="AH60" s="50" t="s">
        <v>1850</v>
      </c>
      <c r="AI60" s="50" t="s">
        <v>1851</v>
      </c>
      <c r="AJ60" s="50" t="s">
        <v>2036</v>
      </c>
      <c r="AK60" s="50" t="s">
        <v>2037</v>
      </c>
      <c r="AL60" s="50" t="s">
        <v>2121</v>
      </c>
      <c r="AM60" s="50" t="s">
        <v>2122</v>
      </c>
      <c r="AN60" s="52">
        <v>887.38</v>
      </c>
      <c r="AO60" s="53" t="s">
        <v>17</v>
      </c>
      <c r="AP60" s="50"/>
      <c r="AQ60" s="50" t="s">
        <v>2123</v>
      </c>
      <c r="AR60" s="50" t="s">
        <v>2124</v>
      </c>
      <c r="AS60" s="50" t="s">
        <v>21</v>
      </c>
      <c r="AT60" s="50"/>
      <c r="AU60" s="50"/>
      <c r="AV60" s="50" t="s">
        <v>1856</v>
      </c>
      <c r="AW60" s="50" t="s">
        <v>1857</v>
      </c>
      <c r="AX60" s="50" t="s">
        <v>1679</v>
      </c>
      <c r="AY60" s="50" t="s">
        <v>21</v>
      </c>
      <c r="AZ60" s="50" t="s">
        <v>21</v>
      </c>
      <c r="BA60" s="50" t="s">
        <v>21</v>
      </c>
      <c r="BB60" s="50"/>
      <c r="BC60" s="50"/>
      <c r="BD60" s="50"/>
      <c r="BE60" s="50" t="s">
        <v>2038</v>
      </c>
      <c r="BF60" s="50" t="s">
        <v>2039</v>
      </c>
      <c r="BG60" s="51">
        <v>2</v>
      </c>
      <c r="BH60" s="50" t="s">
        <v>1695</v>
      </c>
      <c r="BI60" s="50" t="s">
        <v>1696</v>
      </c>
      <c r="BJ60" s="50" t="s">
        <v>17</v>
      </c>
      <c r="BK60" s="52">
        <v>887.38</v>
      </c>
      <c r="BL60" s="52">
        <v>887.38</v>
      </c>
    </row>
    <row r="61" spans="1:64" s="37" customFormat="1" ht="19.7" customHeight="1" x14ac:dyDescent="0.2">
      <c r="A61" s="37">
        <v>11</v>
      </c>
      <c r="B61" s="49" t="s">
        <v>1726</v>
      </c>
      <c r="E61" s="54" t="s">
        <v>1679</v>
      </c>
      <c r="F61" s="54" t="s">
        <v>1841</v>
      </c>
      <c r="G61" s="54" t="s">
        <v>2131</v>
      </c>
      <c r="H61" s="54" t="s">
        <v>2041</v>
      </c>
      <c r="I61" s="54" t="s">
        <v>2042</v>
      </c>
      <c r="J61" s="54" t="s">
        <v>1682</v>
      </c>
      <c r="K61" s="54" t="s">
        <v>1712</v>
      </c>
      <c r="L61" s="54" t="s">
        <v>1713</v>
      </c>
      <c r="M61" s="54" t="s">
        <v>2043</v>
      </c>
      <c r="N61" s="54" t="s">
        <v>1715</v>
      </c>
      <c r="O61" s="55">
        <v>2</v>
      </c>
      <c r="P61" s="54" t="s">
        <v>17</v>
      </c>
      <c r="Q61" s="56">
        <v>1080.97</v>
      </c>
      <c r="R61" s="56">
        <v>1080.97</v>
      </c>
      <c r="S61" s="56">
        <v>1080.97</v>
      </c>
      <c r="T61" s="55" t="s">
        <v>1686</v>
      </c>
      <c r="U61" s="55"/>
      <c r="V61" s="55"/>
      <c r="W61" s="54" t="s">
        <v>2121</v>
      </c>
      <c r="X61" s="54" t="s">
        <v>2122</v>
      </c>
      <c r="Y61" s="55"/>
      <c r="Z61" s="55" t="s">
        <v>1848</v>
      </c>
      <c r="AA61" s="54" t="s">
        <v>2044</v>
      </c>
      <c r="AB61" s="54"/>
      <c r="AC61" s="54"/>
      <c r="AD61" s="54"/>
      <c r="AE61" s="54" t="s">
        <v>2045</v>
      </c>
      <c r="AF61" s="54"/>
      <c r="AG61" s="54" t="s">
        <v>2041</v>
      </c>
      <c r="AH61" s="54" t="s">
        <v>1850</v>
      </c>
      <c r="AI61" s="54" t="s">
        <v>1851</v>
      </c>
      <c r="AJ61" s="54" t="s">
        <v>2046</v>
      </c>
      <c r="AK61" s="54" t="s">
        <v>2047</v>
      </c>
      <c r="AL61" s="54" t="s">
        <v>2121</v>
      </c>
      <c r="AM61" s="54" t="s">
        <v>2122</v>
      </c>
      <c r="AN61" s="56">
        <v>1080.97</v>
      </c>
      <c r="AO61" s="57" t="s">
        <v>17</v>
      </c>
      <c r="AP61" s="54"/>
      <c r="AQ61" s="54" t="s">
        <v>2123</v>
      </c>
      <c r="AR61" s="54" t="s">
        <v>2124</v>
      </c>
      <c r="AS61" s="54" t="s">
        <v>21</v>
      </c>
      <c r="AT61" s="54"/>
      <c r="AU61" s="54"/>
      <c r="AV61" s="54" t="s">
        <v>1856</v>
      </c>
      <c r="AW61" s="54" t="s">
        <v>1857</v>
      </c>
      <c r="AX61" s="54" t="s">
        <v>1679</v>
      </c>
      <c r="AY61" s="54" t="s">
        <v>21</v>
      </c>
      <c r="AZ61" s="54" t="s">
        <v>21</v>
      </c>
      <c r="BA61" s="54" t="s">
        <v>21</v>
      </c>
      <c r="BB61" s="54"/>
      <c r="BC61" s="54"/>
      <c r="BD61" s="54"/>
      <c r="BE61" s="54" t="s">
        <v>2048</v>
      </c>
      <c r="BF61" s="54" t="s">
        <v>2049</v>
      </c>
      <c r="BG61" s="55">
        <v>2</v>
      </c>
      <c r="BH61" s="54" t="s">
        <v>1695</v>
      </c>
      <c r="BI61" s="54" t="s">
        <v>1696</v>
      </c>
      <c r="BJ61" s="54" t="s">
        <v>17</v>
      </c>
      <c r="BK61" s="56">
        <v>1080.97</v>
      </c>
      <c r="BL61" s="56">
        <v>1080.97</v>
      </c>
    </row>
    <row r="62" spans="1:64" s="37" customFormat="1" ht="19.7" customHeight="1" x14ac:dyDescent="0.2">
      <c r="A62" s="37">
        <v>11</v>
      </c>
      <c r="B62" s="49" t="s">
        <v>1726</v>
      </c>
      <c r="E62" s="50" t="s">
        <v>1679</v>
      </c>
      <c r="F62" s="50" t="s">
        <v>1841</v>
      </c>
      <c r="G62" s="50" t="s">
        <v>2132</v>
      </c>
      <c r="H62" s="50" t="s">
        <v>2085</v>
      </c>
      <c r="I62" s="50" t="s">
        <v>2086</v>
      </c>
      <c r="J62" s="50" t="s">
        <v>1682</v>
      </c>
      <c r="K62" s="50" t="s">
        <v>1712</v>
      </c>
      <c r="L62" s="50" t="s">
        <v>1713</v>
      </c>
      <c r="M62" s="50" t="s">
        <v>2087</v>
      </c>
      <c r="N62" s="50" t="s">
        <v>1715</v>
      </c>
      <c r="O62" s="51">
        <v>1</v>
      </c>
      <c r="P62" s="50" t="s">
        <v>17</v>
      </c>
      <c r="Q62" s="52">
        <v>1291.58</v>
      </c>
      <c r="R62" s="52">
        <v>1291.58</v>
      </c>
      <c r="S62" s="52">
        <v>1291.58</v>
      </c>
      <c r="T62" s="51" t="s">
        <v>1686</v>
      </c>
      <c r="U62" s="51"/>
      <c r="V62" s="51"/>
      <c r="W62" s="50" t="s">
        <v>2121</v>
      </c>
      <c r="X62" s="50" t="s">
        <v>2122</v>
      </c>
      <c r="Y62" s="51"/>
      <c r="Z62" s="51" t="s">
        <v>1848</v>
      </c>
      <c r="AA62" s="50" t="s">
        <v>2088</v>
      </c>
      <c r="AB62" s="50"/>
      <c r="AC62" s="50"/>
      <c r="AD62" s="50"/>
      <c r="AE62" s="50"/>
      <c r="AF62" s="50"/>
      <c r="AG62" s="50" t="s">
        <v>2085</v>
      </c>
      <c r="AH62" s="50" t="s">
        <v>1850</v>
      </c>
      <c r="AI62" s="50" t="s">
        <v>1851</v>
      </c>
      <c r="AJ62" s="50" t="s">
        <v>2089</v>
      </c>
      <c r="AK62" s="50" t="s">
        <v>2090</v>
      </c>
      <c r="AL62" s="50" t="s">
        <v>2121</v>
      </c>
      <c r="AM62" s="50" t="s">
        <v>2122</v>
      </c>
      <c r="AN62" s="52">
        <v>1291.58</v>
      </c>
      <c r="AO62" s="53" t="s">
        <v>17</v>
      </c>
      <c r="AP62" s="50"/>
      <c r="AQ62" s="50" t="s">
        <v>2123</v>
      </c>
      <c r="AR62" s="50" t="s">
        <v>2124</v>
      </c>
      <c r="AS62" s="50" t="s">
        <v>21</v>
      </c>
      <c r="AT62" s="50"/>
      <c r="AU62" s="50"/>
      <c r="AV62" s="50" t="s">
        <v>1856</v>
      </c>
      <c r="AW62" s="50" t="s">
        <v>1857</v>
      </c>
      <c r="AX62" s="50" t="s">
        <v>1679</v>
      </c>
      <c r="AY62" s="50" t="s">
        <v>21</v>
      </c>
      <c r="AZ62" s="50" t="s">
        <v>21</v>
      </c>
      <c r="BA62" s="50" t="s">
        <v>21</v>
      </c>
      <c r="BB62" s="50"/>
      <c r="BC62" s="50"/>
      <c r="BD62" s="50"/>
      <c r="BE62" s="50" t="s">
        <v>2091</v>
      </c>
      <c r="BF62" s="50" t="s">
        <v>2092</v>
      </c>
      <c r="BG62" s="51">
        <v>2</v>
      </c>
      <c r="BH62" s="50" t="s">
        <v>1695</v>
      </c>
      <c r="BI62" s="50" t="s">
        <v>1696</v>
      </c>
      <c r="BJ62" s="50" t="s">
        <v>17</v>
      </c>
      <c r="BK62" s="52">
        <v>1291.58</v>
      </c>
      <c r="BL62" s="52">
        <v>1291.58</v>
      </c>
    </row>
    <row r="63" spans="1:64" s="37" customFormat="1" ht="19.7" customHeight="1" x14ac:dyDescent="0.2">
      <c r="A63" s="37">
        <v>11</v>
      </c>
      <c r="B63" s="49" t="s">
        <v>1726</v>
      </c>
      <c r="E63" s="54" t="s">
        <v>1679</v>
      </c>
      <c r="F63" s="54" t="s">
        <v>1841</v>
      </c>
      <c r="G63" s="54" t="s">
        <v>2132</v>
      </c>
      <c r="H63" s="54" t="s">
        <v>2085</v>
      </c>
      <c r="I63" s="54" t="s">
        <v>2086</v>
      </c>
      <c r="J63" s="54" t="s">
        <v>1682</v>
      </c>
      <c r="K63" s="54" t="s">
        <v>1712</v>
      </c>
      <c r="L63" s="54" t="s">
        <v>1713</v>
      </c>
      <c r="M63" s="54" t="s">
        <v>2087</v>
      </c>
      <c r="N63" s="54" t="s">
        <v>1715</v>
      </c>
      <c r="O63" s="55">
        <v>1</v>
      </c>
      <c r="P63" s="54" t="s">
        <v>17</v>
      </c>
      <c r="Q63" s="56">
        <v>1328.34</v>
      </c>
      <c r="R63" s="56">
        <v>1328.34</v>
      </c>
      <c r="S63" s="56">
        <v>1328.34</v>
      </c>
      <c r="T63" s="55" t="s">
        <v>1686</v>
      </c>
      <c r="U63" s="55"/>
      <c r="V63" s="55"/>
      <c r="W63" s="50" t="s">
        <v>2121</v>
      </c>
      <c r="X63" s="50" t="s">
        <v>2122</v>
      </c>
      <c r="Y63" s="55"/>
      <c r="Z63" s="55" t="s">
        <v>1848</v>
      </c>
      <c r="AA63" s="54" t="s">
        <v>2088</v>
      </c>
      <c r="AB63" s="54"/>
      <c r="AC63" s="54"/>
      <c r="AD63" s="54"/>
      <c r="AE63" s="54"/>
      <c r="AF63" s="54"/>
      <c r="AG63" s="54" t="s">
        <v>2085</v>
      </c>
      <c r="AH63" s="54" t="s">
        <v>1850</v>
      </c>
      <c r="AI63" s="54" t="s">
        <v>1851</v>
      </c>
      <c r="AJ63" s="54" t="s">
        <v>2089</v>
      </c>
      <c r="AK63" s="54" t="s">
        <v>2090</v>
      </c>
      <c r="AL63" s="50" t="s">
        <v>2121</v>
      </c>
      <c r="AM63" s="50" t="s">
        <v>2122</v>
      </c>
      <c r="AN63" s="56">
        <v>1328.34</v>
      </c>
      <c r="AO63" s="57" t="s">
        <v>17</v>
      </c>
      <c r="AP63" s="54"/>
      <c r="AQ63" s="54" t="s">
        <v>2123</v>
      </c>
      <c r="AR63" s="54" t="s">
        <v>2124</v>
      </c>
      <c r="AS63" s="54" t="s">
        <v>21</v>
      </c>
      <c r="AT63" s="54"/>
      <c r="AU63" s="54"/>
      <c r="AV63" s="54" t="s">
        <v>1856</v>
      </c>
      <c r="AW63" s="54" t="s">
        <v>1857</v>
      </c>
      <c r="AX63" s="54" t="s">
        <v>1679</v>
      </c>
      <c r="AY63" s="54" t="s">
        <v>21</v>
      </c>
      <c r="AZ63" s="54" t="s">
        <v>21</v>
      </c>
      <c r="BA63" s="54" t="s">
        <v>21</v>
      </c>
      <c r="BB63" s="54"/>
      <c r="BC63" s="54"/>
      <c r="BD63" s="54"/>
      <c r="BE63" s="54" t="s">
        <v>2091</v>
      </c>
      <c r="BF63" s="54" t="s">
        <v>2092</v>
      </c>
      <c r="BG63" s="55">
        <v>2</v>
      </c>
      <c r="BH63" s="54" t="s">
        <v>1695</v>
      </c>
      <c r="BI63" s="54" t="s">
        <v>1696</v>
      </c>
      <c r="BJ63" s="54" t="s">
        <v>17</v>
      </c>
      <c r="BK63" s="56">
        <v>1328.34</v>
      </c>
      <c r="BL63" s="56">
        <v>1328.34</v>
      </c>
    </row>
    <row r="64" spans="1:64" s="37" customFormat="1" ht="19.7" customHeight="1" x14ac:dyDescent="0.2">
      <c r="A64" s="37">
        <v>11</v>
      </c>
      <c r="B64" s="49" t="s">
        <v>1726</v>
      </c>
      <c r="E64" s="50" t="s">
        <v>1679</v>
      </c>
      <c r="F64" s="50" t="s">
        <v>1841</v>
      </c>
      <c r="G64" s="50" t="s">
        <v>2133</v>
      </c>
      <c r="H64" s="50" t="s">
        <v>1978</v>
      </c>
      <c r="I64" s="50" t="s">
        <v>1979</v>
      </c>
      <c r="J64" s="50" t="s">
        <v>1682</v>
      </c>
      <c r="K64" s="50" t="s">
        <v>1712</v>
      </c>
      <c r="L64" s="50" t="s">
        <v>1713</v>
      </c>
      <c r="M64" s="50" t="s">
        <v>1980</v>
      </c>
      <c r="N64" s="50" t="s">
        <v>1715</v>
      </c>
      <c r="O64" s="51">
        <v>1</v>
      </c>
      <c r="P64" s="50" t="s">
        <v>17</v>
      </c>
      <c r="Q64" s="52">
        <v>988.84</v>
      </c>
      <c r="R64" s="52">
        <v>988.84</v>
      </c>
      <c r="S64" s="52">
        <v>988.84</v>
      </c>
      <c r="T64" s="51" t="s">
        <v>1686</v>
      </c>
      <c r="U64" s="51"/>
      <c r="V64" s="51"/>
      <c r="W64" s="50" t="s">
        <v>2121</v>
      </c>
      <c r="X64" s="50" t="s">
        <v>2122</v>
      </c>
      <c r="Y64" s="51"/>
      <c r="Z64" s="51" t="s">
        <v>1848</v>
      </c>
      <c r="AA64" s="50" t="s">
        <v>1981</v>
      </c>
      <c r="AB64" s="50"/>
      <c r="AC64" s="50"/>
      <c r="AD64" s="50"/>
      <c r="AE64" s="50"/>
      <c r="AF64" s="50"/>
      <c r="AG64" s="50" t="s">
        <v>1978</v>
      </c>
      <c r="AH64" s="50" t="s">
        <v>1850</v>
      </c>
      <c r="AI64" s="50" t="s">
        <v>1851</v>
      </c>
      <c r="AJ64" s="50" t="s">
        <v>1982</v>
      </c>
      <c r="AK64" s="50" t="s">
        <v>1983</v>
      </c>
      <c r="AL64" s="50" t="s">
        <v>2121</v>
      </c>
      <c r="AM64" s="50" t="s">
        <v>2122</v>
      </c>
      <c r="AN64" s="52">
        <v>988.84</v>
      </c>
      <c r="AO64" s="53" t="s">
        <v>17</v>
      </c>
      <c r="AP64" s="50"/>
      <c r="AQ64" s="50" t="s">
        <v>2123</v>
      </c>
      <c r="AR64" s="50" t="s">
        <v>2124</v>
      </c>
      <c r="AS64" s="50" t="s">
        <v>21</v>
      </c>
      <c r="AT64" s="50"/>
      <c r="AU64" s="50"/>
      <c r="AV64" s="50" t="s">
        <v>1856</v>
      </c>
      <c r="AW64" s="50" t="s">
        <v>1857</v>
      </c>
      <c r="AX64" s="50" t="s">
        <v>1679</v>
      </c>
      <c r="AY64" s="50" t="s">
        <v>21</v>
      </c>
      <c r="AZ64" s="50" t="s">
        <v>21</v>
      </c>
      <c r="BA64" s="50" t="s">
        <v>21</v>
      </c>
      <c r="BB64" s="50"/>
      <c r="BC64" s="50"/>
      <c r="BD64" s="50"/>
      <c r="BE64" s="50" t="s">
        <v>1984</v>
      </c>
      <c r="BF64" s="50" t="s">
        <v>1985</v>
      </c>
      <c r="BG64" s="51">
        <v>2</v>
      </c>
      <c r="BH64" s="50" t="s">
        <v>1695</v>
      </c>
      <c r="BI64" s="50" t="s">
        <v>1696</v>
      </c>
      <c r="BJ64" s="50" t="s">
        <v>17</v>
      </c>
      <c r="BK64" s="52">
        <v>988.84</v>
      </c>
      <c r="BL64" s="52">
        <v>988.84</v>
      </c>
    </row>
    <row r="65" spans="1:64" s="37" customFormat="1" ht="19.7" customHeight="1" x14ac:dyDescent="0.2">
      <c r="A65" s="37">
        <v>11</v>
      </c>
      <c r="B65" s="49" t="s">
        <v>1726</v>
      </c>
      <c r="E65" s="54" t="s">
        <v>1679</v>
      </c>
      <c r="F65" s="54" t="s">
        <v>1841</v>
      </c>
      <c r="G65" s="54" t="s">
        <v>2134</v>
      </c>
      <c r="H65" s="54" t="s">
        <v>159</v>
      </c>
      <c r="I65" s="54" t="s">
        <v>1711</v>
      </c>
      <c r="J65" s="54" t="s">
        <v>1682</v>
      </c>
      <c r="K65" s="54" t="s">
        <v>1712</v>
      </c>
      <c r="L65" s="54" t="s">
        <v>1713</v>
      </c>
      <c r="M65" s="54" t="s">
        <v>2016</v>
      </c>
      <c r="N65" s="54" t="s">
        <v>1715</v>
      </c>
      <c r="O65" s="55">
        <v>4</v>
      </c>
      <c r="P65" s="54" t="s">
        <v>17</v>
      </c>
      <c r="Q65" s="56">
        <v>4934.6000000000004</v>
      </c>
      <c r="R65" s="56">
        <v>4934.6000000000004</v>
      </c>
      <c r="S65" s="56">
        <v>4934.6000000000004</v>
      </c>
      <c r="T65" s="55" t="s">
        <v>1686</v>
      </c>
      <c r="U65" s="55"/>
      <c r="V65" s="55"/>
      <c r="W65" s="54" t="s">
        <v>2121</v>
      </c>
      <c r="X65" s="54" t="s">
        <v>2122</v>
      </c>
      <c r="Y65" s="55"/>
      <c r="Z65" s="55" t="s">
        <v>1848</v>
      </c>
      <c r="AA65" s="54" t="s">
        <v>165</v>
      </c>
      <c r="AB65" s="54"/>
      <c r="AC65" s="54"/>
      <c r="AD65" s="54" t="s">
        <v>1717</v>
      </c>
      <c r="AE65" s="54" t="s">
        <v>1718</v>
      </c>
      <c r="AF65" s="54" t="s">
        <v>1719</v>
      </c>
      <c r="AG65" s="54" t="s">
        <v>159</v>
      </c>
      <c r="AH65" s="54" t="s">
        <v>1850</v>
      </c>
      <c r="AI65" s="54" t="s">
        <v>1851</v>
      </c>
      <c r="AJ65" s="54" t="s">
        <v>2017</v>
      </c>
      <c r="AK65" s="54" t="s">
        <v>2018</v>
      </c>
      <c r="AL65" s="54" t="s">
        <v>2121</v>
      </c>
      <c r="AM65" s="54" t="s">
        <v>2122</v>
      </c>
      <c r="AN65" s="56">
        <v>4934.6000000000004</v>
      </c>
      <c r="AO65" s="57" t="s">
        <v>17</v>
      </c>
      <c r="AP65" s="54"/>
      <c r="AQ65" s="54" t="s">
        <v>2123</v>
      </c>
      <c r="AR65" s="54" t="s">
        <v>2124</v>
      </c>
      <c r="AS65" s="54" t="s">
        <v>21</v>
      </c>
      <c r="AT65" s="54"/>
      <c r="AU65" s="54"/>
      <c r="AV65" s="54" t="s">
        <v>1856</v>
      </c>
      <c r="AW65" s="54" t="s">
        <v>1857</v>
      </c>
      <c r="AX65" s="54" t="s">
        <v>1679</v>
      </c>
      <c r="AY65" s="54" t="s">
        <v>21</v>
      </c>
      <c r="AZ65" s="54" t="s">
        <v>21</v>
      </c>
      <c r="BA65" s="54" t="s">
        <v>21</v>
      </c>
      <c r="BB65" s="54"/>
      <c r="BC65" s="54"/>
      <c r="BD65" s="54"/>
      <c r="BE65" s="54" t="s">
        <v>1722</v>
      </c>
      <c r="BF65" s="54" t="s">
        <v>1723</v>
      </c>
      <c r="BG65" s="55">
        <v>2</v>
      </c>
      <c r="BH65" s="54" t="s">
        <v>1695</v>
      </c>
      <c r="BI65" s="54" t="s">
        <v>1696</v>
      </c>
      <c r="BJ65" s="54" t="s">
        <v>17</v>
      </c>
      <c r="BK65" s="56">
        <v>4934.6000000000004</v>
      </c>
      <c r="BL65" s="56">
        <v>4934.6000000000004</v>
      </c>
    </row>
    <row r="66" spans="1:64" s="37" customFormat="1" ht="19.7" customHeight="1" x14ac:dyDescent="0.2">
      <c r="A66" s="37">
        <v>11</v>
      </c>
      <c r="B66" s="49" t="s">
        <v>1726</v>
      </c>
      <c r="E66" s="50" t="s">
        <v>1679</v>
      </c>
      <c r="F66" s="50" t="s">
        <v>1841</v>
      </c>
      <c r="G66" s="50" t="s">
        <v>2135</v>
      </c>
      <c r="H66" s="50" t="s">
        <v>345</v>
      </c>
      <c r="I66" s="50" t="s">
        <v>1959</v>
      </c>
      <c r="J66" s="50" t="s">
        <v>1682</v>
      </c>
      <c r="K66" s="50" t="s">
        <v>1712</v>
      </c>
      <c r="L66" s="50" t="s">
        <v>1713</v>
      </c>
      <c r="M66" s="50" t="s">
        <v>1960</v>
      </c>
      <c r="N66" s="50" t="s">
        <v>1715</v>
      </c>
      <c r="O66" s="51">
        <v>3</v>
      </c>
      <c r="P66" s="50" t="s">
        <v>17</v>
      </c>
      <c r="Q66" s="52">
        <v>3616.35</v>
      </c>
      <c r="R66" s="52">
        <v>3616.35</v>
      </c>
      <c r="S66" s="52">
        <v>3616.35</v>
      </c>
      <c r="T66" s="51" t="s">
        <v>1686</v>
      </c>
      <c r="U66" s="51"/>
      <c r="V66" s="51"/>
      <c r="W66" s="50" t="s">
        <v>2121</v>
      </c>
      <c r="X66" s="50" t="s">
        <v>2122</v>
      </c>
      <c r="Y66" s="51"/>
      <c r="Z66" s="51" t="s">
        <v>1848</v>
      </c>
      <c r="AA66" s="50" t="s">
        <v>351</v>
      </c>
      <c r="AB66" s="50"/>
      <c r="AC66" s="50"/>
      <c r="AD66" s="50"/>
      <c r="AE66" s="50" t="s">
        <v>1961</v>
      </c>
      <c r="AF66" s="50" t="s">
        <v>1962</v>
      </c>
      <c r="AG66" s="50" t="s">
        <v>345</v>
      </c>
      <c r="AH66" s="50" t="s">
        <v>1850</v>
      </c>
      <c r="AI66" s="50" t="s">
        <v>1851</v>
      </c>
      <c r="AJ66" s="50" t="s">
        <v>1963</v>
      </c>
      <c r="AK66" s="50" t="s">
        <v>1910</v>
      </c>
      <c r="AL66" s="50" t="s">
        <v>2121</v>
      </c>
      <c r="AM66" s="50" t="s">
        <v>2122</v>
      </c>
      <c r="AN66" s="52">
        <v>3616.35</v>
      </c>
      <c r="AO66" s="53" t="s">
        <v>17</v>
      </c>
      <c r="AP66" s="50"/>
      <c r="AQ66" s="50" t="s">
        <v>2123</v>
      </c>
      <c r="AR66" s="50" t="s">
        <v>2124</v>
      </c>
      <c r="AS66" s="50" t="s">
        <v>21</v>
      </c>
      <c r="AT66" s="50"/>
      <c r="AU66" s="50"/>
      <c r="AV66" s="50" t="s">
        <v>1856</v>
      </c>
      <c r="AW66" s="50" t="s">
        <v>1857</v>
      </c>
      <c r="AX66" s="50" t="s">
        <v>1679</v>
      </c>
      <c r="AY66" s="50" t="s">
        <v>21</v>
      </c>
      <c r="AZ66" s="50" t="s">
        <v>21</v>
      </c>
      <c r="BA66" s="50" t="s">
        <v>21</v>
      </c>
      <c r="BB66" s="50"/>
      <c r="BC66" s="50"/>
      <c r="BD66" s="50"/>
      <c r="BE66" s="50" t="s">
        <v>1964</v>
      </c>
      <c r="BF66" s="50" t="s">
        <v>1965</v>
      </c>
      <c r="BG66" s="51">
        <v>2</v>
      </c>
      <c r="BH66" s="50" t="s">
        <v>1695</v>
      </c>
      <c r="BI66" s="50" t="s">
        <v>1696</v>
      </c>
      <c r="BJ66" s="50" t="s">
        <v>17</v>
      </c>
      <c r="BK66" s="52">
        <v>3616.35</v>
      </c>
      <c r="BL66" s="52">
        <v>3616.35</v>
      </c>
    </row>
    <row r="67" spans="1:64" s="37" customFormat="1" ht="19.7" customHeight="1" x14ac:dyDescent="0.2">
      <c r="A67" s="37">
        <v>11</v>
      </c>
      <c r="B67" s="49" t="s">
        <v>1726</v>
      </c>
      <c r="E67" s="54" t="s">
        <v>1679</v>
      </c>
      <c r="F67" s="54" t="s">
        <v>1841</v>
      </c>
      <c r="G67" s="54" t="s">
        <v>2136</v>
      </c>
      <c r="H67" s="54" t="s">
        <v>2068</v>
      </c>
      <c r="I67" s="54" t="s">
        <v>2069</v>
      </c>
      <c r="J67" s="54" t="s">
        <v>1682</v>
      </c>
      <c r="K67" s="54" t="s">
        <v>1712</v>
      </c>
      <c r="L67" s="54" t="s">
        <v>1713</v>
      </c>
      <c r="M67" s="54" t="s">
        <v>2070</v>
      </c>
      <c r="N67" s="54" t="s">
        <v>1715</v>
      </c>
      <c r="O67" s="55">
        <v>1</v>
      </c>
      <c r="P67" s="54" t="s">
        <v>17</v>
      </c>
      <c r="Q67" s="56">
        <v>846.04</v>
      </c>
      <c r="R67" s="56">
        <v>846.04</v>
      </c>
      <c r="S67" s="56">
        <v>846.04</v>
      </c>
      <c r="T67" s="55" t="s">
        <v>1686</v>
      </c>
      <c r="U67" s="55"/>
      <c r="V67" s="55"/>
      <c r="W67" s="54" t="s">
        <v>2121</v>
      </c>
      <c r="X67" s="54" t="s">
        <v>2122</v>
      </c>
      <c r="Y67" s="55"/>
      <c r="Z67" s="55" t="s">
        <v>1848</v>
      </c>
      <c r="AA67" s="54" t="s">
        <v>2071</v>
      </c>
      <c r="AB67" s="54"/>
      <c r="AC67" s="54"/>
      <c r="AD67" s="54"/>
      <c r="AE67" s="54"/>
      <c r="AF67" s="54"/>
      <c r="AG67" s="54" t="s">
        <v>2068</v>
      </c>
      <c r="AH67" s="54" t="s">
        <v>1850</v>
      </c>
      <c r="AI67" s="54" t="s">
        <v>1851</v>
      </c>
      <c r="AJ67" s="54" t="s">
        <v>2072</v>
      </c>
      <c r="AK67" s="54" t="s">
        <v>2073</v>
      </c>
      <c r="AL67" s="54" t="s">
        <v>2121</v>
      </c>
      <c r="AM67" s="54" t="s">
        <v>2122</v>
      </c>
      <c r="AN67" s="56">
        <v>846.04</v>
      </c>
      <c r="AO67" s="57" t="s">
        <v>17</v>
      </c>
      <c r="AP67" s="54"/>
      <c r="AQ67" s="54" t="s">
        <v>2123</v>
      </c>
      <c r="AR67" s="54" t="s">
        <v>2124</v>
      </c>
      <c r="AS67" s="54" t="s">
        <v>21</v>
      </c>
      <c r="AT67" s="54"/>
      <c r="AU67" s="54"/>
      <c r="AV67" s="54" t="s">
        <v>1856</v>
      </c>
      <c r="AW67" s="54" t="s">
        <v>1857</v>
      </c>
      <c r="AX67" s="54" t="s">
        <v>1679</v>
      </c>
      <c r="AY67" s="54" t="s">
        <v>21</v>
      </c>
      <c r="AZ67" s="54" t="s">
        <v>21</v>
      </c>
      <c r="BA67" s="54" t="s">
        <v>21</v>
      </c>
      <c r="BB67" s="54"/>
      <c r="BC67" s="54"/>
      <c r="BD67" s="54"/>
      <c r="BE67" s="54" t="s">
        <v>2074</v>
      </c>
      <c r="BF67" s="54" t="s">
        <v>2075</v>
      </c>
      <c r="BG67" s="55">
        <v>2</v>
      </c>
      <c r="BH67" s="54" t="s">
        <v>1695</v>
      </c>
      <c r="BI67" s="54" t="s">
        <v>1696</v>
      </c>
      <c r="BJ67" s="54" t="s">
        <v>17</v>
      </c>
      <c r="BK67" s="56">
        <v>846.04</v>
      </c>
      <c r="BL67" s="56">
        <v>846.04</v>
      </c>
    </row>
    <row r="68" spans="1:64" s="37" customFormat="1" ht="19.7" customHeight="1" x14ac:dyDescent="0.2">
      <c r="A68" s="37">
        <v>11</v>
      </c>
      <c r="B68" s="49" t="s">
        <v>1726</v>
      </c>
      <c r="E68" s="50" t="s">
        <v>1679</v>
      </c>
      <c r="F68" s="50" t="s">
        <v>1841</v>
      </c>
      <c r="G68" s="50" t="s">
        <v>2137</v>
      </c>
      <c r="H68" s="50" t="s">
        <v>2077</v>
      </c>
      <c r="I68" s="50" t="s">
        <v>2078</v>
      </c>
      <c r="J68" s="50" t="s">
        <v>1682</v>
      </c>
      <c r="K68" s="50" t="s">
        <v>1712</v>
      </c>
      <c r="L68" s="50" t="s">
        <v>1713</v>
      </c>
      <c r="M68" s="50" t="s">
        <v>2079</v>
      </c>
      <c r="N68" s="50" t="s">
        <v>1715</v>
      </c>
      <c r="O68" s="51">
        <v>1</v>
      </c>
      <c r="P68" s="50" t="s">
        <v>17</v>
      </c>
      <c r="Q68" s="52">
        <v>846.04</v>
      </c>
      <c r="R68" s="52">
        <v>846.04</v>
      </c>
      <c r="S68" s="52">
        <v>846.04</v>
      </c>
      <c r="T68" s="51" t="s">
        <v>1686</v>
      </c>
      <c r="U68" s="51"/>
      <c r="V68" s="51"/>
      <c r="W68" s="50" t="s">
        <v>2121</v>
      </c>
      <c r="X68" s="50" t="s">
        <v>2122</v>
      </c>
      <c r="Y68" s="51"/>
      <c r="Z68" s="51" t="s">
        <v>1848</v>
      </c>
      <c r="AA68" s="50" t="s">
        <v>2080</v>
      </c>
      <c r="AB68" s="50"/>
      <c r="AC68" s="50"/>
      <c r="AD68" s="50"/>
      <c r="AE68" s="50"/>
      <c r="AF68" s="50"/>
      <c r="AG68" s="50" t="s">
        <v>2077</v>
      </c>
      <c r="AH68" s="50" t="s">
        <v>1850</v>
      </c>
      <c r="AI68" s="50" t="s">
        <v>1851</v>
      </c>
      <c r="AJ68" s="50" t="s">
        <v>2081</v>
      </c>
      <c r="AK68" s="50" t="s">
        <v>2000</v>
      </c>
      <c r="AL68" s="50" t="s">
        <v>2121</v>
      </c>
      <c r="AM68" s="50" t="s">
        <v>2122</v>
      </c>
      <c r="AN68" s="52">
        <v>846.04</v>
      </c>
      <c r="AO68" s="53" t="s">
        <v>17</v>
      </c>
      <c r="AP68" s="50"/>
      <c r="AQ68" s="50" t="s">
        <v>2123</v>
      </c>
      <c r="AR68" s="50" t="s">
        <v>2124</v>
      </c>
      <c r="AS68" s="50" t="s">
        <v>21</v>
      </c>
      <c r="AT68" s="50"/>
      <c r="AU68" s="50"/>
      <c r="AV68" s="50" t="s">
        <v>1856</v>
      </c>
      <c r="AW68" s="50" t="s">
        <v>1857</v>
      </c>
      <c r="AX68" s="50" t="s">
        <v>1679</v>
      </c>
      <c r="AY68" s="50" t="s">
        <v>21</v>
      </c>
      <c r="AZ68" s="50" t="s">
        <v>21</v>
      </c>
      <c r="BA68" s="50" t="s">
        <v>21</v>
      </c>
      <c r="BB68" s="50"/>
      <c r="BC68" s="50"/>
      <c r="BD68" s="50"/>
      <c r="BE68" s="50" t="s">
        <v>2082</v>
      </c>
      <c r="BF68" s="50" t="s">
        <v>2083</v>
      </c>
      <c r="BG68" s="51">
        <v>2</v>
      </c>
      <c r="BH68" s="50" t="s">
        <v>1695</v>
      </c>
      <c r="BI68" s="50" t="s">
        <v>1696</v>
      </c>
      <c r="BJ68" s="50" t="s">
        <v>17</v>
      </c>
      <c r="BK68" s="52">
        <v>846.04</v>
      </c>
      <c r="BL68" s="52">
        <v>846.04</v>
      </c>
    </row>
    <row r="69" spans="1:64" s="37" customFormat="1" ht="19.7" customHeight="1" x14ac:dyDescent="0.2">
      <c r="A69" s="37">
        <v>11</v>
      </c>
      <c r="B69" s="49" t="s">
        <v>1726</v>
      </c>
      <c r="E69" s="54" t="s">
        <v>1679</v>
      </c>
      <c r="F69" s="54" t="s">
        <v>1841</v>
      </c>
      <c r="G69" s="54" t="s">
        <v>2138</v>
      </c>
      <c r="H69" s="54" t="s">
        <v>1950</v>
      </c>
      <c r="I69" s="54" t="s">
        <v>1951</v>
      </c>
      <c r="J69" s="54" t="s">
        <v>1682</v>
      </c>
      <c r="K69" s="54" t="s">
        <v>1712</v>
      </c>
      <c r="L69" s="54" t="s">
        <v>1713</v>
      </c>
      <c r="M69" s="54" t="s">
        <v>1952</v>
      </c>
      <c r="N69" s="54" t="s">
        <v>1715</v>
      </c>
      <c r="O69" s="55">
        <v>1</v>
      </c>
      <c r="P69" s="54" t="s">
        <v>17</v>
      </c>
      <c r="Q69" s="56">
        <v>1612.01</v>
      </c>
      <c r="R69" s="56">
        <v>1612.01</v>
      </c>
      <c r="S69" s="56">
        <v>1612.01</v>
      </c>
      <c r="T69" s="55" t="s">
        <v>1686</v>
      </c>
      <c r="U69" s="55"/>
      <c r="V69" s="55"/>
      <c r="W69" s="54" t="s">
        <v>2121</v>
      </c>
      <c r="X69" s="54" t="s">
        <v>2122</v>
      </c>
      <c r="Y69" s="55"/>
      <c r="Z69" s="55" t="s">
        <v>1848</v>
      </c>
      <c r="AA69" s="54" t="s">
        <v>1953</v>
      </c>
      <c r="AB69" s="54"/>
      <c r="AC69" s="54"/>
      <c r="AD69" s="54"/>
      <c r="AE69" s="54"/>
      <c r="AF69" s="54"/>
      <c r="AG69" s="54" t="s">
        <v>1950</v>
      </c>
      <c r="AH69" s="54" t="s">
        <v>1850</v>
      </c>
      <c r="AI69" s="54" t="s">
        <v>1851</v>
      </c>
      <c r="AJ69" s="54" t="s">
        <v>1954</v>
      </c>
      <c r="AK69" s="54" t="s">
        <v>1955</v>
      </c>
      <c r="AL69" s="54" t="s">
        <v>2121</v>
      </c>
      <c r="AM69" s="54" t="s">
        <v>2122</v>
      </c>
      <c r="AN69" s="56">
        <v>1612.01</v>
      </c>
      <c r="AO69" s="57" t="s">
        <v>17</v>
      </c>
      <c r="AP69" s="54"/>
      <c r="AQ69" s="54" t="s">
        <v>2123</v>
      </c>
      <c r="AR69" s="54" t="s">
        <v>2124</v>
      </c>
      <c r="AS69" s="54" t="s">
        <v>21</v>
      </c>
      <c r="AT69" s="54"/>
      <c r="AU69" s="54"/>
      <c r="AV69" s="54" t="s">
        <v>1856</v>
      </c>
      <c r="AW69" s="54" t="s">
        <v>1857</v>
      </c>
      <c r="AX69" s="54" t="s">
        <v>1679</v>
      </c>
      <c r="AY69" s="54" t="s">
        <v>21</v>
      </c>
      <c r="AZ69" s="54" t="s">
        <v>21</v>
      </c>
      <c r="BA69" s="54" t="s">
        <v>21</v>
      </c>
      <c r="BB69" s="54"/>
      <c r="BC69" s="54"/>
      <c r="BD69" s="54"/>
      <c r="BE69" s="54" t="s">
        <v>1956</v>
      </c>
      <c r="BF69" s="54" t="s">
        <v>1957</v>
      </c>
      <c r="BG69" s="55">
        <v>2</v>
      </c>
      <c r="BH69" s="54" t="s">
        <v>1695</v>
      </c>
      <c r="BI69" s="54" t="s">
        <v>1696</v>
      </c>
      <c r="BJ69" s="54" t="s">
        <v>17</v>
      </c>
      <c r="BK69" s="56">
        <v>1612.01</v>
      </c>
      <c r="BL69" s="56">
        <v>1612.01</v>
      </c>
    </row>
    <row r="70" spans="1:64" s="37" customFormat="1" ht="19.7" customHeight="1" x14ac:dyDescent="0.2">
      <c r="A70" s="37">
        <v>11</v>
      </c>
      <c r="B70" s="49" t="s">
        <v>1726</v>
      </c>
      <c r="E70" s="50" t="s">
        <v>1679</v>
      </c>
      <c r="F70" s="50" t="s">
        <v>1841</v>
      </c>
      <c r="G70" s="50" t="s">
        <v>2139</v>
      </c>
      <c r="H70" s="50" t="s">
        <v>1887</v>
      </c>
      <c r="I70" s="50" t="s">
        <v>1888</v>
      </c>
      <c r="J70" s="50" t="s">
        <v>1682</v>
      </c>
      <c r="K70" s="50" t="s">
        <v>1712</v>
      </c>
      <c r="L70" s="50" t="s">
        <v>1713</v>
      </c>
      <c r="M70" s="50" t="s">
        <v>1889</v>
      </c>
      <c r="N70" s="50" t="s">
        <v>1715</v>
      </c>
      <c r="O70" s="51">
        <v>1</v>
      </c>
      <c r="P70" s="50" t="s">
        <v>17</v>
      </c>
      <c r="Q70" s="52">
        <v>879.95</v>
      </c>
      <c r="R70" s="52">
        <v>879.95</v>
      </c>
      <c r="S70" s="52">
        <v>879.95</v>
      </c>
      <c r="T70" s="51" t="s">
        <v>1686</v>
      </c>
      <c r="U70" s="51"/>
      <c r="V70" s="51"/>
      <c r="W70" s="50" t="s">
        <v>2121</v>
      </c>
      <c r="X70" s="50" t="s">
        <v>2122</v>
      </c>
      <c r="Y70" s="51"/>
      <c r="Z70" s="51" t="s">
        <v>1848</v>
      </c>
      <c r="AA70" s="50" t="s">
        <v>1890</v>
      </c>
      <c r="AB70" s="50"/>
      <c r="AC70" s="50"/>
      <c r="AD70" s="50"/>
      <c r="AE70" s="50"/>
      <c r="AF70" s="50"/>
      <c r="AG70" s="50" t="s">
        <v>1887</v>
      </c>
      <c r="AH70" s="50" t="s">
        <v>1850</v>
      </c>
      <c r="AI70" s="50" t="s">
        <v>1851</v>
      </c>
      <c r="AJ70" s="50" t="s">
        <v>1891</v>
      </c>
      <c r="AK70" s="50" t="s">
        <v>1853</v>
      </c>
      <c r="AL70" s="50" t="s">
        <v>2121</v>
      </c>
      <c r="AM70" s="50" t="s">
        <v>2122</v>
      </c>
      <c r="AN70" s="52">
        <v>879.95</v>
      </c>
      <c r="AO70" s="53" t="s">
        <v>17</v>
      </c>
      <c r="AP70" s="50"/>
      <c r="AQ70" s="50" t="s">
        <v>2123</v>
      </c>
      <c r="AR70" s="50" t="s">
        <v>2124</v>
      </c>
      <c r="AS70" s="50" t="s">
        <v>21</v>
      </c>
      <c r="AT70" s="50"/>
      <c r="AU70" s="50"/>
      <c r="AV70" s="50" t="s">
        <v>1856</v>
      </c>
      <c r="AW70" s="50" t="s">
        <v>1857</v>
      </c>
      <c r="AX70" s="50" t="s">
        <v>1679</v>
      </c>
      <c r="AY70" s="50" t="s">
        <v>21</v>
      </c>
      <c r="AZ70" s="50" t="s">
        <v>21</v>
      </c>
      <c r="BA70" s="50" t="s">
        <v>21</v>
      </c>
      <c r="BB70" s="50"/>
      <c r="BC70" s="50"/>
      <c r="BD70" s="50"/>
      <c r="BE70" s="50" t="s">
        <v>1892</v>
      </c>
      <c r="BF70" s="50" t="s">
        <v>1893</v>
      </c>
      <c r="BG70" s="51">
        <v>2</v>
      </c>
      <c r="BH70" s="50" t="s">
        <v>1695</v>
      </c>
      <c r="BI70" s="50" t="s">
        <v>1696</v>
      </c>
      <c r="BJ70" s="50" t="s">
        <v>17</v>
      </c>
      <c r="BK70" s="52">
        <v>879.95</v>
      </c>
      <c r="BL70" s="52">
        <v>879.95</v>
      </c>
    </row>
    <row r="71" spans="1:64" s="37" customFormat="1" ht="19.7" customHeight="1" x14ac:dyDescent="0.2">
      <c r="A71" s="37">
        <v>11</v>
      </c>
      <c r="B71" s="49" t="s">
        <v>1726</v>
      </c>
      <c r="E71" s="54" t="s">
        <v>1679</v>
      </c>
      <c r="F71" s="54" t="s">
        <v>1841</v>
      </c>
      <c r="G71" s="54" t="s">
        <v>2140</v>
      </c>
      <c r="H71" s="54" t="s">
        <v>1861</v>
      </c>
      <c r="I71" s="54" t="s">
        <v>1862</v>
      </c>
      <c r="J71" s="54" t="s">
        <v>1682</v>
      </c>
      <c r="K71" s="54" t="s">
        <v>1712</v>
      </c>
      <c r="L71" s="54" t="s">
        <v>1713</v>
      </c>
      <c r="M71" s="54" t="s">
        <v>1863</v>
      </c>
      <c r="N71" s="54" t="s">
        <v>1715</v>
      </c>
      <c r="O71" s="55">
        <v>1</v>
      </c>
      <c r="P71" s="54" t="s">
        <v>17</v>
      </c>
      <c r="Q71" s="56">
        <v>879.95</v>
      </c>
      <c r="R71" s="56">
        <v>879.95</v>
      </c>
      <c r="S71" s="56">
        <v>879.95</v>
      </c>
      <c r="T71" s="55" t="s">
        <v>1686</v>
      </c>
      <c r="U71" s="55"/>
      <c r="V71" s="55"/>
      <c r="W71" s="54" t="s">
        <v>2121</v>
      </c>
      <c r="X71" s="54" t="s">
        <v>2122</v>
      </c>
      <c r="Y71" s="55"/>
      <c r="Z71" s="55" t="s">
        <v>1848</v>
      </c>
      <c r="AA71" s="54" t="s">
        <v>1864</v>
      </c>
      <c r="AB71" s="54"/>
      <c r="AC71" s="54"/>
      <c r="AD71" s="54"/>
      <c r="AE71" s="54"/>
      <c r="AF71" s="54"/>
      <c r="AG71" s="54" t="s">
        <v>1861</v>
      </c>
      <c r="AH71" s="54" t="s">
        <v>1850</v>
      </c>
      <c r="AI71" s="54" t="s">
        <v>1851</v>
      </c>
      <c r="AJ71" s="54" t="s">
        <v>1865</v>
      </c>
      <c r="AK71" s="54" t="s">
        <v>1866</v>
      </c>
      <c r="AL71" s="54" t="s">
        <v>2121</v>
      </c>
      <c r="AM71" s="54" t="s">
        <v>2122</v>
      </c>
      <c r="AN71" s="56">
        <v>879.95</v>
      </c>
      <c r="AO71" s="57" t="s">
        <v>17</v>
      </c>
      <c r="AP71" s="54"/>
      <c r="AQ71" s="54" t="s">
        <v>2123</v>
      </c>
      <c r="AR71" s="54" t="s">
        <v>2124</v>
      </c>
      <c r="AS71" s="54" t="s">
        <v>21</v>
      </c>
      <c r="AT71" s="54"/>
      <c r="AU71" s="54"/>
      <c r="AV71" s="54" t="s">
        <v>1856</v>
      </c>
      <c r="AW71" s="54" t="s">
        <v>1857</v>
      </c>
      <c r="AX71" s="54" t="s">
        <v>1679</v>
      </c>
      <c r="AY71" s="54" t="s">
        <v>21</v>
      </c>
      <c r="AZ71" s="54" t="s">
        <v>21</v>
      </c>
      <c r="BA71" s="54" t="s">
        <v>21</v>
      </c>
      <c r="BB71" s="54"/>
      <c r="BC71" s="54"/>
      <c r="BD71" s="54"/>
      <c r="BE71" s="54" t="s">
        <v>1867</v>
      </c>
      <c r="BF71" s="54" t="s">
        <v>1868</v>
      </c>
      <c r="BG71" s="55">
        <v>2</v>
      </c>
      <c r="BH71" s="54" t="s">
        <v>1695</v>
      </c>
      <c r="BI71" s="54" t="s">
        <v>1696</v>
      </c>
      <c r="BJ71" s="54" t="s">
        <v>17</v>
      </c>
      <c r="BK71" s="56">
        <v>879.95</v>
      </c>
      <c r="BL71" s="56">
        <v>879.95</v>
      </c>
    </row>
    <row r="72" spans="1:64" s="37" customFormat="1" ht="19.7" customHeight="1" x14ac:dyDescent="0.2">
      <c r="A72" s="37">
        <v>11</v>
      </c>
      <c r="B72" s="49" t="s">
        <v>1726</v>
      </c>
      <c r="E72" s="50" t="s">
        <v>1679</v>
      </c>
      <c r="F72" s="50" t="s">
        <v>1841</v>
      </c>
      <c r="G72" s="50" t="s">
        <v>2141</v>
      </c>
      <c r="H72" s="50" t="s">
        <v>1895</v>
      </c>
      <c r="I72" s="50" t="s">
        <v>1896</v>
      </c>
      <c r="J72" s="50" t="s">
        <v>1682</v>
      </c>
      <c r="K72" s="50" t="s">
        <v>1712</v>
      </c>
      <c r="L72" s="50" t="s">
        <v>1713</v>
      </c>
      <c r="M72" s="50" t="s">
        <v>1897</v>
      </c>
      <c r="N72" s="50" t="s">
        <v>1715</v>
      </c>
      <c r="O72" s="51">
        <v>1</v>
      </c>
      <c r="P72" s="50" t="s">
        <v>17</v>
      </c>
      <c r="Q72" s="52">
        <v>1250.76</v>
      </c>
      <c r="R72" s="52">
        <v>1250.76</v>
      </c>
      <c r="S72" s="52">
        <v>1250.76</v>
      </c>
      <c r="T72" s="51" t="s">
        <v>1686</v>
      </c>
      <c r="U72" s="51"/>
      <c r="V72" s="51"/>
      <c r="W72" s="50" t="s">
        <v>2121</v>
      </c>
      <c r="X72" s="50" t="s">
        <v>2122</v>
      </c>
      <c r="Y72" s="51"/>
      <c r="Z72" s="51" t="s">
        <v>1848</v>
      </c>
      <c r="AA72" s="50" t="s">
        <v>1898</v>
      </c>
      <c r="AB72" s="50"/>
      <c r="AC72" s="50"/>
      <c r="AD72" s="50"/>
      <c r="AE72" s="50"/>
      <c r="AF72" s="50"/>
      <c r="AG72" s="50" t="s">
        <v>1895</v>
      </c>
      <c r="AH72" s="50" t="s">
        <v>1850</v>
      </c>
      <c r="AI72" s="50" t="s">
        <v>1851</v>
      </c>
      <c r="AJ72" s="50" t="s">
        <v>1899</v>
      </c>
      <c r="AK72" s="50" t="s">
        <v>1866</v>
      </c>
      <c r="AL72" s="50" t="s">
        <v>2121</v>
      </c>
      <c r="AM72" s="50" t="s">
        <v>2122</v>
      </c>
      <c r="AN72" s="52">
        <v>1250.76</v>
      </c>
      <c r="AO72" s="53" t="s">
        <v>17</v>
      </c>
      <c r="AP72" s="50"/>
      <c r="AQ72" s="50" t="s">
        <v>2123</v>
      </c>
      <c r="AR72" s="50" t="s">
        <v>2124</v>
      </c>
      <c r="AS72" s="50" t="s">
        <v>21</v>
      </c>
      <c r="AT72" s="50"/>
      <c r="AU72" s="50"/>
      <c r="AV72" s="50" t="s">
        <v>1856</v>
      </c>
      <c r="AW72" s="50" t="s">
        <v>1857</v>
      </c>
      <c r="AX72" s="50" t="s">
        <v>1679</v>
      </c>
      <c r="AY72" s="50" t="s">
        <v>21</v>
      </c>
      <c r="AZ72" s="50" t="s">
        <v>21</v>
      </c>
      <c r="BA72" s="50" t="s">
        <v>21</v>
      </c>
      <c r="BB72" s="50"/>
      <c r="BC72" s="50"/>
      <c r="BD72" s="50"/>
      <c r="BE72" s="50" t="s">
        <v>1900</v>
      </c>
      <c r="BF72" s="50" t="s">
        <v>1901</v>
      </c>
      <c r="BG72" s="51">
        <v>2</v>
      </c>
      <c r="BH72" s="50" t="s">
        <v>1695</v>
      </c>
      <c r="BI72" s="50" t="s">
        <v>1696</v>
      </c>
      <c r="BJ72" s="50" t="s">
        <v>17</v>
      </c>
      <c r="BK72" s="52">
        <v>1250.76</v>
      </c>
      <c r="BL72" s="52">
        <v>1250.76</v>
      </c>
    </row>
    <row r="73" spans="1:64" s="37" customFormat="1" ht="19.7" customHeight="1" x14ac:dyDescent="0.2">
      <c r="A73" s="37">
        <v>11</v>
      </c>
      <c r="B73" s="49" t="s">
        <v>1726</v>
      </c>
      <c r="E73" s="54" t="s">
        <v>1679</v>
      </c>
      <c r="F73" s="54" t="s">
        <v>1841</v>
      </c>
      <c r="G73" s="54" t="s">
        <v>2142</v>
      </c>
      <c r="H73" s="54" t="s">
        <v>1843</v>
      </c>
      <c r="I73" s="54" t="s">
        <v>1844</v>
      </c>
      <c r="J73" s="54" t="s">
        <v>1682</v>
      </c>
      <c r="K73" s="54" t="s">
        <v>1712</v>
      </c>
      <c r="L73" s="54" t="s">
        <v>1713</v>
      </c>
      <c r="M73" s="54" t="s">
        <v>1845</v>
      </c>
      <c r="N73" s="54" t="s">
        <v>1715</v>
      </c>
      <c r="O73" s="55">
        <v>1</v>
      </c>
      <c r="P73" s="54" t="s">
        <v>17</v>
      </c>
      <c r="Q73" s="56">
        <v>1612.01</v>
      </c>
      <c r="R73" s="56">
        <v>1612.01</v>
      </c>
      <c r="S73" s="56">
        <v>1612.01</v>
      </c>
      <c r="T73" s="55" t="s">
        <v>1686</v>
      </c>
      <c r="U73" s="55"/>
      <c r="V73" s="55"/>
      <c r="W73" s="54" t="s">
        <v>2121</v>
      </c>
      <c r="X73" s="54" t="s">
        <v>2122</v>
      </c>
      <c r="Y73" s="55"/>
      <c r="Z73" s="55" t="s">
        <v>1848</v>
      </c>
      <c r="AA73" s="54" t="s">
        <v>1849</v>
      </c>
      <c r="AB73" s="54"/>
      <c r="AC73" s="54"/>
      <c r="AD73" s="54"/>
      <c r="AE73" s="54"/>
      <c r="AF73" s="54"/>
      <c r="AG73" s="54" t="s">
        <v>1843</v>
      </c>
      <c r="AH73" s="54" t="s">
        <v>1850</v>
      </c>
      <c r="AI73" s="54" t="s">
        <v>1851</v>
      </c>
      <c r="AJ73" s="54" t="s">
        <v>1852</v>
      </c>
      <c r="AK73" s="54" t="s">
        <v>1853</v>
      </c>
      <c r="AL73" s="54" t="s">
        <v>2121</v>
      </c>
      <c r="AM73" s="54" t="s">
        <v>2122</v>
      </c>
      <c r="AN73" s="56">
        <v>1612.01</v>
      </c>
      <c r="AO73" s="57" t="s">
        <v>17</v>
      </c>
      <c r="AP73" s="54"/>
      <c r="AQ73" s="54" t="s">
        <v>2123</v>
      </c>
      <c r="AR73" s="54" t="s">
        <v>2124</v>
      </c>
      <c r="AS73" s="54" t="s">
        <v>21</v>
      </c>
      <c r="AT73" s="54"/>
      <c r="AU73" s="54"/>
      <c r="AV73" s="54" t="s">
        <v>1856</v>
      </c>
      <c r="AW73" s="54" t="s">
        <v>1857</v>
      </c>
      <c r="AX73" s="54" t="s">
        <v>1679</v>
      </c>
      <c r="AY73" s="54" t="s">
        <v>21</v>
      </c>
      <c r="AZ73" s="54" t="s">
        <v>21</v>
      </c>
      <c r="BA73" s="54" t="s">
        <v>21</v>
      </c>
      <c r="BB73" s="54"/>
      <c r="BC73" s="54"/>
      <c r="BD73" s="54"/>
      <c r="BE73" s="54" t="s">
        <v>1858</v>
      </c>
      <c r="BF73" s="54" t="s">
        <v>1859</v>
      </c>
      <c r="BG73" s="55">
        <v>2</v>
      </c>
      <c r="BH73" s="54" t="s">
        <v>1695</v>
      </c>
      <c r="BI73" s="54" t="s">
        <v>1696</v>
      </c>
      <c r="BJ73" s="54" t="s">
        <v>17</v>
      </c>
      <c r="BK73" s="56">
        <v>1612.01</v>
      </c>
      <c r="BL73" s="56">
        <v>1612.01</v>
      </c>
    </row>
    <row r="74" spans="1:64" s="37" customFormat="1" ht="19.7" customHeight="1" x14ac:dyDescent="0.2">
      <c r="A74" s="37">
        <v>11</v>
      </c>
      <c r="B74" s="49" t="s">
        <v>1726</v>
      </c>
      <c r="E74" s="50" t="s">
        <v>1679</v>
      </c>
      <c r="F74" s="50" t="s">
        <v>1841</v>
      </c>
      <c r="G74" s="50" t="s">
        <v>2143</v>
      </c>
      <c r="H74" s="50" t="s">
        <v>1878</v>
      </c>
      <c r="I74" s="50" t="s">
        <v>1879</v>
      </c>
      <c r="J74" s="50" t="s">
        <v>1682</v>
      </c>
      <c r="K74" s="50" t="s">
        <v>1712</v>
      </c>
      <c r="L74" s="50" t="s">
        <v>1713</v>
      </c>
      <c r="M74" s="50" t="s">
        <v>1880</v>
      </c>
      <c r="N74" s="50" t="s">
        <v>1715</v>
      </c>
      <c r="O74" s="51">
        <v>1</v>
      </c>
      <c r="P74" s="50" t="s">
        <v>17</v>
      </c>
      <c r="Q74" s="52">
        <v>879.95</v>
      </c>
      <c r="R74" s="52">
        <v>879.95</v>
      </c>
      <c r="S74" s="52">
        <v>879.95</v>
      </c>
      <c r="T74" s="51" t="s">
        <v>1686</v>
      </c>
      <c r="U74" s="51"/>
      <c r="V74" s="51"/>
      <c r="W74" s="50" t="s">
        <v>2121</v>
      </c>
      <c r="X74" s="50" t="s">
        <v>2122</v>
      </c>
      <c r="Y74" s="51"/>
      <c r="Z74" s="51" t="s">
        <v>1848</v>
      </c>
      <c r="AA74" s="50" t="s">
        <v>1881</v>
      </c>
      <c r="AB74" s="50"/>
      <c r="AC74" s="50"/>
      <c r="AD74" s="50"/>
      <c r="AE74" s="50"/>
      <c r="AF74" s="50"/>
      <c r="AG74" s="50" t="s">
        <v>1878</v>
      </c>
      <c r="AH74" s="50" t="s">
        <v>1850</v>
      </c>
      <c r="AI74" s="50" t="s">
        <v>1851</v>
      </c>
      <c r="AJ74" s="50" t="s">
        <v>1882</v>
      </c>
      <c r="AK74" s="50" t="s">
        <v>1883</v>
      </c>
      <c r="AL74" s="50" t="s">
        <v>2121</v>
      </c>
      <c r="AM74" s="50" t="s">
        <v>2122</v>
      </c>
      <c r="AN74" s="52">
        <v>879.95</v>
      </c>
      <c r="AO74" s="53" t="s">
        <v>17</v>
      </c>
      <c r="AP74" s="50"/>
      <c r="AQ74" s="50" t="s">
        <v>2123</v>
      </c>
      <c r="AR74" s="50" t="s">
        <v>2124</v>
      </c>
      <c r="AS74" s="50" t="s">
        <v>21</v>
      </c>
      <c r="AT74" s="50"/>
      <c r="AU74" s="50"/>
      <c r="AV74" s="50" t="s">
        <v>1856</v>
      </c>
      <c r="AW74" s="50" t="s">
        <v>1857</v>
      </c>
      <c r="AX74" s="50" t="s">
        <v>1679</v>
      </c>
      <c r="AY74" s="50" t="s">
        <v>21</v>
      </c>
      <c r="AZ74" s="50" t="s">
        <v>21</v>
      </c>
      <c r="BA74" s="50" t="s">
        <v>21</v>
      </c>
      <c r="BB74" s="50"/>
      <c r="BC74" s="50"/>
      <c r="BD74" s="50"/>
      <c r="BE74" s="50" t="s">
        <v>1884</v>
      </c>
      <c r="BF74" s="50" t="s">
        <v>1885</v>
      </c>
      <c r="BG74" s="51">
        <v>2</v>
      </c>
      <c r="BH74" s="50" t="s">
        <v>1695</v>
      </c>
      <c r="BI74" s="50" t="s">
        <v>1696</v>
      </c>
      <c r="BJ74" s="50" t="s">
        <v>17</v>
      </c>
      <c r="BK74" s="52">
        <v>879.95</v>
      </c>
      <c r="BL74" s="52">
        <v>879.95</v>
      </c>
    </row>
    <row r="75" spans="1:64" s="37" customFormat="1" ht="19.7" customHeight="1" x14ac:dyDescent="0.2">
      <c r="A75" s="37">
        <v>11</v>
      </c>
      <c r="B75" s="49" t="s">
        <v>1726</v>
      </c>
      <c r="E75" s="54" t="s">
        <v>1679</v>
      </c>
      <c r="F75" s="54" t="s">
        <v>1841</v>
      </c>
      <c r="G75" s="54" t="s">
        <v>2144</v>
      </c>
      <c r="H75" s="54" t="s">
        <v>2051</v>
      </c>
      <c r="I75" s="54" t="s">
        <v>2052</v>
      </c>
      <c r="J75" s="54" t="s">
        <v>1682</v>
      </c>
      <c r="K75" s="54" t="s">
        <v>1712</v>
      </c>
      <c r="L75" s="54" t="s">
        <v>1713</v>
      </c>
      <c r="M75" s="54" t="s">
        <v>2053</v>
      </c>
      <c r="N75" s="54" t="s">
        <v>1715</v>
      </c>
      <c r="O75" s="55">
        <v>1</v>
      </c>
      <c r="P75" s="54" t="s">
        <v>17</v>
      </c>
      <c r="Q75" s="56">
        <v>1250.76</v>
      </c>
      <c r="R75" s="56">
        <v>1250.76</v>
      </c>
      <c r="S75" s="56">
        <v>1250.76</v>
      </c>
      <c r="T75" s="55" t="s">
        <v>1686</v>
      </c>
      <c r="U75" s="55"/>
      <c r="V75" s="55"/>
      <c r="W75" s="54" t="s">
        <v>2121</v>
      </c>
      <c r="X75" s="54" t="s">
        <v>2122</v>
      </c>
      <c r="Y75" s="55"/>
      <c r="Z75" s="55" t="s">
        <v>1848</v>
      </c>
      <c r="AA75" s="54" t="s">
        <v>2054</v>
      </c>
      <c r="AB75" s="54"/>
      <c r="AC75" s="54"/>
      <c r="AD75" s="54"/>
      <c r="AE75" s="54"/>
      <c r="AF75" s="54"/>
      <c r="AG75" s="54" t="s">
        <v>2051</v>
      </c>
      <c r="AH75" s="54" t="s">
        <v>1850</v>
      </c>
      <c r="AI75" s="54" t="s">
        <v>1851</v>
      </c>
      <c r="AJ75" s="54" t="s">
        <v>2055</v>
      </c>
      <c r="AK75" s="54" t="s">
        <v>2056</v>
      </c>
      <c r="AL75" s="54" t="s">
        <v>2121</v>
      </c>
      <c r="AM75" s="54" t="s">
        <v>2122</v>
      </c>
      <c r="AN75" s="56">
        <v>1250.76</v>
      </c>
      <c r="AO75" s="57" t="s">
        <v>17</v>
      </c>
      <c r="AP75" s="54"/>
      <c r="AQ75" s="54" t="s">
        <v>2123</v>
      </c>
      <c r="AR75" s="54" t="s">
        <v>2124</v>
      </c>
      <c r="AS75" s="54" t="s">
        <v>21</v>
      </c>
      <c r="AT75" s="54"/>
      <c r="AU75" s="54"/>
      <c r="AV75" s="54" t="s">
        <v>1856</v>
      </c>
      <c r="AW75" s="54" t="s">
        <v>1857</v>
      </c>
      <c r="AX75" s="54" t="s">
        <v>1679</v>
      </c>
      <c r="AY75" s="54" t="s">
        <v>21</v>
      </c>
      <c r="AZ75" s="54" t="s">
        <v>21</v>
      </c>
      <c r="BA75" s="54" t="s">
        <v>21</v>
      </c>
      <c r="BB75" s="54"/>
      <c r="BC75" s="54"/>
      <c r="BD75" s="54"/>
      <c r="BE75" s="54" t="s">
        <v>2057</v>
      </c>
      <c r="BF75" s="54" t="s">
        <v>2058</v>
      </c>
      <c r="BG75" s="55">
        <v>2</v>
      </c>
      <c r="BH75" s="54" t="s">
        <v>1695</v>
      </c>
      <c r="BI75" s="54" t="s">
        <v>1696</v>
      </c>
      <c r="BJ75" s="54" t="s">
        <v>17</v>
      </c>
      <c r="BK75" s="56">
        <v>1250.76</v>
      </c>
      <c r="BL75" s="56">
        <v>1250.76</v>
      </c>
    </row>
    <row r="76" spans="1:64" s="37" customFormat="1" ht="19.7" customHeight="1" x14ac:dyDescent="0.2">
      <c r="A76" s="37">
        <v>11</v>
      </c>
      <c r="B76" s="49" t="s">
        <v>1726</v>
      </c>
      <c r="E76" s="50" t="s">
        <v>1679</v>
      </c>
      <c r="F76" s="50" t="s">
        <v>1841</v>
      </c>
      <c r="G76" s="50" t="s">
        <v>2145</v>
      </c>
      <c r="H76" s="50" t="s">
        <v>1914</v>
      </c>
      <c r="I76" s="50" t="s">
        <v>1915</v>
      </c>
      <c r="J76" s="50" t="s">
        <v>1682</v>
      </c>
      <c r="K76" s="50" t="s">
        <v>1712</v>
      </c>
      <c r="L76" s="50" t="s">
        <v>1713</v>
      </c>
      <c r="M76" s="50" t="s">
        <v>1916</v>
      </c>
      <c r="N76" s="50" t="s">
        <v>1715</v>
      </c>
      <c r="O76" s="51">
        <v>1</v>
      </c>
      <c r="P76" s="50" t="s">
        <v>17</v>
      </c>
      <c r="Q76" s="52">
        <v>1250.76</v>
      </c>
      <c r="R76" s="52">
        <v>1250.76</v>
      </c>
      <c r="S76" s="52">
        <v>1250.76</v>
      </c>
      <c r="T76" s="51" t="s">
        <v>1686</v>
      </c>
      <c r="U76" s="51"/>
      <c r="V76" s="51"/>
      <c r="W76" s="50" t="s">
        <v>2121</v>
      </c>
      <c r="X76" s="50" t="s">
        <v>2122</v>
      </c>
      <c r="Y76" s="51"/>
      <c r="Z76" s="51" t="s">
        <v>1848</v>
      </c>
      <c r="AA76" s="50" t="s">
        <v>1917</v>
      </c>
      <c r="AB76" s="50"/>
      <c r="AC76" s="50"/>
      <c r="AD76" s="50"/>
      <c r="AE76" s="50"/>
      <c r="AF76" s="50"/>
      <c r="AG76" s="50" t="s">
        <v>1914</v>
      </c>
      <c r="AH76" s="50" t="s">
        <v>1850</v>
      </c>
      <c r="AI76" s="50" t="s">
        <v>1851</v>
      </c>
      <c r="AJ76" s="50" t="s">
        <v>1918</v>
      </c>
      <c r="AK76" s="50" t="s">
        <v>1919</v>
      </c>
      <c r="AL76" s="50" t="s">
        <v>2121</v>
      </c>
      <c r="AM76" s="50" t="s">
        <v>2122</v>
      </c>
      <c r="AN76" s="52">
        <v>1250.76</v>
      </c>
      <c r="AO76" s="53" t="s">
        <v>17</v>
      </c>
      <c r="AP76" s="50"/>
      <c r="AQ76" s="50" t="s">
        <v>2123</v>
      </c>
      <c r="AR76" s="50" t="s">
        <v>2124</v>
      </c>
      <c r="AS76" s="50" t="s">
        <v>21</v>
      </c>
      <c r="AT76" s="50"/>
      <c r="AU76" s="50"/>
      <c r="AV76" s="50" t="s">
        <v>1856</v>
      </c>
      <c r="AW76" s="50" t="s">
        <v>1857</v>
      </c>
      <c r="AX76" s="50" t="s">
        <v>1679</v>
      </c>
      <c r="AY76" s="50" t="s">
        <v>21</v>
      </c>
      <c r="AZ76" s="50" t="s">
        <v>21</v>
      </c>
      <c r="BA76" s="50" t="s">
        <v>21</v>
      </c>
      <c r="BB76" s="50"/>
      <c r="BC76" s="50"/>
      <c r="BD76" s="50"/>
      <c r="BE76" s="50" t="s">
        <v>1920</v>
      </c>
      <c r="BF76" s="50" t="s">
        <v>1921</v>
      </c>
      <c r="BG76" s="51">
        <v>2</v>
      </c>
      <c r="BH76" s="50" t="s">
        <v>1695</v>
      </c>
      <c r="BI76" s="50" t="s">
        <v>1696</v>
      </c>
      <c r="BJ76" s="50" t="s">
        <v>17</v>
      </c>
      <c r="BK76" s="52">
        <v>1250.76</v>
      </c>
      <c r="BL76" s="52">
        <v>1250.76</v>
      </c>
    </row>
    <row r="77" spans="1:64" s="37" customFormat="1" ht="19.7" customHeight="1" x14ac:dyDescent="0.2">
      <c r="A77" s="37">
        <v>11</v>
      </c>
      <c r="B77" s="49" t="s">
        <v>1726</v>
      </c>
      <c r="E77" s="54" t="s">
        <v>1679</v>
      </c>
      <c r="F77" s="54" t="s">
        <v>1841</v>
      </c>
      <c r="G77" s="54" t="s">
        <v>2146</v>
      </c>
      <c r="H77" s="54" t="s">
        <v>2060</v>
      </c>
      <c r="I77" s="54" t="s">
        <v>2061</v>
      </c>
      <c r="J77" s="54" t="s">
        <v>1682</v>
      </c>
      <c r="K77" s="54" t="s">
        <v>1712</v>
      </c>
      <c r="L77" s="54" t="s">
        <v>1713</v>
      </c>
      <c r="M77" s="54" t="s">
        <v>2062</v>
      </c>
      <c r="N77" s="54" t="s">
        <v>1715</v>
      </c>
      <c r="O77" s="55">
        <v>1</v>
      </c>
      <c r="P77" s="54" t="s">
        <v>17</v>
      </c>
      <c r="Q77" s="56">
        <v>1612.01</v>
      </c>
      <c r="R77" s="56">
        <v>1612.01</v>
      </c>
      <c r="S77" s="56">
        <v>1612.01</v>
      </c>
      <c r="T77" s="55" t="s">
        <v>1686</v>
      </c>
      <c r="U77" s="55"/>
      <c r="V77" s="55"/>
      <c r="W77" s="54" t="s">
        <v>2121</v>
      </c>
      <c r="X77" s="54" t="s">
        <v>2122</v>
      </c>
      <c r="Y77" s="55"/>
      <c r="Z77" s="55" t="s">
        <v>1848</v>
      </c>
      <c r="AA77" s="54" t="s">
        <v>2063</v>
      </c>
      <c r="AB77" s="54"/>
      <c r="AC77" s="54"/>
      <c r="AD77" s="54"/>
      <c r="AE77" s="54"/>
      <c r="AF77" s="54"/>
      <c r="AG77" s="54" t="s">
        <v>2060</v>
      </c>
      <c r="AH77" s="54" t="s">
        <v>1850</v>
      </c>
      <c r="AI77" s="54" t="s">
        <v>1851</v>
      </c>
      <c r="AJ77" s="54" t="s">
        <v>2064</v>
      </c>
      <c r="AK77" s="54" t="s">
        <v>1853</v>
      </c>
      <c r="AL77" s="54" t="s">
        <v>2121</v>
      </c>
      <c r="AM77" s="54" t="s">
        <v>2122</v>
      </c>
      <c r="AN77" s="56">
        <v>1612.01</v>
      </c>
      <c r="AO77" s="57" t="s">
        <v>17</v>
      </c>
      <c r="AP77" s="54"/>
      <c r="AQ77" s="54" t="s">
        <v>2123</v>
      </c>
      <c r="AR77" s="54" t="s">
        <v>2124</v>
      </c>
      <c r="AS77" s="54" t="s">
        <v>21</v>
      </c>
      <c r="AT77" s="54"/>
      <c r="AU77" s="54"/>
      <c r="AV77" s="54" t="s">
        <v>1856</v>
      </c>
      <c r="AW77" s="54" t="s">
        <v>1857</v>
      </c>
      <c r="AX77" s="54" t="s">
        <v>1679</v>
      </c>
      <c r="AY77" s="54" t="s">
        <v>21</v>
      </c>
      <c r="AZ77" s="54" t="s">
        <v>21</v>
      </c>
      <c r="BA77" s="54" t="s">
        <v>21</v>
      </c>
      <c r="BB77" s="54"/>
      <c r="BC77" s="54"/>
      <c r="BD77" s="54"/>
      <c r="BE77" s="54" t="s">
        <v>2065</v>
      </c>
      <c r="BF77" s="54" t="s">
        <v>2066</v>
      </c>
      <c r="BG77" s="55">
        <v>2</v>
      </c>
      <c r="BH77" s="54" t="s">
        <v>1695</v>
      </c>
      <c r="BI77" s="54" t="s">
        <v>1696</v>
      </c>
      <c r="BJ77" s="54" t="s">
        <v>17</v>
      </c>
      <c r="BK77" s="56">
        <v>1612.01</v>
      </c>
      <c r="BL77" s="56">
        <v>1612.01</v>
      </c>
    </row>
    <row r="78" spans="1:64" s="37" customFormat="1" ht="19.7" customHeight="1" x14ac:dyDescent="0.2">
      <c r="A78" s="37">
        <v>11</v>
      </c>
      <c r="B78" s="49" t="s">
        <v>1726</v>
      </c>
      <c r="E78" s="50" t="s">
        <v>1679</v>
      </c>
      <c r="F78" s="50" t="s">
        <v>1841</v>
      </c>
      <c r="G78" s="50" t="s">
        <v>2147</v>
      </c>
      <c r="H78" s="50" t="s">
        <v>1923</v>
      </c>
      <c r="I78" s="50" t="s">
        <v>1924</v>
      </c>
      <c r="J78" s="50" t="s">
        <v>1682</v>
      </c>
      <c r="K78" s="50" t="s">
        <v>1712</v>
      </c>
      <c r="L78" s="50" t="s">
        <v>1713</v>
      </c>
      <c r="M78" s="50" t="s">
        <v>1925</v>
      </c>
      <c r="N78" s="50" t="s">
        <v>1715</v>
      </c>
      <c r="O78" s="51">
        <v>1</v>
      </c>
      <c r="P78" s="50" t="s">
        <v>17</v>
      </c>
      <c r="Q78" s="52">
        <v>1250.76</v>
      </c>
      <c r="R78" s="52">
        <v>1250.76</v>
      </c>
      <c r="S78" s="52">
        <v>1250.76</v>
      </c>
      <c r="T78" s="51" t="s">
        <v>1686</v>
      </c>
      <c r="U78" s="51"/>
      <c r="V78" s="51"/>
      <c r="W78" s="50" t="s">
        <v>2121</v>
      </c>
      <c r="X78" s="50" t="s">
        <v>2122</v>
      </c>
      <c r="Y78" s="51"/>
      <c r="Z78" s="51" t="s">
        <v>1848</v>
      </c>
      <c r="AA78" s="50" t="s">
        <v>1926</v>
      </c>
      <c r="AB78" s="50"/>
      <c r="AC78" s="50"/>
      <c r="AD78" s="50"/>
      <c r="AE78" s="50"/>
      <c r="AF78" s="50"/>
      <c r="AG78" s="50" t="s">
        <v>1923</v>
      </c>
      <c r="AH78" s="50" t="s">
        <v>1850</v>
      </c>
      <c r="AI78" s="50" t="s">
        <v>1851</v>
      </c>
      <c r="AJ78" s="50" t="s">
        <v>1927</v>
      </c>
      <c r="AK78" s="50" t="s">
        <v>1919</v>
      </c>
      <c r="AL78" s="50" t="s">
        <v>2121</v>
      </c>
      <c r="AM78" s="50" t="s">
        <v>2122</v>
      </c>
      <c r="AN78" s="52">
        <v>1250.76</v>
      </c>
      <c r="AO78" s="53" t="s">
        <v>17</v>
      </c>
      <c r="AP78" s="50"/>
      <c r="AQ78" s="50" t="s">
        <v>2123</v>
      </c>
      <c r="AR78" s="50" t="s">
        <v>2124</v>
      </c>
      <c r="AS78" s="50" t="s">
        <v>21</v>
      </c>
      <c r="AT78" s="50"/>
      <c r="AU78" s="50"/>
      <c r="AV78" s="50" t="s">
        <v>1856</v>
      </c>
      <c r="AW78" s="50" t="s">
        <v>1857</v>
      </c>
      <c r="AX78" s="50" t="s">
        <v>1679</v>
      </c>
      <c r="AY78" s="50" t="s">
        <v>21</v>
      </c>
      <c r="AZ78" s="50" t="s">
        <v>21</v>
      </c>
      <c r="BA78" s="50" t="s">
        <v>21</v>
      </c>
      <c r="BB78" s="50"/>
      <c r="BC78" s="50"/>
      <c r="BD78" s="50"/>
      <c r="BE78" s="50" t="s">
        <v>1928</v>
      </c>
      <c r="BF78" s="50" t="s">
        <v>1929</v>
      </c>
      <c r="BG78" s="51">
        <v>2</v>
      </c>
      <c r="BH78" s="50" t="s">
        <v>1695</v>
      </c>
      <c r="BI78" s="50" t="s">
        <v>1696</v>
      </c>
      <c r="BJ78" s="50" t="s">
        <v>17</v>
      </c>
      <c r="BK78" s="52">
        <v>1250.76</v>
      </c>
      <c r="BL78" s="52">
        <v>1250.76</v>
      </c>
    </row>
    <row r="79" spans="1:64" s="37" customFormat="1" ht="19.7" customHeight="1" x14ac:dyDescent="0.2">
      <c r="A79" s="37">
        <v>11</v>
      </c>
      <c r="B79" s="49" t="s">
        <v>1726</v>
      </c>
      <c r="E79" s="54" t="s">
        <v>1679</v>
      </c>
      <c r="F79" s="54" t="s">
        <v>1841</v>
      </c>
      <c r="G79" s="54" t="s">
        <v>2148</v>
      </c>
      <c r="H79" s="54" t="s">
        <v>1931</v>
      </c>
      <c r="I79" s="54" t="s">
        <v>1932</v>
      </c>
      <c r="J79" s="54" t="s">
        <v>1682</v>
      </c>
      <c r="K79" s="54" t="s">
        <v>1712</v>
      </c>
      <c r="L79" s="54" t="s">
        <v>1713</v>
      </c>
      <c r="M79" s="54" t="s">
        <v>1933</v>
      </c>
      <c r="N79" s="54" t="s">
        <v>1715</v>
      </c>
      <c r="O79" s="55">
        <v>1</v>
      </c>
      <c r="P79" s="54" t="s">
        <v>17</v>
      </c>
      <c r="Q79" s="56">
        <v>1289.76</v>
      </c>
      <c r="R79" s="56">
        <v>1289.76</v>
      </c>
      <c r="S79" s="56">
        <v>1289.76</v>
      </c>
      <c r="T79" s="55" t="s">
        <v>1686</v>
      </c>
      <c r="U79" s="55"/>
      <c r="V79" s="55"/>
      <c r="W79" s="54" t="s">
        <v>2121</v>
      </c>
      <c r="X79" s="54" t="s">
        <v>2122</v>
      </c>
      <c r="Y79" s="55"/>
      <c r="Z79" s="55" t="s">
        <v>1848</v>
      </c>
      <c r="AA79" s="54" t="s">
        <v>1934</v>
      </c>
      <c r="AB79" s="54"/>
      <c r="AC79" s="54"/>
      <c r="AD79" s="54"/>
      <c r="AE79" s="54"/>
      <c r="AF79" s="54"/>
      <c r="AG79" s="54" t="s">
        <v>1931</v>
      </c>
      <c r="AH79" s="54" t="s">
        <v>1850</v>
      </c>
      <c r="AI79" s="54" t="s">
        <v>1851</v>
      </c>
      <c r="AJ79" s="54" t="s">
        <v>1935</v>
      </c>
      <c r="AK79" s="54" t="s">
        <v>1936</v>
      </c>
      <c r="AL79" s="54" t="s">
        <v>2121</v>
      </c>
      <c r="AM79" s="54" t="s">
        <v>2122</v>
      </c>
      <c r="AN79" s="56">
        <v>1289.76</v>
      </c>
      <c r="AO79" s="57" t="s">
        <v>17</v>
      </c>
      <c r="AP79" s="54"/>
      <c r="AQ79" s="54" t="s">
        <v>2123</v>
      </c>
      <c r="AR79" s="54" t="s">
        <v>2124</v>
      </c>
      <c r="AS79" s="54" t="s">
        <v>21</v>
      </c>
      <c r="AT79" s="54"/>
      <c r="AU79" s="54"/>
      <c r="AV79" s="54" t="s">
        <v>1856</v>
      </c>
      <c r="AW79" s="54" t="s">
        <v>1857</v>
      </c>
      <c r="AX79" s="54" t="s">
        <v>1679</v>
      </c>
      <c r="AY79" s="54" t="s">
        <v>21</v>
      </c>
      <c r="AZ79" s="54" t="s">
        <v>21</v>
      </c>
      <c r="BA79" s="54" t="s">
        <v>21</v>
      </c>
      <c r="BB79" s="54"/>
      <c r="BC79" s="54"/>
      <c r="BD79" s="54"/>
      <c r="BE79" s="54" t="s">
        <v>1937</v>
      </c>
      <c r="BF79" s="54" t="s">
        <v>1938</v>
      </c>
      <c r="BG79" s="55">
        <v>2</v>
      </c>
      <c r="BH79" s="54" t="s">
        <v>1695</v>
      </c>
      <c r="BI79" s="54" t="s">
        <v>1696</v>
      </c>
      <c r="BJ79" s="54" t="s">
        <v>17</v>
      </c>
      <c r="BK79" s="56">
        <v>1289.76</v>
      </c>
      <c r="BL79" s="56">
        <v>1289.76</v>
      </c>
    </row>
    <row r="80" spans="1:64" s="37" customFormat="1" ht="19.7" customHeight="1" x14ac:dyDescent="0.2">
      <c r="A80" s="37">
        <v>11</v>
      </c>
      <c r="B80" s="49" t="s">
        <v>1726</v>
      </c>
      <c r="E80" s="50" t="s">
        <v>1679</v>
      </c>
      <c r="F80" s="50" t="s">
        <v>1841</v>
      </c>
      <c r="G80" s="50" t="s">
        <v>2149</v>
      </c>
      <c r="H80" s="50" t="s">
        <v>1987</v>
      </c>
      <c r="I80" s="50" t="s">
        <v>1988</v>
      </c>
      <c r="J80" s="50" t="s">
        <v>1682</v>
      </c>
      <c r="K80" s="50" t="s">
        <v>1712</v>
      </c>
      <c r="L80" s="50" t="s">
        <v>1713</v>
      </c>
      <c r="M80" s="50" t="s">
        <v>1989</v>
      </c>
      <c r="N80" s="50" t="s">
        <v>1715</v>
      </c>
      <c r="O80" s="51">
        <v>1</v>
      </c>
      <c r="P80" s="50" t="s">
        <v>17</v>
      </c>
      <c r="Q80" s="52">
        <v>1250.76</v>
      </c>
      <c r="R80" s="52">
        <v>1250.76</v>
      </c>
      <c r="S80" s="52">
        <v>1250.76</v>
      </c>
      <c r="T80" s="51" t="s">
        <v>1686</v>
      </c>
      <c r="U80" s="51"/>
      <c r="V80" s="51"/>
      <c r="W80" s="50" t="s">
        <v>2121</v>
      </c>
      <c r="X80" s="50" t="s">
        <v>2122</v>
      </c>
      <c r="Y80" s="51"/>
      <c r="Z80" s="51" t="s">
        <v>1848</v>
      </c>
      <c r="AA80" s="50" t="s">
        <v>1990</v>
      </c>
      <c r="AB80" s="50"/>
      <c r="AC80" s="50"/>
      <c r="AD80" s="50"/>
      <c r="AE80" s="50"/>
      <c r="AF80" s="50"/>
      <c r="AG80" s="50" t="s">
        <v>1987</v>
      </c>
      <c r="AH80" s="50" t="s">
        <v>1850</v>
      </c>
      <c r="AI80" s="50" t="s">
        <v>1851</v>
      </c>
      <c r="AJ80" s="50" t="s">
        <v>1991</v>
      </c>
      <c r="AK80" s="50" t="s">
        <v>1866</v>
      </c>
      <c r="AL80" s="50" t="s">
        <v>2121</v>
      </c>
      <c r="AM80" s="50" t="s">
        <v>2122</v>
      </c>
      <c r="AN80" s="52">
        <v>1250.76</v>
      </c>
      <c r="AO80" s="53" t="s">
        <v>17</v>
      </c>
      <c r="AP80" s="50"/>
      <c r="AQ80" s="50" t="s">
        <v>2123</v>
      </c>
      <c r="AR80" s="50" t="s">
        <v>2124</v>
      </c>
      <c r="AS80" s="50" t="s">
        <v>21</v>
      </c>
      <c r="AT80" s="50"/>
      <c r="AU80" s="50"/>
      <c r="AV80" s="50" t="s">
        <v>1856</v>
      </c>
      <c r="AW80" s="50" t="s">
        <v>1857</v>
      </c>
      <c r="AX80" s="50" t="s">
        <v>1679</v>
      </c>
      <c r="AY80" s="50" t="s">
        <v>21</v>
      </c>
      <c r="AZ80" s="50" t="s">
        <v>21</v>
      </c>
      <c r="BA80" s="50" t="s">
        <v>21</v>
      </c>
      <c r="BB80" s="50"/>
      <c r="BC80" s="50"/>
      <c r="BD80" s="50"/>
      <c r="BE80" s="50" t="s">
        <v>1992</v>
      </c>
      <c r="BF80" s="50" t="s">
        <v>1993</v>
      </c>
      <c r="BG80" s="51">
        <v>2</v>
      </c>
      <c r="BH80" s="50" t="s">
        <v>1695</v>
      </c>
      <c r="BI80" s="50" t="s">
        <v>1696</v>
      </c>
      <c r="BJ80" s="50" t="s">
        <v>17</v>
      </c>
      <c r="BK80" s="52">
        <v>1250.76</v>
      </c>
      <c r="BL80" s="52">
        <v>1250.76</v>
      </c>
    </row>
    <row r="81" spans="1:64" s="37" customFormat="1" ht="19.7" customHeight="1" x14ac:dyDescent="0.2">
      <c r="A81" s="37">
        <v>11</v>
      </c>
      <c r="B81" s="49" t="s">
        <v>1726</v>
      </c>
      <c r="E81" s="54" t="s">
        <v>1679</v>
      </c>
      <c r="F81" s="54" t="s">
        <v>1841</v>
      </c>
      <c r="G81" s="54" t="s">
        <v>2150</v>
      </c>
      <c r="H81" s="54" t="s">
        <v>1870</v>
      </c>
      <c r="I81" s="54" t="s">
        <v>1871</v>
      </c>
      <c r="J81" s="54" t="s">
        <v>1682</v>
      </c>
      <c r="K81" s="54" t="s">
        <v>1712</v>
      </c>
      <c r="L81" s="54" t="s">
        <v>1713</v>
      </c>
      <c r="M81" s="54" t="s">
        <v>1872</v>
      </c>
      <c r="N81" s="54" t="s">
        <v>1715</v>
      </c>
      <c r="O81" s="55">
        <v>1</v>
      </c>
      <c r="P81" s="54" t="s">
        <v>17</v>
      </c>
      <c r="Q81" s="56">
        <v>1612.01</v>
      </c>
      <c r="R81" s="56">
        <v>1612.01</v>
      </c>
      <c r="S81" s="56">
        <v>1612.01</v>
      </c>
      <c r="T81" s="55" t="s">
        <v>1686</v>
      </c>
      <c r="U81" s="55"/>
      <c r="V81" s="55"/>
      <c r="W81" s="54" t="s">
        <v>2121</v>
      </c>
      <c r="X81" s="54" t="s">
        <v>2122</v>
      </c>
      <c r="Y81" s="55"/>
      <c r="Z81" s="55" t="s">
        <v>1848</v>
      </c>
      <c r="AA81" s="54" t="s">
        <v>1873</v>
      </c>
      <c r="AB81" s="54"/>
      <c r="AC81" s="54"/>
      <c r="AD81" s="54"/>
      <c r="AE81" s="54"/>
      <c r="AF81" s="54"/>
      <c r="AG81" s="54" t="s">
        <v>1870</v>
      </c>
      <c r="AH81" s="54" t="s">
        <v>1850</v>
      </c>
      <c r="AI81" s="54" t="s">
        <v>1851</v>
      </c>
      <c r="AJ81" s="54" t="s">
        <v>1874</v>
      </c>
      <c r="AK81" s="54" t="s">
        <v>1853</v>
      </c>
      <c r="AL81" s="54" t="s">
        <v>2121</v>
      </c>
      <c r="AM81" s="54" t="s">
        <v>2122</v>
      </c>
      <c r="AN81" s="56">
        <v>1612.01</v>
      </c>
      <c r="AO81" s="57" t="s">
        <v>17</v>
      </c>
      <c r="AP81" s="54"/>
      <c r="AQ81" s="54" t="s">
        <v>2123</v>
      </c>
      <c r="AR81" s="54" t="s">
        <v>2124</v>
      </c>
      <c r="AS81" s="54" t="s">
        <v>21</v>
      </c>
      <c r="AT81" s="54"/>
      <c r="AU81" s="54"/>
      <c r="AV81" s="54" t="s">
        <v>1856</v>
      </c>
      <c r="AW81" s="54" t="s">
        <v>1857</v>
      </c>
      <c r="AX81" s="54" t="s">
        <v>1679</v>
      </c>
      <c r="AY81" s="54" t="s">
        <v>21</v>
      </c>
      <c r="AZ81" s="54" t="s">
        <v>21</v>
      </c>
      <c r="BA81" s="54" t="s">
        <v>21</v>
      </c>
      <c r="BB81" s="54"/>
      <c r="BC81" s="54"/>
      <c r="BD81" s="54"/>
      <c r="BE81" s="54" t="s">
        <v>1875</v>
      </c>
      <c r="BF81" s="54" t="s">
        <v>1876</v>
      </c>
      <c r="BG81" s="55">
        <v>2</v>
      </c>
      <c r="BH81" s="54" t="s">
        <v>1695</v>
      </c>
      <c r="BI81" s="54" t="s">
        <v>1696</v>
      </c>
      <c r="BJ81" s="54" t="s">
        <v>17</v>
      </c>
      <c r="BK81" s="56">
        <v>1612.01</v>
      </c>
      <c r="BL81" s="56">
        <v>1612.01</v>
      </c>
    </row>
    <row r="82" spans="1:64" s="37" customFormat="1" ht="19.7" customHeight="1" x14ac:dyDescent="0.2">
      <c r="A82" s="37">
        <v>11</v>
      </c>
      <c r="B82" s="49" t="s">
        <v>1726</v>
      </c>
      <c r="E82" s="50" t="s">
        <v>1679</v>
      </c>
      <c r="F82" s="50" t="s">
        <v>1841</v>
      </c>
      <c r="G82" s="50" t="s">
        <v>2151</v>
      </c>
      <c r="H82" s="50" t="s">
        <v>2152</v>
      </c>
      <c r="I82" s="50" t="s">
        <v>2153</v>
      </c>
      <c r="J82" s="50" t="s">
        <v>1682</v>
      </c>
      <c r="K82" s="50" t="s">
        <v>1712</v>
      </c>
      <c r="L82" s="50" t="s">
        <v>1713</v>
      </c>
      <c r="M82" s="50" t="s">
        <v>2154</v>
      </c>
      <c r="N82" s="50" t="s">
        <v>1715</v>
      </c>
      <c r="O82" s="51">
        <v>1</v>
      </c>
      <c r="P82" s="50" t="s">
        <v>17</v>
      </c>
      <c r="Q82" s="52">
        <v>308550.36</v>
      </c>
      <c r="R82" s="52">
        <v>308550.36</v>
      </c>
      <c r="S82" s="52">
        <v>308550.36</v>
      </c>
      <c r="T82" s="51" t="s">
        <v>1686</v>
      </c>
      <c r="U82" s="51"/>
      <c r="V82" s="51"/>
      <c r="W82" s="50" t="s">
        <v>1846</v>
      </c>
      <c r="X82" s="50" t="s">
        <v>1847</v>
      </c>
      <c r="Y82" s="51"/>
      <c r="Z82" s="51" t="s">
        <v>1848</v>
      </c>
      <c r="AA82" s="50" t="s">
        <v>2155</v>
      </c>
      <c r="AB82" s="50"/>
      <c r="AC82" s="50"/>
      <c r="AD82" s="50"/>
      <c r="AE82" s="50"/>
      <c r="AF82" s="50"/>
      <c r="AG82" s="50" t="s">
        <v>2152</v>
      </c>
      <c r="AH82" s="50" t="s">
        <v>1850</v>
      </c>
      <c r="AI82" s="50" t="s">
        <v>1851</v>
      </c>
      <c r="AJ82" s="50" t="s">
        <v>2156</v>
      </c>
      <c r="AK82" s="50" t="s">
        <v>2157</v>
      </c>
      <c r="AL82" s="50" t="s">
        <v>1846</v>
      </c>
      <c r="AM82" s="50" t="s">
        <v>1847</v>
      </c>
      <c r="AN82" s="52">
        <v>308550.36</v>
      </c>
      <c r="AO82" s="53" t="s">
        <v>17</v>
      </c>
      <c r="AP82" s="50"/>
      <c r="AQ82" s="50" t="s">
        <v>1854</v>
      </c>
      <c r="AR82" s="50" t="s">
        <v>1855</v>
      </c>
      <c r="AS82" s="50" t="s">
        <v>21</v>
      </c>
      <c r="AT82" s="50"/>
      <c r="AU82" s="50"/>
      <c r="AV82" s="50" t="s">
        <v>1856</v>
      </c>
      <c r="AW82" s="50" t="s">
        <v>1857</v>
      </c>
      <c r="AX82" s="50" t="s">
        <v>1679</v>
      </c>
      <c r="AY82" s="50" t="s">
        <v>21</v>
      </c>
      <c r="AZ82" s="50" t="s">
        <v>21</v>
      </c>
      <c r="BA82" s="50" t="s">
        <v>21</v>
      </c>
      <c r="BB82" s="50"/>
      <c r="BC82" s="50"/>
      <c r="BD82" s="50"/>
      <c r="BE82" s="50" t="s">
        <v>2158</v>
      </c>
      <c r="BF82" s="50" t="s">
        <v>2159</v>
      </c>
      <c r="BG82" s="51">
        <v>2</v>
      </c>
      <c r="BH82" s="50" t="s">
        <v>1695</v>
      </c>
      <c r="BI82" s="50" t="s">
        <v>1696</v>
      </c>
      <c r="BJ82" s="50" t="s">
        <v>17</v>
      </c>
      <c r="BK82" s="52">
        <v>308550.36</v>
      </c>
      <c r="BL82" s="52">
        <v>308550.36</v>
      </c>
    </row>
    <row r="83" spans="1:64" s="37" customFormat="1" ht="19.7" customHeight="1" x14ac:dyDescent="0.2">
      <c r="A83" s="37">
        <v>11</v>
      </c>
      <c r="B83" s="49" t="s">
        <v>1726</v>
      </c>
      <c r="E83" s="54" t="s">
        <v>1679</v>
      </c>
      <c r="F83" s="54" t="s">
        <v>1841</v>
      </c>
      <c r="G83" s="54" t="s">
        <v>2160</v>
      </c>
      <c r="H83" s="54" t="s">
        <v>2152</v>
      </c>
      <c r="I83" s="54" t="s">
        <v>2153</v>
      </c>
      <c r="J83" s="54" t="s">
        <v>1682</v>
      </c>
      <c r="K83" s="54" t="s">
        <v>1712</v>
      </c>
      <c r="L83" s="54" t="s">
        <v>1713</v>
      </c>
      <c r="M83" s="54" t="s">
        <v>2154</v>
      </c>
      <c r="N83" s="54" t="s">
        <v>1715</v>
      </c>
      <c r="O83" s="55">
        <v>1</v>
      </c>
      <c r="P83" s="54" t="s">
        <v>17</v>
      </c>
      <c r="Q83" s="56">
        <v>4207.18</v>
      </c>
      <c r="R83" s="56">
        <v>4207.18</v>
      </c>
      <c r="S83" s="56">
        <v>4207.18</v>
      </c>
      <c r="T83" s="55" t="s">
        <v>1686</v>
      </c>
      <c r="U83" s="55"/>
      <c r="V83" s="55"/>
      <c r="W83" s="54" t="s">
        <v>2121</v>
      </c>
      <c r="X83" s="54" t="s">
        <v>2122</v>
      </c>
      <c r="Y83" s="55"/>
      <c r="Z83" s="55" t="s">
        <v>1848</v>
      </c>
      <c r="AA83" s="54" t="s">
        <v>2155</v>
      </c>
      <c r="AB83" s="54"/>
      <c r="AC83" s="54"/>
      <c r="AD83" s="54"/>
      <c r="AE83" s="54"/>
      <c r="AF83" s="54"/>
      <c r="AG83" s="54" t="s">
        <v>2152</v>
      </c>
      <c r="AH83" s="54" t="s">
        <v>1850</v>
      </c>
      <c r="AI83" s="54" t="s">
        <v>1851</v>
      </c>
      <c r="AJ83" s="54" t="s">
        <v>2156</v>
      </c>
      <c r="AK83" s="54" t="s">
        <v>2157</v>
      </c>
      <c r="AL83" s="54" t="s">
        <v>2121</v>
      </c>
      <c r="AM83" s="54" t="s">
        <v>2122</v>
      </c>
      <c r="AN83" s="56">
        <v>4207.18</v>
      </c>
      <c r="AO83" s="57" t="s">
        <v>17</v>
      </c>
      <c r="AP83" s="54"/>
      <c r="AQ83" s="54" t="s">
        <v>2123</v>
      </c>
      <c r="AR83" s="54" t="s">
        <v>2124</v>
      </c>
      <c r="AS83" s="54" t="s">
        <v>21</v>
      </c>
      <c r="AT83" s="54"/>
      <c r="AU83" s="54"/>
      <c r="AV83" s="54" t="s">
        <v>1856</v>
      </c>
      <c r="AW83" s="54" t="s">
        <v>1857</v>
      </c>
      <c r="AX83" s="54" t="s">
        <v>1679</v>
      </c>
      <c r="AY83" s="54" t="s">
        <v>21</v>
      </c>
      <c r="AZ83" s="54" t="s">
        <v>21</v>
      </c>
      <c r="BA83" s="54" t="s">
        <v>21</v>
      </c>
      <c r="BB83" s="54"/>
      <c r="BC83" s="54"/>
      <c r="BD83" s="54"/>
      <c r="BE83" s="54" t="s">
        <v>2158</v>
      </c>
      <c r="BF83" s="54" t="s">
        <v>2159</v>
      </c>
      <c r="BG83" s="55">
        <v>2</v>
      </c>
      <c r="BH83" s="54" t="s">
        <v>1695</v>
      </c>
      <c r="BI83" s="54" t="s">
        <v>1696</v>
      </c>
      <c r="BJ83" s="54" t="s">
        <v>17</v>
      </c>
      <c r="BK83" s="56">
        <v>4207.18</v>
      </c>
      <c r="BL83" s="56">
        <v>4207.18</v>
      </c>
    </row>
    <row r="84" spans="1:64" s="37" customFormat="1" ht="19.7" customHeight="1" x14ac:dyDescent="0.2">
      <c r="A84" s="37">
        <v>11</v>
      </c>
      <c r="B84" s="49" t="s">
        <v>1726</v>
      </c>
      <c r="E84" s="50" t="s">
        <v>1679</v>
      </c>
      <c r="F84" s="50" t="s">
        <v>1841</v>
      </c>
      <c r="G84" s="50" t="s">
        <v>2161</v>
      </c>
      <c r="H84" s="50" t="s">
        <v>1861</v>
      </c>
      <c r="I84" s="50" t="s">
        <v>1862</v>
      </c>
      <c r="J84" s="50" t="s">
        <v>1682</v>
      </c>
      <c r="K84" s="50" t="s">
        <v>1712</v>
      </c>
      <c r="L84" s="50" t="s">
        <v>1713</v>
      </c>
      <c r="M84" s="50" t="s">
        <v>2162</v>
      </c>
      <c r="N84" s="50" t="s">
        <v>1715</v>
      </c>
      <c r="O84" s="51">
        <v>1</v>
      </c>
      <c r="P84" s="50" t="s">
        <v>17</v>
      </c>
      <c r="Q84" s="52">
        <v>724289.34</v>
      </c>
      <c r="R84" s="52">
        <v>724289.35</v>
      </c>
      <c r="S84" s="52">
        <v>724289.34</v>
      </c>
      <c r="T84" s="51" t="s">
        <v>1686</v>
      </c>
      <c r="U84" s="51"/>
      <c r="V84" s="51"/>
      <c r="W84" s="50" t="s">
        <v>1846</v>
      </c>
      <c r="X84" s="50" t="s">
        <v>1847</v>
      </c>
      <c r="Y84" s="51"/>
      <c r="Z84" s="51" t="s">
        <v>1848</v>
      </c>
      <c r="AA84" s="50" t="s">
        <v>1864</v>
      </c>
      <c r="AB84" s="50"/>
      <c r="AC84" s="50"/>
      <c r="AD84" s="50"/>
      <c r="AE84" s="50"/>
      <c r="AF84" s="50"/>
      <c r="AG84" s="50" t="s">
        <v>1861</v>
      </c>
      <c r="AH84" s="50" t="s">
        <v>1850</v>
      </c>
      <c r="AI84" s="50" t="s">
        <v>1851</v>
      </c>
      <c r="AJ84" s="50" t="s">
        <v>2163</v>
      </c>
      <c r="AK84" s="50" t="s">
        <v>2164</v>
      </c>
      <c r="AL84" s="50" t="s">
        <v>1846</v>
      </c>
      <c r="AM84" s="50" t="s">
        <v>1847</v>
      </c>
      <c r="AN84" s="52">
        <v>724289.34</v>
      </c>
      <c r="AO84" s="53" t="s">
        <v>17</v>
      </c>
      <c r="AP84" s="50"/>
      <c r="AQ84" s="50" t="s">
        <v>1854</v>
      </c>
      <c r="AR84" s="50" t="s">
        <v>1855</v>
      </c>
      <c r="AS84" s="50" t="s">
        <v>21</v>
      </c>
      <c r="AT84" s="50"/>
      <c r="AU84" s="50"/>
      <c r="AV84" s="50" t="s">
        <v>1856</v>
      </c>
      <c r="AW84" s="50" t="s">
        <v>1857</v>
      </c>
      <c r="AX84" s="50" t="s">
        <v>1679</v>
      </c>
      <c r="AY84" s="50" t="s">
        <v>21</v>
      </c>
      <c r="AZ84" s="50" t="s">
        <v>21</v>
      </c>
      <c r="BA84" s="50" t="s">
        <v>21</v>
      </c>
      <c r="BB84" s="50"/>
      <c r="BC84" s="50"/>
      <c r="BD84" s="50"/>
      <c r="BE84" s="50" t="s">
        <v>1867</v>
      </c>
      <c r="BF84" s="50" t="s">
        <v>1868</v>
      </c>
      <c r="BG84" s="51">
        <v>2</v>
      </c>
      <c r="BH84" s="50" t="s">
        <v>1695</v>
      </c>
      <c r="BI84" s="50" t="s">
        <v>1696</v>
      </c>
      <c r="BJ84" s="50" t="s">
        <v>17</v>
      </c>
      <c r="BK84" s="52">
        <v>724289.34</v>
      </c>
      <c r="BL84" s="52">
        <v>724289.34</v>
      </c>
    </row>
    <row r="85" spans="1:64" s="37" customFormat="1" ht="19.7" customHeight="1" x14ac:dyDescent="0.2">
      <c r="A85" s="37">
        <v>11</v>
      </c>
      <c r="B85" s="49" t="s">
        <v>1726</v>
      </c>
      <c r="E85" s="50" t="s">
        <v>1679</v>
      </c>
      <c r="F85" s="50" t="s">
        <v>1841</v>
      </c>
      <c r="G85" s="50" t="s">
        <v>2165</v>
      </c>
      <c r="H85" s="50" t="s">
        <v>2112</v>
      </c>
      <c r="I85" s="50" t="s">
        <v>2113</v>
      </c>
      <c r="J85" s="50" t="s">
        <v>1682</v>
      </c>
      <c r="K85" s="50" t="s">
        <v>1712</v>
      </c>
      <c r="L85" s="50" t="s">
        <v>1713</v>
      </c>
      <c r="M85" s="50" t="s">
        <v>2166</v>
      </c>
      <c r="N85" s="50" t="s">
        <v>1715</v>
      </c>
      <c r="O85" s="51">
        <v>1</v>
      </c>
      <c r="P85" s="50" t="s">
        <v>17</v>
      </c>
      <c r="Q85" s="52">
        <v>18555145.829999998</v>
      </c>
      <c r="R85" s="52">
        <v>18555145.829999998</v>
      </c>
      <c r="S85" s="52">
        <v>18555145.829999998</v>
      </c>
      <c r="T85" s="51" t="s">
        <v>1686</v>
      </c>
      <c r="U85" s="51"/>
      <c r="V85" s="51"/>
      <c r="W85" s="50" t="s">
        <v>1846</v>
      </c>
      <c r="X85" s="50" t="s">
        <v>1847</v>
      </c>
      <c r="Y85" s="51"/>
      <c r="Z85" s="51" t="s">
        <v>1848</v>
      </c>
      <c r="AA85" s="50" t="s">
        <v>2115</v>
      </c>
      <c r="AB85" s="50"/>
      <c r="AC85" s="50"/>
      <c r="AD85" s="50"/>
      <c r="AE85" s="50"/>
      <c r="AF85" s="50"/>
      <c r="AG85" s="50" t="s">
        <v>2112</v>
      </c>
      <c r="AH85" s="50" t="s">
        <v>1850</v>
      </c>
      <c r="AI85" s="50" t="s">
        <v>1851</v>
      </c>
      <c r="AJ85" s="50" t="s">
        <v>2167</v>
      </c>
      <c r="AK85" s="50" t="s">
        <v>2168</v>
      </c>
      <c r="AL85" s="50" t="s">
        <v>1846</v>
      </c>
      <c r="AM85" s="50" t="s">
        <v>1847</v>
      </c>
      <c r="AN85" s="52">
        <v>18555145.829999998</v>
      </c>
      <c r="AO85" s="53" t="s">
        <v>17</v>
      </c>
      <c r="AP85" s="50"/>
      <c r="AQ85" s="50" t="s">
        <v>1854</v>
      </c>
      <c r="AR85" s="50" t="s">
        <v>1855</v>
      </c>
      <c r="AS85" s="50" t="s">
        <v>21</v>
      </c>
      <c r="AT85" s="50"/>
      <c r="AU85" s="50"/>
      <c r="AV85" s="50" t="s">
        <v>1856</v>
      </c>
      <c r="AW85" s="50" t="s">
        <v>1857</v>
      </c>
      <c r="AX85" s="50" t="s">
        <v>1679</v>
      </c>
      <c r="AY85" s="50" t="s">
        <v>21</v>
      </c>
      <c r="AZ85" s="50" t="s">
        <v>21</v>
      </c>
      <c r="BA85" s="50" t="s">
        <v>21</v>
      </c>
      <c r="BB85" s="50"/>
      <c r="BC85" s="50"/>
      <c r="BD85" s="50"/>
      <c r="BE85" s="50" t="s">
        <v>2118</v>
      </c>
      <c r="BF85" s="50" t="s">
        <v>2119</v>
      </c>
      <c r="BG85" s="51">
        <v>2</v>
      </c>
      <c r="BH85" s="50" t="s">
        <v>1695</v>
      </c>
      <c r="BI85" s="50" t="s">
        <v>1696</v>
      </c>
      <c r="BJ85" s="50" t="s">
        <v>17</v>
      </c>
      <c r="BK85" s="52">
        <v>18555145.829999998</v>
      </c>
      <c r="BL85" s="52">
        <v>18555145.829999998</v>
      </c>
    </row>
    <row r="86" spans="1:64" s="37" customFormat="1" ht="19.7" customHeight="1" x14ac:dyDescent="0.2">
      <c r="A86" s="37">
        <v>11</v>
      </c>
      <c r="B86" s="49" t="s">
        <v>1726</v>
      </c>
      <c r="E86" s="54" t="s">
        <v>1679</v>
      </c>
      <c r="F86" s="54" t="s">
        <v>1841</v>
      </c>
      <c r="G86" s="54" t="s">
        <v>2169</v>
      </c>
      <c r="H86" s="54" t="s">
        <v>2112</v>
      </c>
      <c r="I86" s="54" t="s">
        <v>2113</v>
      </c>
      <c r="J86" s="54" t="s">
        <v>1682</v>
      </c>
      <c r="K86" s="54" t="s">
        <v>1712</v>
      </c>
      <c r="L86" s="54" t="s">
        <v>1713</v>
      </c>
      <c r="M86" s="54" t="s">
        <v>2166</v>
      </c>
      <c r="N86" s="54" t="s">
        <v>1715</v>
      </c>
      <c r="O86" s="55">
        <v>1</v>
      </c>
      <c r="P86" s="54" t="s">
        <v>17</v>
      </c>
      <c r="Q86" s="56">
        <v>253005.64</v>
      </c>
      <c r="R86" s="56">
        <v>253005.64</v>
      </c>
      <c r="S86" s="56">
        <v>253005.64</v>
      </c>
      <c r="T86" s="55" t="s">
        <v>1686</v>
      </c>
      <c r="U86" s="55"/>
      <c r="V86" s="55"/>
      <c r="W86" s="54" t="s">
        <v>2121</v>
      </c>
      <c r="X86" s="54" t="s">
        <v>2122</v>
      </c>
      <c r="Y86" s="55"/>
      <c r="Z86" s="55" t="s">
        <v>1848</v>
      </c>
      <c r="AA86" s="54" t="s">
        <v>2115</v>
      </c>
      <c r="AB86" s="54"/>
      <c r="AC86" s="54"/>
      <c r="AD86" s="54"/>
      <c r="AE86" s="54"/>
      <c r="AF86" s="54"/>
      <c r="AG86" s="54" t="s">
        <v>2112</v>
      </c>
      <c r="AH86" s="54" t="s">
        <v>1850</v>
      </c>
      <c r="AI86" s="54" t="s">
        <v>1851</v>
      </c>
      <c r="AJ86" s="54" t="s">
        <v>2167</v>
      </c>
      <c r="AK86" s="54" t="s">
        <v>2168</v>
      </c>
      <c r="AL86" s="54" t="s">
        <v>2121</v>
      </c>
      <c r="AM86" s="54" t="s">
        <v>2122</v>
      </c>
      <c r="AN86" s="56">
        <v>253005.64</v>
      </c>
      <c r="AO86" s="57" t="s">
        <v>17</v>
      </c>
      <c r="AP86" s="54"/>
      <c r="AQ86" s="54" t="s">
        <v>2123</v>
      </c>
      <c r="AR86" s="54" t="s">
        <v>2124</v>
      </c>
      <c r="AS86" s="54" t="s">
        <v>21</v>
      </c>
      <c r="AT86" s="54"/>
      <c r="AU86" s="54"/>
      <c r="AV86" s="54" t="s">
        <v>1856</v>
      </c>
      <c r="AW86" s="54" t="s">
        <v>1857</v>
      </c>
      <c r="AX86" s="54" t="s">
        <v>1679</v>
      </c>
      <c r="AY86" s="54" t="s">
        <v>21</v>
      </c>
      <c r="AZ86" s="54" t="s">
        <v>21</v>
      </c>
      <c r="BA86" s="54" t="s">
        <v>21</v>
      </c>
      <c r="BB86" s="54"/>
      <c r="BC86" s="54"/>
      <c r="BD86" s="54"/>
      <c r="BE86" s="54" t="s">
        <v>2118</v>
      </c>
      <c r="BF86" s="54" t="s">
        <v>2119</v>
      </c>
      <c r="BG86" s="55">
        <v>2</v>
      </c>
      <c r="BH86" s="54" t="s">
        <v>1695</v>
      </c>
      <c r="BI86" s="54" t="s">
        <v>1696</v>
      </c>
      <c r="BJ86" s="54" t="s">
        <v>17</v>
      </c>
      <c r="BK86" s="56">
        <v>253005.64</v>
      </c>
      <c r="BL86" s="56">
        <v>253005.64</v>
      </c>
    </row>
    <row r="87" spans="1:64" s="37" customFormat="1" ht="19.7" customHeight="1" x14ac:dyDescent="0.2">
      <c r="A87" s="37">
        <v>11</v>
      </c>
      <c r="B87" s="49" t="s">
        <v>1726</v>
      </c>
      <c r="E87" s="50" t="s">
        <v>1679</v>
      </c>
      <c r="F87" s="50" t="s">
        <v>1841</v>
      </c>
      <c r="G87" s="50" t="s">
        <v>2170</v>
      </c>
      <c r="H87" s="50" t="s">
        <v>2171</v>
      </c>
      <c r="I87" s="50" t="s">
        <v>2172</v>
      </c>
      <c r="J87" s="50" t="s">
        <v>1682</v>
      </c>
      <c r="K87" s="50" t="s">
        <v>1712</v>
      </c>
      <c r="L87" s="50" t="s">
        <v>1713</v>
      </c>
      <c r="M87" s="50" t="s">
        <v>2173</v>
      </c>
      <c r="N87" s="50" t="s">
        <v>1715</v>
      </c>
      <c r="O87" s="51">
        <v>1</v>
      </c>
      <c r="P87" s="50" t="s">
        <v>17</v>
      </c>
      <c r="Q87" s="52">
        <v>269581.2</v>
      </c>
      <c r="R87" s="52">
        <v>269581.2</v>
      </c>
      <c r="S87" s="52">
        <v>269581.2</v>
      </c>
      <c r="T87" s="51" t="s">
        <v>1686</v>
      </c>
      <c r="U87" s="51"/>
      <c r="V87" s="51"/>
      <c r="W87" s="50" t="s">
        <v>2174</v>
      </c>
      <c r="X87" s="50" t="s">
        <v>2175</v>
      </c>
      <c r="Y87" s="51"/>
      <c r="Z87" s="51" t="s">
        <v>1848</v>
      </c>
      <c r="AA87" s="50" t="s">
        <v>2176</v>
      </c>
      <c r="AB87" s="50"/>
      <c r="AC87" s="50"/>
      <c r="AD87" s="50"/>
      <c r="AE87" s="50"/>
      <c r="AF87" s="50"/>
      <c r="AG87" s="50" t="s">
        <v>2171</v>
      </c>
      <c r="AH87" s="50" t="s">
        <v>1850</v>
      </c>
      <c r="AI87" s="50" t="s">
        <v>1851</v>
      </c>
      <c r="AJ87" s="50" t="s">
        <v>2177</v>
      </c>
      <c r="AK87" s="50" t="s">
        <v>2178</v>
      </c>
      <c r="AL87" s="50" t="s">
        <v>2174</v>
      </c>
      <c r="AM87" s="50" t="s">
        <v>2175</v>
      </c>
      <c r="AN87" s="52">
        <v>269581.2</v>
      </c>
      <c r="AO87" s="53" t="s">
        <v>17</v>
      </c>
      <c r="AP87" s="50"/>
      <c r="AQ87" s="50" t="s">
        <v>1854</v>
      </c>
      <c r="AR87" s="50" t="s">
        <v>1855</v>
      </c>
      <c r="AS87" s="50" t="s">
        <v>21</v>
      </c>
      <c r="AT87" s="50"/>
      <c r="AU87" s="50"/>
      <c r="AV87" s="50" t="s">
        <v>1856</v>
      </c>
      <c r="AW87" s="50" t="s">
        <v>1857</v>
      </c>
      <c r="AX87" s="50" t="s">
        <v>1679</v>
      </c>
      <c r="AY87" s="50" t="s">
        <v>21</v>
      </c>
      <c r="AZ87" s="50" t="s">
        <v>21</v>
      </c>
      <c r="BA87" s="50" t="s">
        <v>21</v>
      </c>
      <c r="BB87" s="50"/>
      <c r="BC87" s="50"/>
      <c r="BD87" s="50"/>
      <c r="BE87" s="50" t="s">
        <v>2179</v>
      </c>
      <c r="BF87" s="50" t="s">
        <v>2180</v>
      </c>
      <c r="BG87" s="51">
        <v>2</v>
      </c>
      <c r="BH87" s="50" t="s">
        <v>1695</v>
      </c>
      <c r="BI87" s="50" t="s">
        <v>1696</v>
      </c>
      <c r="BJ87" s="50" t="s">
        <v>17</v>
      </c>
      <c r="BK87" s="52">
        <v>269581.2</v>
      </c>
      <c r="BL87" s="52">
        <v>269581.2</v>
      </c>
    </row>
    <row r="88" spans="1:64" s="37" customFormat="1" ht="19.7" customHeight="1" x14ac:dyDescent="0.2">
      <c r="A88" s="37">
        <v>11</v>
      </c>
      <c r="B88" s="49" t="s">
        <v>1726</v>
      </c>
      <c r="E88" s="54" t="s">
        <v>1679</v>
      </c>
      <c r="F88" s="54" t="s">
        <v>1841</v>
      </c>
      <c r="G88" s="54" t="s">
        <v>2181</v>
      </c>
      <c r="H88" s="54" t="s">
        <v>2182</v>
      </c>
      <c r="I88" s="54" t="s">
        <v>2183</v>
      </c>
      <c r="J88" s="54" t="s">
        <v>1682</v>
      </c>
      <c r="K88" s="54" t="s">
        <v>1712</v>
      </c>
      <c r="L88" s="54" t="s">
        <v>1713</v>
      </c>
      <c r="M88" s="54" t="s">
        <v>2184</v>
      </c>
      <c r="N88" s="54" t="s">
        <v>1715</v>
      </c>
      <c r="O88" s="55">
        <v>1</v>
      </c>
      <c r="P88" s="54" t="s">
        <v>17</v>
      </c>
      <c r="Q88" s="56">
        <v>276468.32</v>
      </c>
      <c r="R88" s="56">
        <v>276468.32</v>
      </c>
      <c r="S88" s="56">
        <v>276468.32</v>
      </c>
      <c r="T88" s="55" t="s">
        <v>1686</v>
      </c>
      <c r="U88" s="55"/>
      <c r="V88" s="55"/>
      <c r="W88" s="54" t="s">
        <v>2174</v>
      </c>
      <c r="X88" s="54" t="s">
        <v>2175</v>
      </c>
      <c r="Y88" s="55"/>
      <c r="Z88" s="55" t="s">
        <v>1848</v>
      </c>
      <c r="AA88" s="54" t="s">
        <v>2185</v>
      </c>
      <c r="AB88" s="54"/>
      <c r="AC88" s="54"/>
      <c r="AD88" s="54"/>
      <c r="AE88" s="54"/>
      <c r="AF88" s="54"/>
      <c r="AG88" s="54" t="s">
        <v>2182</v>
      </c>
      <c r="AH88" s="54" t="s">
        <v>1850</v>
      </c>
      <c r="AI88" s="54" t="s">
        <v>1851</v>
      </c>
      <c r="AJ88" s="54" t="s">
        <v>2186</v>
      </c>
      <c r="AK88" s="54" t="s">
        <v>2178</v>
      </c>
      <c r="AL88" s="54" t="s">
        <v>2174</v>
      </c>
      <c r="AM88" s="54" t="s">
        <v>2175</v>
      </c>
      <c r="AN88" s="56">
        <v>276468.32</v>
      </c>
      <c r="AO88" s="57" t="s">
        <v>17</v>
      </c>
      <c r="AP88" s="54"/>
      <c r="AQ88" s="54" t="s">
        <v>1854</v>
      </c>
      <c r="AR88" s="54" t="s">
        <v>1855</v>
      </c>
      <c r="AS88" s="54" t="s">
        <v>21</v>
      </c>
      <c r="AT88" s="54"/>
      <c r="AU88" s="54"/>
      <c r="AV88" s="54" t="s">
        <v>1856</v>
      </c>
      <c r="AW88" s="54" t="s">
        <v>1857</v>
      </c>
      <c r="AX88" s="54" t="s">
        <v>1679</v>
      </c>
      <c r="AY88" s="54" t="s">
        <v>21</v>
      </c>
      <c r="AZ88" s="54" t="s">
        <v>21</v>
      </c>
      <c r="BA88" s="54" t="s">
        <v>21</v>
      </c>
      <c r="BB88" s="54"/>
      <c r="BC88" s="54"/>
      <c r="BD88" s="54"/>
      <c r="BE88" s="54" t="s">
        <v>2187</v>
      </c>
      <c r="BF88" s="54" t="s">
        <v>2188</v>
      </c>
      <c r="BG88" s="55">
        <v>2</v>
      </c>
      <c r="BH88" s="54" t="s">
        <v>1695</v>
      </c>
      <c r="BI88" s="54" t="s">
        <v>1696</v>
      </c>
      <c r="BJ88" s="54" t="s">
        <v>17</v>
      </c>
      <c r="BK88" s="56">
        <v>276468.32</v>
      </c>
      <c r="BL88" s="56">
        <v>276468.32</v>
      </c>
    </row>
    <row r="89" spans="1:64" s="37" customFormat="1" ht="19.7" customHeight="1" x14ac:dyDescent="0.2">
      <c r="A89" s="37">
        <v>11</v>
      </c>
      <c r="B89" s="49" t="s">
        <v>1726</v>
      </c>
      <c r="E89" s="50" t="s">
        <v>1679</v>
      </c>
      <c r="F89" s="50" t="s">
        <v>1841</v>
      </c>
      <c r="G89" s="50" t="s">
        <v>2189</v>
      </c>
      <c r="H89" s="50" t="s">
        <v>2171</v>
      </c>
      <c r="I89" s="50" t="s">
        <v>2172</v>
      </c>
      <c r="J89" s="50" t="s">
        <v>1682</v>
      </c>
      <c r="K89" s="50" t="s">
        <v>1712</v>
      </c>
      <c r="L89" s="50" t="s">
        <v>1713</v>
      </c>
      <c r="M89" s="50" t="s">
        <v>2173</v>
      </c>
      <c r="N89" s="50" t="s">
        <v>1715</v>
      </c>
      <c r="O89" s="51">
        <v>1</v>
      </c>
      <c r="P89" s="50" t="s">
        <v>17</v>
      </c>
      <c r="Q89" s="52">
        <v>3809.54</v>
      </c>
      <c r="R89" s="52">
        <v>3809.54</v>
      </c>
      <c r="S89" s="52">
        <v>3809.54</v>
      </c>
      <c r="T89" s="51" t="s">
        <v>1686</v>
      </c>
      <c r="U89" s="51"/>
      <c r="V89" s="51"/>
      <c r="W89" s="50" t="s">
        <v>2121</v>
      </c>
      <c r="X89" s="50" t="s">
        <v>2122</v>
      </c>
      <c r="Y89" s="51"/>
      <c r="Z89" s="51" t="s">
        <v>1848</v>
      </c>
      <c r="AA89" s="50" t="s">
        <v>2176</v>
      </c>
      <c r="AB89" s="50"/>
      <c r="AC89" s="50"/>
      <c r="AD89" s="50"/>
      <c r="AE89" s="50"/>
      <c r="AF89" s="50"/>
      <c r="AG89" s="50" t="s">
        <v>2171</v>
      </c>
      <c r="AH89" s="50" t="s">
        <v>1850</v>
      </c>
      <c r="AI89" s="50" t="s">
        <v>1851</v>
      </c>
      <c r="AJ89" s="50" t="s">
        <v>2177</v>
      </c>
      <c r="AK89" s="50" t="s">
        <v>2178</v>
      </c>
      <c r="AL89" s="50" t="s">
        <v>2121</v>
      </c>
      <c r="AM89" s="50" t="s">
        <v>2122</v>
      </c>
      <c r="AN89" s="52">
        <v>3809.54</v>
      </c>
      <c r="AO89" s="53" t="s">
        <v>17</v>
      </c>
      <c r="AP89" s="50"/>
      <c r="AQ89" s="50" t="s">
        <v>2123</v>
      </c>
      <c r="AR89" s="50" t="s">
        <v>2124</v>
      </c>
      <c r="AS89" s="50" t="s">
        <v>21</v>
      </c>
      <c r="AT89" s="50"/>
      <c r="AU89" s="50"/>
      <c r="AV89" s="50" t="s">
        <v>1856</v>
      </c>
      <c r="AW89" s="50" t="s">
        <v>1857</v>
      </c>
      <c r="AX89" s="50" t="s">
        <v>1679</v>
      </c>
      <c r="AY89" s="50" t="s">
        <v>21</v>
      </c>
      <c r="AZ89" s="50" t="s">
        <v>21</v>
      </c>
      <c r="BA89" s="50" t="s">
        <v>21</v>
      </c>
      <c r="BB89" s="50"/>
      <c r="BC89" s="50"/>
      <c r="BD89" s="50"/>
      <c r="BE89" s="50" t="s">
        <v>2179</v>
      </c>
      <c r="BF89" s="50" t="s">
        <v>2180</v>
      </c>
      <c r="BG89" s="51">
        <v>2</v>
      </c>
      <c r="BH89" s="50" t="s">
        <v>1695</v>
      </c>
      <c r="BI89" s="50" t="s">
        <v>1696</v>
      </c>
      <c r="BJ89" s="50" t="s">
        <v>17</v>
      </c>
      <c r="BK89" s="52">
        <v>3809.54</v>
      </c>
      <c r="BL89" s="52">
        <v>3809.54</v>
      </c>
    </row>
    <row r="90" spans="1:64" s="37" customFormat="1" ht="19.7" customHeight="1" x14ac:dyDescent="0.2">
      <c r="A90" s="37">
        <v>11</v>
      </c>
      <c r="B90" s="49" t="s">
        <v>1726</v>
      </c>
      <c r="E90" s="54" t="s">
        <v>1679</v>
      </c>
      <c r="F90" s="54" t="s">
        <v>1841</v>
      </c>
      <c r="G90" s="54" t="s">
        <v>2190</v>
      </c>
      <c r="H90" s="54" t="s">
        <v>2182</v>
      </c>
      <c r="I90" s="54" t="s">
        <v>2183</v>
      </c>
      <c r="J90" s="54" t="s">
        <v>1682</v>
      </c>
      <c r="K90" s="54" t="s">
        <v>1712</v>
      </c>
      <c r="L90" s="54" t="s">
        <v>1713</v>
      </c>
      <c r="M90" s="54" t="s">
        <v>2184</v>
      </c>
      <c r="N90" s="54" t="s">
        <v>1715</v>
      </c>
      <c r="O90" s="55">
        <v>1</v>
      </c>
      <c r="P90" s="54" t="s">
        <v>17</v>
      </c>
      <c r="Q90" s="56">
        <v>3906.86</v>
      </c>
      <c r="R90" s="56">
        <v>3906.86</v>
      </c>
      <c r="S90" s="56">
        <v>3906.86</v>
      </c>
      <c r="T90" s="55" t="s">
        <v>1686</v>
      </c>
      <c r="U90" s="55"/>
      <c r="V90" s="55"/>
      <c r="W90" s="54" t="s">
        <v>2121</v>
      </c>
      <c r="X90" s="54" t="s">
        <v>2122</v>
      </c>
      <c r="Y90" s="55"/>
      <c r="Z90" s="55" t="s">
        <v>1848</v>
      </c>
      <c r="AA90" s="54" t="s">
        <v>2185</v>
      </c>
      <c r="AB90" s="54"/>
      <c r="AC90" s="54"/>
      <c r="AD90" s="54"/>
      <c r="AE90" s="54"/>
      <c r="AF90" s="54"/>
      <c r="AG90" s="54" t="s">
        <v>2182</v>
      </c>
      <c r="AH90" s="54" t="s">
        <v>1850</v>
      </c>
      <c r="AI90" s="54" t="s">
        <v>1851</v>
      </c>
      <c r="AJ90" s="54" t="s">
        <v>2186</v>
      </c>
      <c r="AK90" s="54" t="s">
        <v>2178</v>
      </c>
      <c r="AL90" s="54" t="s">
        <v>2121</v>
      </c>
      <c r="AM90" s="54" t="s">
        <v>2122</v>
      </c>
      <c r="AN90" s="56">
        <v>3906.86</v>
      </c>
      <c r="AO90" s="57" t="s">
        <v>17</v>
      </c>
      <c r="AP90" s="54"/>
      <c r="AQ90" s="54" t="s">
        <v>2123</v>
      </c>
      <c r="AR90" s="54" t="s">
        <v>2124</v>
      </c>
      <c r="AS90" s="54" t="s">
        <v>21</v>
      </c>
      <c r="AT90" s="54"/>
      <c r="AU90" s="54"/>
      <c r="AV90" s="54" t="s">
        <v>1856</v>
      </c>
      <c r="AW90" s="54" t="s">
        <v>1857</v>
      </c>
      <c r="AX90" s="54" t="s">
        <v>1679</v>
      </c>
      <c r="AY90" s="54" t="s">
        <v>21</v>
      </c>
      <c r="AZ90" s="54" t="s">
        <v>21</v>
      </c>
      <c r="BA90" s="54" t="s">
        <v>21</v>
      </c>
      <c r="BB90" s="54"/>
      <c r="BC90" s="54"/>
      <c r="BD90" s="54"/>
      <c r="BE90" s="54" t="s">
        <v>2187</v>
      </c>
      <c r="BF90" s="54" t="s">
        <v>2188</v>
      </c>
      <c r="BG90" s="55">
        <v>2</v>
      </c>
      <c r="BH90" s="54" t="s">
        <v>1695</v>
      </c>
      <c r="BI90" s="54" t="s">
        <v>1696</v>
      </c>
      <c r="BJ90" s="54" t="s">
        <v>17</v>
      </c>
      <c r="BK90" s="56">
        <v>3906.86</v>
      </c>
      <c r="BL90" s="56">
        <v>3906.86</v>
      </c>
    </row>
    <row r="91" spans="1:64" s="37" customFormat="1" ht="19.7" customHeight="1" x14ac:dyDescent="0.2">
      <c r="A91" s="37">
        <v>11</v>
      </c>
      <c r="B91" s="49" t="s">
        <v>1726</v>
      </c>
      <c r="E91" s="54" t="s">
        <v>1679</v>
      </c>
      <c r="F91" s="54" t="s">
        <v>3103</v>
      </c>
      <c r="G91" s="54" t="s">
        <v>3104</v>
      </c>
      <c r="H91" s="54" t="s">
        <v>3105</v>
      </c>
      <c r="I91" s="54"/>
      <c r="J91" s="54" t="s">
        <v>2914</v>
      </c>
      <c r="K91" s="54" t="s">
        <v>1712</v>
      </c>
      <c r="L91" s="54" t="s">
        <v>1713</v>
      </c>
      <c r="M91" s="54" t="s">
        <v>3106</v>
      </c>
      <c r="N91" s="54" t="s">
        <v>1715</v>
      </c>
      <c r="O91" s="55">
        <v>1</v>
      </c>
      <c r="P91" s="54" t="s">
        <v>17</v>
      </c>
      <c r="Q91" s="56">
        <v>9174.73</v>
      </c>
      <c r="R91" s="56">
        <v>9174.73</v>
      </c>
      <c r="S91" s="56">
        <f t="shared" ref="S91:S118" si="0">R91</f>
        <v>9174.73</v>
      </c>
      <c r="T91" s="51" t="s">
        <v>1686</v>
      </c>
      <c r="U91" s="55"/>
      <c r="V91" s="55"/>
      <c r="W91" s="54" t="s">
        <v>2206</v>
      </c>
      <c r="X91" s="54" t="s">
        <v>2191</v>
      </c>
      <c r="Y91" s="55"/>
      <c r="Z91" s="51" t="s">
        <v>2916</v>
      </c>
      <c r="AA91" s="54"/>
      <c r="AB91" s="54" t="s">
        <v>3107</v>
      </c>
      <c r="AC91" s="54"/>
      <c r="AD91" s="54"/>
      <c r="AE91" s="54"/>
      <c r="AF91" s="54"/>
      <c r="AG91" s="54"/>
      <c r="AH91" s="54"/>
      <c r="AI91" s="54"/>
      <c r="AJ91" s="54"/>
      <c r="AK91" s="54"/>
      <c r="AL91" s="54" t="s">
        <v>2206</v>
      </c>
      <c r="AM91" s="54" t="s">
        <v>2191</v>
      </c>
      <c r="AN91" s="56"/>
      <c r="AO91" s="57"/>
      <c r="AP91" s="54"/>
      <c r="AQ91" s="54" t="s">
        <v>2918</v>
      </c>
      <c r="AR91" s="54" t="s">
        <v>2919</v>
      </c>
      <c r="AS91" s="54" t="s">
        <v>21</v>
      </c>
      <c r="AT91" s="54"/>
      <c r="AU91" s="54"/>
      <c r="AV91" s="54"/>
      <c r="AW91" s="54"/>
      <c r="AX91" s="54" t="s">
        <v>1679</v>
      </c>
      <c r="AY91" s="54" t="s">
        <v>21</v>
      </c>
      <c r="AZ91" s="54" t="s">
        <v>21</v>
      </c>
      <c r="BA91" s="54" t="s">
        <v>21</v>
      </c>
      <c r="BB91" s="54"/>
      <c r="BC91" s="54"/>
      <c r="BD91" s="54"/>
      <c r="BE91" s="54"/>
      <c r="BF91" s="54" t="s">
        <v>3108</v>
      </c>
      <c r="BG91" s="55">
        <v>3</v>
      </c>
      <c r="BH91" s="54" t="s">
        <v>1695</v>
      </c>
      <c r="BI91" s="54" t="s">
        <v>1696</v>
      </c>
      <c r="BJ91" s="54" t="s">
        <v>17</v>
      </c>
      <c r="BK91" s="56">
        <v>9174.73</v>
      </c>
      <c r="BL91" s="56">
        <v>9174.73</v>
      </c>
    </row>
    <row r="92" spans="1:64" s="37" customFormat="1" ht="19.7" customHeight="1" x14ac:dyDescent="0.2">
      <c r="A92" s="37">
        <v>11</v>
      </c>
      <c r="B92" s="49" t="s">
        <v>1726</v>
      </c>
      <c r="E92" s="50" t="s">
        <v>1679</v>
      </c>
      <c r="F92" s="50" t="s">
        <v>3103</v>
      </c>
      <c r="G92" s="50" t="s">
        <v>3109</v>
      </c>
      <c r="H92" s="50" t="s">
        <v>3110</v>
      </c>
      <c r="I92" s="50"/>
      <c r="J92" s="50" t="s">
        <v>2914</v>
      </c>
      <c r="K92" s="50" t="s">
        <v>1712</v>
      </c>
      <c r="L92" s="50" t="s">
        <v>1713</v>
      </c>
      <c r="M92" s="50" t="s">
        <v>3111</v>
      </c>
      <c r="N92" s="50" t="s">
        <v>1715</v>
      </c>
      <c r="O92" s="51">
        <v>1</v>
      </c>
      <c r="P92" s="50" t="s">
        <v>17</v>
      </c>
      <c r="Q92" s="52">
        <v>7180.02</v>
      </c>
      <c r="R92" s="52">
        <v>7180.02</v>
      </c>
      <c r="S92" s="56">
        <f t="shared" si="0"/>
        <v>7180.02</v>
      </c>
      <c r="T92" s="51" t="s">
        <v>1686</v>
      </c>
      <c r="U92" s="51"/>
      <c r="V92" s="51"/>
      <c r="W92" s="50" t="s">
        <v>2206</v>
      </c>
      <c r="X92" s="50" t="s">
        <v>2191</v>
      </c>
      <c r="Y92" s="51"/>
      <c r="Z92" s="51" t="s">
        <v>2916</v>
      </c>
      <c r="AA92" s="50"/>
      <c r="AB92" s="50" t="s">
        <v>3112</v>
      </c>
      <c r="AC92" s="50"/>
      <c r="AD92" s="50"/>
      <c r="AE92" s="50"/>
      <c r="AF92" s="50"/>
      <c r="AG92" s="50"/>
      <c r="AH92" s="50"/>
      <c r="AI92" s="50"/>
      <c r="AJ92" s="50"/>
      <c r="AK92" s="50"/>
      <c r="AL92" s="50" t="s">
        <v>2206</v>
      </c>
      <c r="AM92" s="50" t="s">
        <v>2191</v>
      </c>
      <c r="AN92" s="52"/>
      <c r="AO92" s="53"/>
      <c r="AP92" s="50"/>
      <c r="AQ92" s="50" t="s">
        <v>2925</v>
      </c>
      <c r="AR92" s="50" t="s">
        <v>2926</v>
      </c>
      <c r="AS92" s="50" t="s">
        <v>21</v>
      </c>
      <c r="AT92" s="50"/>
      <c r="AU92" s="50"/>
      <c r="AV92" s="50"/>
      <c r="AW92" s="50"/>
      <c r="AX92" s="50" t="s">
        <v>1679</v>
      </c>
      <c r="AY92" s="50" t="s">
        <v>21</v>
      </c>
      <c r="AZ92" s="50" t="s">
        <v>21</v>
      </c>
      <c r="BA92" s="50" t="s">
        <v>21</v>
      </c>
      <c r="BB92" s="50"/>
      <c r="BC92" s="50"/>
      <c r="BD92" s="50"/>
      <c r="BE92" s="50"/>
      <c r="BF92" s="50" t="s">
        <v>3113</v>
      </c>
      <c r="BG92" s="51">
        <v>3</v>
      </c>
      <c r="BH92" s="50" t="s">
        <v>1695</v>
      </c>
      <c r="BI92" s="50" t="s">
        <v>1696</v>
      </c>
      <c r="BJ92" s="50" t="s">
        <v>17</v>
      </c>
      <c r="BK92" s="52">
        <v>7180.02</v>
      </c>
      <c r="BL92" s="52">
        <v>7180.02</v>
      </c>
    </row>
    <row r="93" spans="1:64" s="37" customFormat="1" ht="19.7" customHeight="1" x14ac:dyDescent="0.2">
      <c r="A93" s="37">
        <v>11</v>
      </c>
      <c r="B93" s="49" t="s">
        <v>1726</v>
      </c>
      <c r="E93" s="54" t="s">
        <v>1679</v>
      </c>
      <c r="F93" s="54" t="s">
        <v>3103</v>
      </c>
      <c r="G93" s="54" t="s">
        <v>3114</v>
      </c>
      <c r="H93" s="54" t="s">
        <v>3115</v>
      </c>
      <c r="I93" s="54"/>
      <c r="J93" s="54" t="s">
        <v>2914</v>
      </c>
      <c r="K93" s="54" t="s">
        <v>1712</v>
      </c>
      <c r="L93" s="54" t="s">
        <v>1713</v>
      </c>
      <c r="M93" s="54" t="s">
        <v>3116</v>
      </c>
      <c r="N93" s="54" t="s">
        <v>1715</v>
      </c>
      <c r="O93" s="55">
        <v>1</v>
      </c>
      <c r="P93" s="54" t="s">
        <v>17</v>
      </c>
      <c r="Q93" s="56">
        <v>18408.150000000001</v>
      </c>
      <c r="R93" s="56">
        <v>18408.150000000001</v>
      </c>
      <c r="S93" s="56">
        <f t="shared" si="0"/>
        <v>18408.150000000001</v>
      </c>
      <c r="T93" s="51" t="s">
        <v>1686</v>
      </c>
      <c r="U93" s="55"/>
      <c r="V93" s="55"/>
      <c r="W93" s="54" t="s">
        <v>2206</v>
      </c>
      <c r="X93" s="54" t="s">
        <v>2191</v>
      </c>
      <c r="Y93" s="55"/>
      <c r="Z93" s="51" t="s">
        <v>2916</v>
      </c>
      <c r="AA93" s="54"/>
      <c r="AB93" s="54" t="s">
        <v>3117</v>
      </c>
      <c r="AC93" s="54"/>
      <c r="AD93" s="54"/>
      <c r="AE93" s="54"/>
      <c r="AF93" s="54"/>
      <c r="AG93" s="54"/>
      <c r="AH93" s="54"/>
      <c r="AI93" s="54"/>
      <c r="AJ93" s="54"/>
      <c r="AK93" s="54"/>
      <c r="AL93" s="54" t="s">
        <v>2206</v>
      </c>
      <c r="AM93" s="54" t="s">
        <v>2191</v>
      </c>
      <c r="AN93" s="56"/>
      <c r="AO93" s="57"/>
      <c r="AP93" s="54"/>
      <c r="AQ93" s="54" t="s">
        <v>2925</v>
      </c>
      <c r="AR93" s="54" t="s">
        <v>2926</v>
      </c>
      <c r="AS93" s="54" t="s">
        <v>21</v>
      </c>
      <c r="AT93" s="54"/>
      <c r="AU93" s="54"/>
      <c r="AV93" s="54"/>
      <c r="AW93" s="54"/>
      <c r="AX93" s="54" t="s">
        <v>1679</v>
      </c>
      <c r="AY93" s="54" t="s">
        <v>21</v>
      </c>
      <c r="AZ93" s="54" t="s">
        <v>21</v>
      </c>
      <c r="BA93" s="54" t="s">
        <v>21</v>
      </c>
      <c r="BB93" s="54"/>
      <c r="BC93" s="54"/>
      <c r="BD93" s="54"/>
      <c r="BE93" s="54"/>
      <c r="BF93" s="54" t="s">
        <v>3118</v>
      </c>
      <c r="BG93" s="55">
        <v>3</v>
      </c>
      <c r="BH93" s="54" t="s">
        <v>1695</v>
      </c>
      <c r="BI93" s="54" t="s">
        <v>1696</v>
      </c>
      <c r="BJ93" s="54" t="s">
        <v>17</v>
      </c>
      <c r="BK93" s="56">
        <v>18408.150000000001</v>
      </c>
      <c r="BL93" s="56">
        <v>18408.150000000001</v>
      </c>
    </row>
    <row r="94" spans="1:64" s="37" customFormat="1" ht="19.7" customHeight="1" x14ac:dyDescent="0.2">
      <c r="A94" s="37">
        <v>11</v>
      </c>
      <c r="B94" s="49" t="s">
        <v>1726</v>
      </c>
      <c r="E94" s="50" t="s">
        <v>1679</v>
      </c>
      <c r="F94" s="50" t="s">
        <v>3103</v>
      </c>
      <c r="G94" s="50" t="s">
        <v>3119</v>
      </c>
      <c r="H94" s="50" t="s">
        <v>3021</v>
      </c>
      <c r="I94" s="50"/>
      <c r="J94" s="50" t="s">
        <v>2914</v>
      </c>
      <c r="K94" s="50" t="s">
        <v>1712</v>
      </c>
      <c r="L94" s="50" t="s">
        <v>1713</v>
      </c>
      <c r="M94" s="50" t="s">
        <v>3106</v>
      </c>
      <c r="N94" s="50" t="s">
        <v>1715</v>
      </c>
      <c r="O94" s="51">
        <v>1</v>
      </c>
      <c r="P94" s="50" t="s">
        <v>17</v>
      </c>
      <c r="Q94" s="52">
        <v>20492.759999999998</v>
      </c>
      <c r="R94" s="52">
        <v>20492.759999999998</v>
      </c>
      <c r="S94" s="56">
        <f t="shared" si="0"/>
        <v>20492.759999999998</v>
      </c>
      <c r="T94" s="51" t="s">
        <v>1686</v>
      </c>
      <c r="U94" s="51"/>
      <c r="V94" s="51"/>
      <c r="W94" s="50" t="s">
        <v>2206</v>
      </c>
      <c r="X94" s="50" t="s">
        <v>2191</v>
      </c>
      <c r="Y94" s="51"/>
      <c r="Z94" s="51" t="s">
        <v>2916</v>
      </c>
      <c r="AA94" s="50"/>
      <c r="AB94" s="50" t="s">
        <v>3022</v>
      </c>
      <c r="AC94" s="50"/>
      <c r="AD94" s="50"/>
      <c r="AE94" s="50"/>
      <c r="AF94" s="50"/>
      <c r="AG94" s="50"/>
      <c r="AH94" s="50"/>
      <c r="AI94" s="50"/>
      <c r="AJ94" s="50"/>
      <c r="AK94" s="50"/>
      <c r="AL94" s="50" t="s">
        <v>2206</v>
      </c>
      <c r="AM94" s="50" t="s">
        <v>2191</v>
      </c>
      <c r="AN94" s="52"/>
      <c r="AO94" s="53"/>
      <c r="AP94" s="50"/>
      <c r="AQ94" s="50" t="s">
        <v>2918</v>
      </c>
      <c r="AR94" s="50" t="s">
        <v>2919</v>
      </c>
      <c r="AS94" s="50" t="s">
        <v>21</v>
      </c>
      <c r="AT94" s="50"/>
      <c r="AU94" s="50"/>
      <c r="AV94" s="50"/>
      <c r="AW94" s="50"/>
      <c r="AX94" s="50" t="s">
        <v>1679</v>
      </c>
      <c r="AY94" s="50" t="s">
        <v>21</v>
      </c>
      <c r="AZ94" s="50" t="s">
        <v>21</v>
      </c>
      <c r="BA94" s="50" t="s">
        <v>21</v>
      </c>
      <c r="BB94" s="50"/>
      <c r="BC94" s="50"/>
      <c r="BD94" s="50"/>
      <c r="BE94" s="50"/>
      <c r="BF94" s="50" t="s">
        <v>3023</v>
      </c>
      <c r="BG94" s="51">
        <v>3</v>
      </c>
      <c r="BH94" s="50" t="s">
        <v>1695</v>
      </c>
      <c r="BI94" s="50" t="s">
        <v>1696</v>
      </c>
      <c r="BJ94" s="50" t="s">
        <v>17</v>
      </c>
      <c r="BK94" s="52">
        <v>20492.759999999998</v>
      </c>
      <c r="BL94" s="52">
        <v>20492.759999999998</v>
      </c>
    </row>
    <row r="95" spans="1:64" s="37" customFormat="1" ht="19.7" customHeight="1" x14ac:dyDescent="0.2">
      <c r="A95" s="37">
        <v>11</v>
      </c>
      <c r="B95" s="49" t="s">
        <v>1726</v>
      </c>
      <c r="E95" s="54" t="s">
        <v>1679</v>
      </c>
      <c r="F95" s="54" t="s">
        <v>3103</v>
      </c>
      <c r="G95" s="54" t="s">
        <v>3120</v>
      </c>
      <c r="H95" s="54" t="s">
        <v>3121</v>
      </c>
      <c r="I95" s="54"/>
      <c r="J95" s="54" t="s">
        <v>2914</v>
      </c>
      <c r="K95" s="54" t="s">
        <v>1712</v>
      </c>
      <c r="L95" s="54" t="s">
        <v>1713</v>
      </c>
      <c r="M95" s="54" t="s">
        <v>3122</v>
      </c>
      <c r="N95" s="54" t="s">
        <v>1715</v>
      </c>
      <c r="O95" s="55">
        <v>1</v>
      </c>
      <c r="P95" s="54" t="s">
        <v>17</v>
      </c>
      <c r="Q95" s="56">
        <v>10999.46</v>
      </c>
      <c r="R95" s="56">
        <v>10999.46</v>
      </c>
      <c r="S95" s="56">
        <f t="shared" si="0"/>
        <v>10999.46</v>
      </c>
      <c r="T95" s="51" t="s">
        <v>1686</v>
      </c>
      <c r="U95" s="55"/>
      <c r="V95" s="55"/>
      <c r="W95" s="54" t="s">
        <v>2206</v>
      </c>
      <c r="X95" s="54" t="s">
        <v>2191</v>
      </c>
      <c r="Y95" s="55"/>
      <c r="Z95" s="51" t="s">
        <v>2916</v>
      </c>
      <c r="AA95" s="54"/>
      <c r="AB95" s="54" t="s">
        <v>3123</v>
      </c>
      <c r="AC95" s="54"/>
      <c r="AD95" s="54"/>
      <c r="AE95" s="54"/>
      <c r="AF95" s="54"/>
      <c r="AG95" s="54"/>
      <c r="AH95" s="54"/>
      <c r="AI95" s="54"/>
      <c r="AJ95" s="54"/>
      <c r="AK95" s="54"/>
      <c r="AL95" s="54" t="s">
        <v>2206</v>
      </c>
      <c r="AM95" s="54" t="s">
        <v>2191</v>
      </c>
      <c r="AN95" s="56"/>
      <c r="AO95" s="57"/>
      <c r="AP95" s="54"/>
      <c r="AQ95" s="54" t="s">
        <v>2925</v>
      </c>
      <c r="AR95" s="54" t="s">
        <v>2926</v>
      </c>
      <c r="AS95" s="54" t="s">
        <v>21</v>
      </c>
      <c r="AT95" s="54"/>
      <c r="AU95" s="54"/>
      <c r="AV95" s="54"/>
      <c r="AW95" s="54"/>
      <c r="AX95" s="54" t="s">
        <v>1679</v>
      </c>
      <c r="AY95" s="54" t="s">
        <v>21</v>
      </c>
      <c r="AZ95" s="54" t="s">
        <v>21</v>
      </c>
      <c r="BA95" s="54" t="s">
        <v>21</v>
      </c>
      <c r="BB95" s="54"/>
      <c r="BC95" s="54"/>
      <c r="BD95" s="54"/>
      <c r="BE95" s="54"/>
      <c r="BF95" s="54" t="s">
        <v>3124</v>
      </c>
      <c r="BG95" s="55">
        <v>3</v>
      </c>
      <c r="BH95" s="54" t="s">
        <v>1695</v>
      </c>
      <c r="BI95" s="54" t="s">
        <v>1696</v>
      </c>
      <c r="BJ95" s="54" t="s">
        <v>17</v>
      </c>
      <c r="BK95" s="56">
        <v>10999.46</v>
      </c>
      <c r="BL95" s="56">
        <v>10999.46</v>
      </c>
    </row>
    <row r="96" spans="1:64" s="37" customFormat="1" ht="19.7" customHeight="1" x14ac:dyDescent="0.2">
      <c r="A96" s="37">
        <v>11</v>
      </c>
      <c r="B96" s="49" t="s">
        <v>1726</v>
      </c>
      <c r="E96" s="50" t="s">
        <v>1679</v>
      </c>
      <c r="F96" s="50" t="s">
        <v>3103</v>
      </c>
      <c r="G96" s="50" t="s">
        <v>3125</v>
      </c>
      <c r="H96" s="50" t="s">
        <v>3126</v>
      </c>
      <c r="I96" s="50"/>
      <c r="J96" s="50" t="s">
        <v>2914</v>
      </c>
      <c r="K96" s="50" t="s">
        <v>1712</v>
      </c>
      <c r="L96" s="50" t="s">
        <v>1713</v>
      </c>
      <c r="M96" s="50" t="s">
        <v>3127</v>
      </c>
      <c r="N96" s="50" t="s">
        <v>1715</v>
      </c>
      <c r="O96" s="51">
        <v>1</v>
      </c>
      <c r="P96" s="50" t="s">
        <v>17</v>
      </c>
      <c r="Q96" s="52">
        <v>7013.79</v>
      </c>
      <c r="R96" s="52">
        <v>7013.79</v>
      </c>
      <c r="S96" s="56">
        <f t="shared" si="0"/>
        <v>7013.79</v>
      </c>
      <c r="T96" s="51" t="s">
        <v>1686</v>
      </c>
      <c r="U96" s="51"/>
      <c r="V96" s="51"/>
      <c r="W96" s="50" t="s">
        <v>2206</v>
      </c>
      <c r="X96" s="50" t="s">
        <v>2191</v>
      </c>
      <c r="Y96" s="51"/>
      <c r="Z96" s="51" t="s">
        <v>2916</v>
      </c>
      <c r="AA96" s="50"/>
      <c r="AB96" s="50" t="s">
        <v>3128</v>
      </c>
      <c r="AC96" s="50"/>
      <c r="AD96" s="50"/>
      <c r="AE96" s="50"/>
      <c r="AF96" s="50"/>
      <c r="AG96" s="50"/>
      <c r="AH96" s="50"/>
      <c r="AI96" s="50"/>
      <c r="AJ96" s="50"/>
      <c r="AK96" s="50"/>
      <c r="AL96" s="50" t="s">
        <v>2206</v>
      </c>
      <c r="AM96" s="50" t="s">
        <v>2191</v>
      </c>
      <c r="AN96" s="52"/>
      <c r="AO96" s="53"/>
      <c r="AP96" s="50"/>
      <c r="AQ96" s="50" t="s">
        <v>2925</v>
      </c>
      <c r="AR96" s="50" t="s">
        <v>2926</v>
      </c>
      <c r="AS96" s="50" t="s">
        <v>21</v>
      </c>
      <c r="AT96" s="50"/>
      <c r="AU96" s="50"/>
      <c r="AV96" s="50"/>
      <c r="AW96" s="50"/>
      <c r="AX96" s="50" t="s">
        <v>1679</v>
      </c>
      <c r="AY96" s="50" t="s">
        <v>21</v>
      </c>
      <c r="AZ96" s="50" t="s">
        <v>21</v>
      </c>
      <c r="BA96" s="50" t="s">
        <v>21</v>
      </c>
      <c r="BB96" s="50"/>
      <c r="BC96" s="50"/>
      <c r="BD96" s="50"/>
      <c r="BE96" s="50"/>
      <c r="BF96" s="50" t="s">
        <v>3129</v>
      </c>
      <c r="BG96" s="51">
        <v>3</v>
      </c>
      <c r="BH96" s="50" t="s">
        <v>1695</v>
      </c>
      <c r="BI96" s="50" t="s">
        <v>1696</v>
      </c>
      <c r="BJ96" s="50" t="s">
        <v>17</v>
      </c>
      <c r="BK96" s="52">
        <v>7013.79</v>
      </c>
      <c r="BL96" s="52">
        <v>7013.79</v>
      </c>
    </row>
    <row r="97" spans="1:64" s="37" customFormat="1" ht="19.7" customHeight="1" x14ac:dyDescent="0.2">
      <c r="A97" s="37">
        <v>11</v>
      </c>
      <c r="B97" s="49" t="s">
        <v>1726</v>
      </c>
      <c r="E97" s="54" t="s">
        <v>1679</v>
      </c>
      <c r="F97" s="54" t="s">
        <v>3103</v>
      </c>
      <c r="G97" s="54" t="s">
        <v>3130</v>
      </c>
      <c r="H97" s="54" t="s">
        <v>3131</v>
      </c>
      <c r="I97" s="54"/>
      <c r="J97" s="54" t="s">
        <v>2914</v>
      </c>
      <c r="K97" s="54" t="s">
        <v>1712</v>
      </c>
      <c r="L97" s="54" t="s">
        <v>1713</v>
      </c>
      <c r="M97" s="54" t="s">
        <v>3132</v>
      </c>
      <c r="N97" s="54" t="s">
        <v>1715</v>
      </c>
      <c r="O97" s="55">
        <v>1</v>
      </c>
      <c r="P97" s="54" t="s">
        <v>17</v>
      </c>
      <c r="Q97" s="56">
        <v>22744.25</v>
      </c>
      <c r="R97" s="56">
        <v>22744.25</v>
      </c>
      <c r="S97" s="56">
        <f t="shared" si="0"/>
        <v>22744.25</v>
      </c>
      <c r="T97" s="51" t="s">
        <v>1686</v>
      </c>
      <c r="U97" s="55"/>
      <c r="V97" s="55"/>
      <c r="W97" s="54" t="s">
        <v>2206</v>
      </c>
      <c r="X97" s="54" t="s">
        <v>2191</v>
      </c>
      <c r="Y97" s="55"/>
      <c r="Z97" s="51" t="s">
        <v>2916</v>
      </c>
      <c r="AA97" s="54"/>
      <c r="AB97" s="54" t="s">
        <v>3133</v>
      </c>
      <c r="AC97" s="54"/>
      <c r="AD97" s="54"/>
      <c r="AE97" s="54"/>
      <c r="AF97" s="54"/>
      <c r="AG97" s="54"/>
      <c r="AH97" s="54"/>
      <c r="AI97" s="54"/>
      <c r="AJ97" s="54"/>
      <c r="AK97" s="54"/>
      <c r="AL97" s="54" t="s">
        <v>2206</v>
      </c>
      <c r="AM97" s="54" t="s">
        <v>2191</v>
      </c>
      <c r="AN97" s="56"/>
      <c r="AO97" s="57"/>
      <c r="AP97" s="54"/>
      <c r="AQ97" s="54" t="s">
        <v>2925</v>
      </c>
      <c r="AR97" s="54" t="s">
        <v>2926</v>
      </c>
      <c r="AS97" s="54" t="s">
        <v>21</v>
      </c>
      <c r="AT97" s="54"/>
      <c r="AU97" s="54"/>
      <c r="AV97" s="54"/>
      <c r="AW97" s="54"/>
      <c r="AX97" s="54" t="s">
        <v>1679</v>
      </c>
      <c r="AY97" s="54" t="s">
        <v>21</v>
      </c>
      <c r="AZ97" s="54" t="s">
        <v>21</v>
      </c>
      <c r="BA97" s="54" t="s">
        <v>21</v>
      </c>
      <c r="BB97" s="54"/>
      <c r="BC97" s="54"/>
      <c r="BD97" s="54"/>
      <c r="BE97" s="54"/>
      <c r="BF97" s="54" t="s">
        <v>3134</v>
      </c>
      <c r="BG97" s="55">
        <v>3</v>
      </c>
      <c r="BH97" s="54" t="s">
        <v>1695</v>
      </c>
      <c r="BI97" s="54" t="s">
        <v>1696</v>
      </c>
      <c r="BJ97" s="54" t="s">
        <v>17</v>
      </c>
      <c r="BK97" s="56">
        <v>22744.25</v>
      </c>
      <c r="BL97" s="56">
        <v>22744.25</v>
      </c>
    </row>
    <row r="98" spans="1:64" s="37" customFormat="1" ht="19.7" customHeight="1" x14ac:dyDescent="0.2">
      <c r="A98" s="37">
        <v>11</v>
      </c>
      <c r="B98" s="49" t="s">
        <v>1726</v>
      </c>
      <c r="E98" s="50" t="s">
        <v>1679</v>
      </c>
      <c r="F98" s="50" t="s">
        <v>3103</v>
      </c>
      <c r="G98" s="50" t="s">
        <v>3135</v>
      </c>
      <c r="H98" s="50" t="s">
        <v>3136</v>
      </c>
      <c r="I98" s="50"/>
      <c r="J98" s="50" t="s">
        <v>2914</v>
      </c>
      <c r="K98" s="50" t="s">
        <v>1712</v>
      </c>
      <c r="L98" s="50" t="s">
        <v>1713</v>
      </c>
      <c r="M98" s="50" t="s">
        <v>3137</v>
      </c>
      <c r="N98" s="50" t="s">
        <v>1715</v>
      </c>
      <c r="O98" s="51">
        <v>1</v>
      </c>
      <c r="P98" s="50" t="s">
        <v>17</v>
      </c>
      <c r="Q98" s="52">
        <v>754.26</v>
      </c>
      <c r="R98" s="52">
        <v>754.26</v>
      </c>
      <c r="S98" s="56">
        <f t="shared" si="0"/>
        <v>754.26</v>
      </c>
      <c r="T98" s="51" t="s">
        <v>1686</v>
      </c>
      <c r="U98" s="51"/>
      <c r="V98" s="51"/>
      <c r="W98" s="50" t="s">
        <v>2206</v>
      </c>
      <c r="X98" s="50" t="s">
        <v>2191</v>
      </c>
      <c r="Y98" s="51"/>
      <c r="Z98" s="51" t="s">
        <v>2916</v>
      </c>
      <c r="AA98" s="50"/>
      <c r="AB98" s="50" t="s">
        <v>3138</v>
      </c>
      <c r="AC98" s="50"/>
      <c r="AD98" s="50"/>
      <c r="AE98" s="50"/>
      <c r="AF98" s="50"/>
      <c r="AG98" s="50"/>
      <c r="AH98" s="50"/>
      <c r="AI98" s="50"/>
      <c r="AJ98" s="50"/>
      <c r="AK98" s="50"/>
      <c r="AL98" s="50" t="s">
        <v>2206</v>
      </c>
      <c r="AM98" s="50" t="s">
        <v>2191</v>
      </c>
      <c r="AN98" s="52"/>
      <c r="AO98" s="53"/>
      <c r="AP98" s="50"/>
      <c r="AQ98" s="50" t="s">
        <v>2925</v>
      </c>
      <c r="AR98" s="50" t="s">
        <v>2926</v>
      </c>
      <c r="AS98" s="50" t="s">
        <v>21</v>
      </c>
      <c r="AT98" s="50"/>
      <c r="AU98" s="50"/>
      <c r="AV98" s="50"/>
      <c r="AW98" s="50"/>
      <c r="AX98" s="50" t="s">
        <v>1679</v>
      </c>
      <c r="AY98" s="50" t="s">
        <v>21</v>
      </c>
      <c r="AZ98" s="50" t="s">
        <v>21</v>
      </c>
      <c r="BA98" s="50" t="s">
        <v>21</v>
      </c>
      <c r="BB98" s="50"/>
      <c r="BC98" s="50"/>
      <c r="BD98" s="50"/>
      <c r="BE98" s="50"/>
      <c r="BF98" s="50" t="s">
        <v>3139</v>
      </c>
      <c r="BG98" s="51">
        <v>3</v>
      </c>
      <c r="BH98" s="50" t="s">
        <v>1695</v>
      </c>
      <c r="BI98" s="50" t="s">
        <v>1696</v>
      </c>
      <c r="BJ98" s="50" t="s">
        <v>17</v>
      </c>
      <c r="BK98" s="52">
        <v>754.26</v>
      </c>
      <c r="BL98" s="52">
        <v>754.26</v>
      </c>
    </row>
    <row r="99" spans="1:64" s="37" customFormat="1" ht="19.7" customHeight="1" x14ac:dyDescent="0.2">
      <c r="A99" s="37">
        <v>11</v>
      </c>
      <c r="B99" s="49" t="s">
        <v>1726</v>
      </c>
      <c r="E99" s="54" t="s">
        <v>1679</v>
      </c>
      <c r="F99" s="54" t="s">
        <v>3103</v>
      </c>
      <c r="G99" s="54" t="s">
        <v>3140</v>
      </c>
      <c r="H99" s="54" t="s">
        <v>3141</v>
      </c>
      <c r="I99" s="54"/>
      <c r="J99" s="54" t="s">
        <v>2914</v>
      </c>
      <c r="K99" s="54" t="s">
        <v>1712</v>
      </c>
      <c r="L99" s="54" t="s">
        <v>1713</v>
      </c>
      <c r="M99" s="54" t="s">
        <v>3142</v>
      </c>
      <c r="N99" s="54" t="s">
        <v>1715</v>
      </c>
      <c r="O99" s="55">
        <v>1</v>
      </c>
      <c r="P99" s="54" t="s">
        <v>17</v>
      </c>
      <c r="Q99" s="56">
        <v>15056.64</v>
      </c>
      <c r="R99" s="56">
        <v>15056.64</v>
      </c>
      <c r="S99" s="56">
        <f t="shared" si="0"/>
        <v>15056.64</v>
      </c>
      <c r="T99" s="51" t="s">
        <v>1686</v>
      </c>
      <c r="U99" s="55"/>
      <c r="V99" s="55"/>
      <c r="W99" s="54" t="s">
        <v>2206</v>
      </c>
      <c r="X99" s="54" t="s">
        <v>2191</v>
      </c>
      <c r="Y99" s="55"/>
      <c r="Z99" s="51" t="s">
        <v>2916</v>
      </c>
      <c r="AA99" s="54"/>
      <c r="AB99" s="54" t="s">
        <v>3143</v>
      </c>
      <c r="AC99" s="54"/>
      <c r="AD99" s="54"/>
      <c r="AE99" s="54"/>
      <c r="AF99" s="54"/>
      <c r="AG99" s="54"/>
      <c r="AH99" s="54"/>
      <c r="AI99" s="54"/>
      <c r="AJ99" s="54"/>
      <c r="AK99" s="54"/>
      <c r="AL99" s="54" t="s">
        <v>2206</v>
      </c>
      <c r="AM99" s="54" t="s">
        <v>2191</v>
      </c>
      <c r="AN99" s="56"/>
      <c r="AO99" s="57"/>
      <c r="AP99" s="54"/>
      <c r="AQ99" s="54" t="s">
        <v>2925</v>
      </c>
      <c r="AR99" s="54" t="s">
        <v>2926</v>
      </c>
      <c r="AS99" s="54" t="s">
        <v>21</v>
      </c>
      <c r="AT99" s="54"/>
      <c r="AU99" s="54"/>
      <c r="AV99" s="54"/>
      <c r="AW99" s="54"/>
      <c r="AX99" s="54" t="s">
        <v>1679</v>
      </c>
      <c r="AY99" s="54" t="s">
        <v>21</v>
      </c>
      <c r="AZ99" s="54" t="s">
        <v>21</v>
      </c>
      <c r="BA99" s="54" t="s">
        <v>21</v>
      </c>
      <c r="BB99" s="54"/>
      <c r="BC99" s="54"/>
      <c r="BD99" s="54"/>
      <c r="BE99" s="54"/>
      <c r="BF99" s="54" t="s">
        <v>3144</v>
      </c>
      <c r="BG99" s="55">
        <v>3</v>
      </c>
      <c r="BH99" s="54" t="s">
        <v>1695</v>
      </c>
      <c r="BI99" s="54" t="s">
        <v>1696</v>
      </c>
      <c r="BJ99" s="54" t="s">
        <v>17</v>
      </c>
      <c r="BK99" s="56">
        <v>15056.64</v>
      </c>
      <c r="BL99" s="56">
        <v>15056.64</v>
      </c>
    </row>
    <row r="100" spans="1:64" s="37" customFormat="1" ht="19.7" customHeight="1" x14ac:dyDescent="0.2">
      <c r="A100" s="37">
        <v>11</v>
      </c>
      <c r="B100" s="49" t="s">
        <v>1726</v>
      </c>
      <c r="E100" s="50" t="s">
        <v>1679</v>
      </c>
      <c r="F100" s="50" t="s">
        <v>3103</v>
      </c>
      <c r="G100" s="50" t="s">
        <v>3145</v>
      </c>
      <c r="H100" s="50" t="s">
        <v>3146</v>
      </c>
      <c r="I100" s="50"/>
      <c r="J100" s="50" t="s">
        <v>2914</v>
      </c>
      <c r="K100" s="50" t="s">
        <v>1712</v>
      </c>
      <c r="L100" s="50" t="s">
        <v>1713</v>
      </c>
      <c r="M100" s="50" t="s">
        <v>3147</v>
      </c>
      <c r="N100" s="50" t="s">
        <v>1715</v>
      </c>
      <c r="O100" s="51">
        <v>1</v>
      </c>
      <c r="P100" s="50" t="s">
        <v>17</v>
      </c>
      <c r="Q100" s="52">
        <v>46420.69</v>
      </c>
      <c r="R100" s="52">
        <v>46420.69</v>
      </c>
      <c r="S100" s="56">
        <f t="shared" si="0"/>
        <v>46420.69</v>
      </c>
      <c r="T100" s="51" t="s">
        <v>1686</v>
      </c>
      <c r="U100" s="51"/>
      <c r="V100" s="51"/>
      <c r="W100" s="50" t="s">
        <v>2206</v>
      </c>
      <c r="X100" s="50" t="s">
        <v>2191</v>
      </c>
      <c r="Y100" s="51"/>
      <c r="Z100" s="51" t="s">
        <v>2916</v>
      </c>
      <c r="AA100" s="50"/>
      <c r="AB100" s="50" t="s">
        <v>3148</v>
      </c>
      <c r="AC100" s="50"/>
      <c r="AD100" s="50"/>
      <c r="AE100" s="50"/>
      <c r="AF100" s="50"/>
      <c r="AG100" s="50"/>
      <c r="AH100" s="50"/>
      <c r="AI100" s="50"/>
      <c r="AJ100" s="50"/>
      <c r="AK100" s="50"/>
      <c r="AL100" s="50" t="s">
        <v>2206</v>
      </c>
      <c r="AM100" s="50" t="s">
        <v>2191</v>
      </c>
      <c r="AN100" s="52"/>
      <c r="AO100" s="53"/>
      <c r="AP100" s="50"/>
      <c r="AQ100" s="50" t="s">
        <v>2925</v>
      </c>
      <c r="AR100" s="50" t="s">
        <v>2926</v>
      </c>
      <c r="AS100" s="50" t="s">
        <v>21</v>
      </c>
      <c r="AT100" s="50"/>
      <c r="AU100" s="50"/>
      <c r="AV100" s="50"/>
      <c r="AW100" s="50"/>
      <c r="AX100" s="50" t="s">
        <v>1679</v>
      </c>
      <c r="AY100" s="50" t="s">
        <v>21</v>
      </c>
      <c r="AZ100" s="50" t="s">
        <v>21</v>
      </c>
      <c r="BA100" s="50" t="s">
        <v>21</v>
      </c>
      <c r="BB100" s="50"/>
      <c r="BC100" s="50"/>
      <c r="BD100" s="50"/>
      <c r="BE100" s="50"/>
      <c r="BF100" s="50" t="s">
        <v>3149</v>
      </c>
      <c r="BG100" s="51">
        <v>3</v>
      </c>
      <c r="BH100" s="50" t="s">
        <v>1695</v>
      </c>
      <c r="BI100" s="50" t="s">
        <v>1696</v>
      </c>
      <c r="BJ100" s="50" t="s">
        <v>17</v>
      </c>
      <c r="BK100" s="52">
        <v>46420.69</v>
      </c>
      <c r="BL100" s="52">
        <v>46420.69</v>
      </c>
    </row>
    <row r="101" spans="1:64" s="37" customFormat="1" ht="19.7" customHeight="1" x14ac:dyDescent="0.2">
      <c r="A101" s="37">
        <v>11</v>
      </c>
      <c r="B101" s="49" t="s">
        <v>1726</v>
      </c>
      <c r="E101" s="50" t="s">
        <v>1679</v>
      </c>
      <c r="F101" s="50" t="s">
        <v>3103</v>
      </c>
      <c r="G101" s="50" t="s">
        <v>3150</v>
      </c>
      <c r="H101" s="50" t="s">
        <v>3151</v>
      </c>
      <c r="I101" s="50"/>
      <c r="J101" s="50" t="s">
        <v>2914</v>
      </c>
      <c r="K101" s="50" t="s">
        <v>1712</v>
      </c>
      <c r="L101" s="50" t="s">
        <v>1713</v>
      </c>
      <c r="M101" s="50" t="s">
        <v>3152</v>
      </c>
      <c r="N101" s="50" t="s">
        <v>1715</v>
      </c>
      <c r="O101" s="51">
        <v>1</v>
      </c>
      <c r="P101" s="50" t="s">
        <v>17</v>
      </c>
      <c r="Q101" s="52">
        <v>2710.26</v>
      </c>
      <c r="R101" s="52">
        <v>2710.26</v>
      </c>
      <c r="S101" s="56">
        <f t="shared" si="0"/>
        <v>2710.26</v>
      </c>
      <c r="T101" s="51" t="s">
        <v>1686</v>
      </c>
      <c r="U101" s="51"/>
      <c r="V101" s="51"/>
      <c r="W101" s="50" t="s">
        <v>2206</v>
      </c>
      <c r="X101" s="50" t="s">
        <v>2191</v>
      </c>
      <c r="Y101" s="51"/>
      <c r="Z101" s="51" t="s">
        <v>2916</v>
      </c>
      <c r="AA101" s="50"/>
      <c r="AB101" s="50" t="s">
        <v>3153</v>
      </c>
      <c r="AC101" s="50"/>
      <c r="AD101" s="50"/>
      <c r="AE101" s="50"/>
      <c r="AF101" s="50"/>
      <c r="AG101" s="50"/>
      <c r="AH101" s="50"/>
      <c r="AI101" s="50"/>
      <c r="AJ101" s="50"/>
      <c r="AK101" s="50"/>
      <c r="AL101" s="50" t="s">
        <v>2206</v>
      </c>
      <c r="AM101" s="50" t="s">
        <v>2191</v>
      </c>
      <c r="AN101" s="52"/>
      <c r="AO101" s="53"/>
      <c r="AP101" s="50"/>
      <c r="AQ101" s="50" t="s">
        <v>2925</v>
      </c>
      <c r="AR101" s="50" t="s">
        <v>2926</v>
      </c>
      <c r="AS101" s="50" t="s">
        <v>21</v>
      </c>
      <c r="AT101" s="50"/>
      <c r="AU101" s="50"/>
      <c r="AV101" s="50"/>
      <c r="AW101" s="50"/>
      <c r="AX101" s="50" t="s">
        <v>1679</v>
      </c>
      <c r="AY101" s="50" t="s">
        <v>21</v>
      </c>
      <c r="AZ101" s="50" t="s">
        <v>21</v>
      </c>
      <c r="BA101" s="50" t="s">
        <v>21</v>
      </c>
      <c r="BB101" s="50"/>
      <c r="BC101" s="50"/>
      <c r="BD101" s="50"/>
      <c r="BE101" s="50"/>
      <c r="BF101" s="50" t="s">
        <v>3154</v>
      </c>
      <c r="BG101" s="51">
        <v>3</v>
      </c>
      <c r="BH101" s="50" t="s">
        <v>1695</v>
      </c>
      <c r="BI101" s="50" t="s">
        <v>1696</v>
      </c>
      <c r="BJ101" s="50" t="s">
        <v>17</v>
      </c>
      <c r="BK101" s="52">
        <v>2710.26</v>
      </c>
      <c r="BL101" s="52">
        <v>2710.26</v>
      </c>
    </row>
    <row r="102" spans="1:64" s="37" customFormat="1" ht="19.7" customHeight="1" x14ac:dyDescent="0.2">
      <c r="A102" s="37">
        <v>11</v>
      </c>
      <c r="B102" s="49" t="s">
        <v>1726</v>
      </c>
      <c r="E102" s="54" t="s">
        <v>1679</v>
      </c>
      <c r="F102" s="54" t="s">
        <v>3103</v>
      </c>
      <c r="G102" s="54" t="s">
        <v>3155</v>
      </c>
      <c r="H102" s="54" t="s">
        <v>3156</v>
      </c>
      <c r="I102" s="54"/>
      <c r="J102" s="54" t="s">
        <v>2914</v>
      </c>
      <c r="K102" s="54" t="s">
        <v>1712</v>
      </c>
      <c r="L102" s="54" t="s">
        <v>1713</v>
      </c>
      <c r="M102" s="54" t="s">
        <v>3157</v>
      </c>
      <c r="N102" s="54" t="s">
        <v>1715</v>
      </c>
      <c r="O102" s="55">
        <v>1</v>
      </c>
      <c r="P102" s="54" t="s">
        <v>17</v>
      </c>
      <c r="Q102" s="56">
        <v>1296.71</v>
      </c>
      <c r="R102" s="56">
        <v>1296.71</v>
      </c>
      <c r="S102" s="56">
        <f t="shared" si="0"/>
        <v>1296.71</v>
      </c>
      <c r="T102" s="51" t="s">
        <v>1686</v>
      </c>
      <c r="U102" s="55"/>
      <c r="V102" s="55"/>
      <c r="W102" s="54" t="s">
        <v>2206</v>
      </c>
      <c r="X102" s="54" t="s">
        <v>2191</v>
      </c>
      <c r="Y102" s="55"/>
      <c r="Z102" s="51" t="s">
        <v>2916</v>
      </c>
      <c r="AA102" s="54"/>
      <c r="AB102" s="54" t="s">
        <v>3158</v>
      </c>
      <c r="AC102" s="54"/>
      <c r="AD102" s="54"/>
      <c r="AE102" s="54"/>
      <c r="AF102" s="54"/>
      <c r="AG102" s="54"/>
      <c r="AH102" s="54"/>
      <c r="AI102" s="54"/>
      <c r="AJ102" s="54"/>
      <c r="AK102" s="54"/>
      <c r="AL102" s="54" t="s">
        <v>2206</v>
      </c>
      <c r="AM102" s="54" t="s">
        <v>2191</v>
      </c>
      <c r="AN102" s="56"/>
      <c r="AO102" s="57"/>
      <c r="AP102" s="54"/>
      <c r="AQ102" s="54" t="s">
        <v>2925</v>
      </c>
      <c r="AR102" s="54" t="s">
        <v>2926</v>
      </c>
      <c r="AS102" s="54" t="s">
        <v>21</v>
      </c>
      <c r="AT102" s="54"/>
      <c r="AU102" s="54"/>
      <c r="AV102" s="54"/>
      <c r="AW102" s="54"/>
      <c r="AX102" s="54" t="s">
        <v>1679</v>
      </c>
      <c r="AY102" s="54" t="s">
        <v>21</v>
      </c>
      <c r="AZ102" s="54" t="s">
        <v>21</v>
      </c>
      <c r="BA102" s="54" t="s">
        <v>21</v>
      </c>
      <c r="BB102" s="54"/>
      <c r="BC102" s="54"/>
      <c r="BD102" s="54"/>
      <c r="BE102" s="54"/>
      <c r="BF102" s="54" t="s">
        <v>3159</v>
      </c>
      <c r="BG102" s="55">
        <v>3</v>
      </c>
      <c r="BH102" s="54" t="s">
        <v>1695</v>
      </c>
      <c r="BI102" s="54" t="s">
        <v>1696</v>
      </c>
      <c r="BJ102" s="54" t="s">
        <v>17</v>
      </c>
      <c r="BK102" s="56">
        <v>1296.71</v>
      </c>
      <c r="BL102" s="56">
        <v>1296.71</v>
      </c>
    </row>
    <row r="103" spans="1:64" s="37" customFormat="1" ht="19.7" customHeight="1" x14ac:dyDescent="0.2">
      <c r="A103" s="37">
        <v>11</v>
      </c>
      <c r="B103" s="49" t="s">
        <v>1726</v>
      </c>
      <c r="E103" s="50" t="s">
        <v>1679</v>
      </c>
      <c r="F103" s="50" t="s">
        <v>3103</v>
      </c>
      <c r="G103" s="50" t="s">
        <v>3160</v>
      </c>
      <c r="H103" s="50" t="s">
        <v>3161</v>
      </c>
      <c r="I103" s="50"/>
      <c r="J103" s="50" t="s">
        <v>2914</v>
      </c>
      <c r="K103" s="50" t="s">
        <v>1712</v>
      </c>
      <c r="L103" s="50" t="s">
        <v>1713</v>
      </c>
      <c r="M103" s="50" t="s">
        <v>3162</v>
      </c>
      <c r="N103" s="50" t="s">
        <v>1715</v>
      </c>
      <c r="O103" s="51">
        <v>1</v>
      </c>
      <c r="P103" s="50" t="s">
        <v>17</v>
      </c>
      <c r="Q103" s="52">
        <v>0.03</v>
      </c>
      <c r="R103" s="52">
        <v>0.03</v>
      </c>
      <c r="S103" s="56">
        <f t="shared" si="0"/>
        <v>0.03</v>
      </c>
      <c r="T103" s="51" t="s">
        <v>1686</v>
      </c>
      <c r="U103" s="51"/>
      <c r="V103" s="51"/>
      <c r="W103" s="50" t="s">
        <v>2206</v>
      </c>
      <c r="X103" s="50" t="s">
        <v>2191</v>
      </c>
      <c r="Y103" s="51"/>
      <c r="Z103" s="51" t="s">
        <v>2916</v>
      </c>
      <c r="AA103" s="50"/>
      <c r="AB103" s="50" t="s">
        <v>3163</v>
      </c>
      <c r="AC103" s="50"/>
      <c r="AD103" s="50"/>
      <c r="AE103" s="50"/>
      <c r="AF103" s="50"/>
      <c r="AG103" s="50"/>
      <c r="AH103" s="50"/>
      <c r="AI103" s="50"/>
      <c r="AJ103" s="50"/>
      <c r="AK103" s="50"/>
      <c r="AL103" s="50" t="s">
        <v>2206</v>
      </c>
      <c r="AM103" s="50" t="s">
        <v>2191</v>
      </c>
      <c r="AN103" s="52"/>
      <c r="AO103" s="53"/>
      <c r="AP103" s="50"/>
      <c r="AQ103" s="50" t="s">
        <v>2925</v>
      </c>
      <c r="AR103" s="50" t="s">
        <v>2926</v>
      </c>
      <c r="AS103" s="50" t="s">
        <v>21</v>
      </c>
      <c r="AT103" s="50"/>
      <c r="AU103" s="50"/>
      <c r="AV103" s="50"/>
      <c r="AW103" s="50"/>
      <c r="AX103" s="50" t="s">
        <v>1679</v>
      </c>
      <c r="AY103" s="50" t="s">
        <v>21</v>
      </c>
      <c r="AZ103" s="50" t="s">
        <v>21</v>
      </c>
      <c r="BA103" s="50" t="s">
        <v>21</v>
      </c>
      <c r="BB103" s="50"/>
      <c r="BC103" s="50"/>
      <c r="BD103" s="50"/>
      <c r="BE103" s="50"/>
      <c r="BF103" s="50" t="s">
        <v>3164</v>
      </c>
      <c r="BG103" s="51">
        <v>3</v>
      </c>
      <c r="BH103" s="50" t="s">
        <v>1695</v>
      </c>
      <c r="BI103" s="50" t="s">
        <v>1696</v>
      </c>
      <c r="BJ103" s="50" t="s">
        <v>17</v>
      </c>
      <c r="BK103" s="52">
        <v>0.03</v>
      </c>
      <c r="BL103" s="52">
        <v>0.03</v>
      </c>
    </row>
    <row r="104" spans="1:64" s="37" customFormat="1" ht="19.7" customHeight="1" x14ac:dyDescent="0.2">
      <c r="A104" s="37">
        <v>11</v>
      </c>
      <c r="B104" s="49" t="s">
        <v>1726</v>
      </c>
      <c r="E104" s="50" t="s">
        <v>1679</v>
      </c>
      <c r="F104" s="50" t="s">
        <v>3103</v>
      </c>
      <c r="G104" s="50" t="s">
        <v>3165</v>
      </c>
      <c r="H104" s="50" t="s">
        <v>3166</v>
      </c>
      <c r="I104" s="50"/>
      <c r="J104" s="50" t="s">
        <v>2914</v>
      </c>
      <c r="K104" s="50" t="s">
        <v>1712</v>
      </c>
      <c r="L104" s="50" t="s">
        <v>1713</v>
      </c>
      <c r="M104" s="50" t="s">
        <v>3167</v>
      </c>
      <c r="N104" s="50" t="s">
        <v>1715</v>
      </c>
      <c r="O104" s="51">
        <v>1</v>
      </c>
      <c r="P104" s="50" t="s">
        <v>17</v>
      </c>
      <c r="Q104" s="52">
        <v>36294.99</v>
      </c>
      <c r="R104" s="52">
        <v>36294.99</v>
      </c>
      <c r="S104" s="56">
        <f t="shared" si="0"/>
        <v>36294.99</v>
      </c>
      <c r="T104" s="51" t="s">
        <v>1686</v>
      </c>
      <c r="U104" s="51"/>
      <c r="V104" s="51"/>
      <c r="W104" s="50" t="s">
        <v>2206</v>
      </c>
      <c r="X104" s="50" t="s">
        <v>2191</v>
      </c>
      <c r="Y104" s="51"/>
      <c r="Z104" s="51" t="s">
        <v>2916</v>
      </c>
      <c r="AA104" s="50"/>
      <c r="AB104" s="50" t="s">
        <v>3168</v>
      </c>
      <c r="AC104" s="50"/>
      <c r="AD104" s="50"/>
      <c r="AE104" s="50"/>
      <c r="AF104" s="50"/>
      <c r="AG104" s="50"/>
      <c r="AH104" s="50"/>
      <c r="AI104" s="50"/>
      <c r="AJ104" s="50"/>
      <c r="AK104" s="50"/>
      <c r="AL104" s="50" t="s">
        <v>2206</v>
      </c>
      <c r="AM104" s="50" t="s">
        <v>2191</v>
      </c>
      <c r="AN104" s="52"/>
      <c r="AO104" s="53"/>
      <c r="AP104" s="50"/>
      <c r="AQ104" s="50" t="s">
        <v>2925</v>
      </c>
      <c r="AR104" s="50" t="s">
        <v>2926</v>
      </c>
      <c r="AS104" s="50" t="s">
        <v>21</v>
      </c>
      <c r="AT104" s="50"/>
      <c r="AU104" s="50"/>
      <c r="AV104" s="50"/>
      <c r="AW104" s="50"/>
      <c r="AX104" s="50" t="s">
        <v>1679</v>
      </c>
      <c r="AY104" s="50" t="s">
        <v>21</v>
      </c>
      <c r="AZ104" s="50" t="s">
        <v>21</v>
      </c>
      <c r="BA104" s="50" t="s">
        <v>21</v>
      </c>
      <c r="BB104" s="50"/>
      <c r="BC104" s="50"/>
      <c r="BD104" s="50"/>
      <c r="BE104" s="50"/>
      <c r="BF104" s="50" t="s">
        <v>3169</v>
      </c>
      <c r="BG104" s="51">
        <v>3</v>
      </c>
      <c r="BH104" s="50" t="s">
        <v>1695</v>
      </c>
      <c r="BI104" s="50" t="s">
        <v>1696</v>
      </c>
      <c r="BJ104" s="50" t="s">
        <v>17</v>
      </c>
      <c r="BK104" s="52">
        <v>36294.99</v>
      </c>
      <c r="BL104" s="52">
        <v>36294.99</v>
      </c>
    </row>
    <row r="105" spans="1:64" s="37" customFormat="1" ht="19.7" customHeight="1" x14ac:dyDescent="0.2">
      <c r="A105" s="37">
        <v>11</v>
      </c>
      <c r="B105" s="49" t="s">
        <v>1726</v>
      </c>
      <c r="E105" s="50" t="s">
        <v>1679</v>
      </c>
      <c r="F105" s="50" t="s">
        <v>3103</v>
      </c>
      <c r="G105" s="50" t="s">
        <v>3170</v>
      </c>
      <c r="H105" s="50" t="s">
        <v>3171</v>
      </c>
      <c r="I105" s="50"/>
      <c r="J105" s="50" t="s">
        <v>2914</v>
      </c>
      <c r="K105" s="50" t="s">
        <v>1712</v>
      </c>
      <c r="L105" s="50" t="s">
        <v>1713</v>
      </c>
      <c r="M105" s="50" t="s">
        <v>3172</v>
      </c>
      <c r="N105" s="50" t="s">
        <v>1715</v>
      </c>
      <c r="O105" s="51">
        <v>1</v>
      </c>
      <c r="P105" s="50" t="s">
        <v>17</v>
      </c>
      <c r="Q105" s="52">
        <v>60100.62</v>
      </c>
      <c r="R105" s="52">
        <v>60100.62</v>
      </c>
      <c r="S105" s="56">
        <f t="shared" si="0"/>
        <v>60100.62</v>
      </c>
      <c r="T105" s="51" t="s">
        <v>1686</v>
      </c>
      <c r="U105" s="51"/>
      <c r="V105" s="51"/>
      <c r="W105" s="50" t="s">
        <v>2206</v>
      </c>
      <c r="X105" s="50" t="s">
        <v>2191</v>
      </c>
      <c r="Y105" s="51"/>
      <c r="Z105" s="51" t="s">
        <v>2916</v>
      </c>
      <c r="AA105" s="50"/>
      <c r="AB105" s="50" t="s">
        <v>3173</v>
      </c>
      <c r="AC105" s="50"/>
      <c r="AD105" s="50"/>
      <c r="AE105" s="50"/>
      <c r="AF105" s="50"/>
      <c r="AG105" s="50"/>
      <c r="AH105" s="50"/>
      <c r="AI105" s="50"/>
      <c r="AJ105" s="50"/>
      <c r="AK105" s="50"/>
      <c r="AL105" s="50" t="s">
        <v>2206</v>
      </c>
      <c r="AM105" s="50" t="s">
        <v>2191</v>
      </c>
      <c r="AN105" s="52"/>
      <c r="AO105" s="53"/>
      <c r="AP105" s="50"/>
      <c r="AQ105" s="50" t="s">
        <v>2925</v>
      </c>
      <c r="AR105" s="50" t="s">
        <v>2926</v>
      </c>
      <c r="AS105" s="50" t="s">
        <v>21</v>
      </c>
      <c r="AT105" s="50"/>
      <c r="AU105" s="50"/>
      <c r="AV105" s="50"/>
      <c r="AW105" s="50"/>
      <c r="AX105" s="50" t="s">
        <v>1679</v>
      </c>
      <c r="AY105" s="50" t="s">
        <v>21</v>
      </c>
      <c r="AZ105" s="50" t="s">
        <v>21</v>
      </c>
      <c r="BA105" s="50" t="s">
        <v>21</v>
      </c>
      <c r="BB105" s="50"/>
      <c r="BC105" s="50"/>
      <c r="BD105" s="50"/>
      <c r="BE105" s="50"/>
      <c r="BF105" s="50" t="s">
        <v>3174</v>
      </c>
      <c r="BG105" s="51">
        <v>3</v>
      </c>
      <c r="BH105" s="50" t="s">
        <v>1695</v>
      </c>
      <c r="BI105" s="50" t="s">
        <v>1696</v>
      </c>
      <c r="BJ105" s="50" t="s">
        <v>17</v>
      </c>
      <c r="BK105" s="52">
        <v>60100.62</v>
      </c>
      <c r="BL105" s="52">
        <v>60100.62</v>
      </c>
    </row>
    <row r="106" spans="1:64" s="37" customFormat="1" ht="19.7" customHeight="1" x14ac:dyDescent="0.2">
      <c r="A106" s="37">
        <v>11</v>
      </c>
      <c r="B106" s="49" t="s">
        <v>1726</v>
      </c>
      <c r="E106" s="50" t="s">
        <v>1679</v>
      </c>
      <c r="F106" s="50" t="s">
        <v>3103</v>
      </c>
      <c r="G106" s="50" t="s">
        <v>3175</v>
      </c>
      <c r="H106" s="50" t="s">
        <v>3176</v>
      </c>
      <c r="I106" s="50"/>
      <c r="J106" s="50" t="s">
        <v>2914</v>
      </c>
      <c r="K106" s="50" t="s">
        <v>1712</v>
      </c>
      <c r="L106" s="50" t="s">
        <v>1713</v>
      </c>
      <c r="M106" s="50" t="s">
        <v>3177</v>
      </c>
      <c r="N106" s="50" t="s">
        <v>1715</v>
      </c>
      <c r="O106" s="51">
        <v>1</v>
      </c>
      <c r="P106" s="50" t="s">
        <v>17</v>
      </c>
      <c r="Q106" s="52">
        <v>48975</v>
      </c>
      <c r="R106" s="52">
        <v>48975</v>
      </c>
      <c r="S106" s="56">
        <f t="shared" si="0"/>
        <v>48975</v>
      </c>
      <c r="T106" s="51" t="s">
        <v>1686</v>
      </c>
      <c r="U106" s="51"/>
      <c r="V106" s="51"/>
      <c r="W106" s="50" t="s">
        <v>2206</v>
      </c>
      <c r="X106" s="50" t="s">
        <v>2191</v>
      </c>
      <c r="Y106" s="51"/>
      <c r="Z106" s="51" t="s">
        <v>2916</v>
      </c>
      <c r="AA106" s="50"/>
      <c r="AB106" s="50" t="s">
        <v>3178</v>
      </c>
      <c r="AC106" s="50"/>
      <c r="AD106" s="50"/>
      <c r="AE106" s="50"/>
      <c r="AF106" s="50"/>
      <c r="AG106" s="50"/>
      <c r="AH106" s="50"/>
      <c r="AI106" s="50"/>
      <c r="AJ106" s="50"/>
      <c r="AK106" s="50"/>
      <c r="AL106" s="50" t="s">
        <v>2206</v>
      </c>
      <c r="AM106" s="50" t="s">
        <v>2191</v>
      </c>
      <c r="AN106" s="52"/>
      <c r="AO106" s="53"/>
      <c r="AP106" s="50"/>
      <c r="AQ106" s="50" t="s">
        <v>2925</v>
      </c>
      <c r="AR106" s="50" t="s">
        <v>2926</v>
      </c>
      <c r="AS106" s="50" t="s">
        <v>21</v>
      </c>
      <c r="AT106" s="50"/>
      <c r="AU106" s="50"/>
      <c r="AV106" s="50"/>
      <c r="AW106" s="50"/>
      <c r="AX106" s="50" t="s">
        <v>1679</v>
      </c>
      <c r="AY106" s="50" t="s">
        <v>21</v>
      </c>
      <c r="AZ106" s="50" t="s">
        <v>21</v>
      </c>
      <c r="BA106" s="50" t="s">
        <v>21</v>
      </c>
      <c r="BB106" s="50"/>
      <c r="BC106" s="50"/>
      <c r="BD106" s="50"/>
      <c r="BE106" s="50"/>
      <c r="BF106" s="50" t="s">
        <v>3179</v>
      </c>
      <c r="BG106" s="51">
        <v>3</v>
      </c>
      <c r="BH106" s="50" t="s">
        <v>1695</v>
      </c>
      <c r="BI106" s="50" t="s">
        <v>1696</v>
      </c>
      <c r="BJ106" s="50" t="s">
        <v>17</v>
      </c>
      <c r="BK106" s="52">
        <v>48975</v>
      </c>
      <c r="BL106" s="52">
        <v>48975</v>
      </c>
    </row>
    <row r="107" spans="1:64" s="37" customFormat="1" ht="19.7" customHeight="1" x14ac:dyDescent="0.2">
      <c r="A107" s="37">
        <v>11</v>
      </c>
      <c r="B107" s="49" t="s">
        <v>1726</v>
      </c>
      <c r="E107" s="54" t="s">
        <v>1679</v>
      </c>
      <c r="F107" s="54" t="s">
        <v>3103</v>
      </c>
      <c r="G107" s="54" t="s">
        <v>3180</v>
      </c>
      <c r="H107" s="54" t="s">
        <v>3181</v>
      </c>
      <c r="I107" s="54"/>
      <c r="J107" s="54" t="s">
        <v>2914</v>
      </c>
      <c r="K107" s="54" t="s">
        <v>1712</v>
      </c>
      <c r="L107" s="54" t="s">
        <v>1713</v>
      </c>
      <c r="M107" s="54" t="s">
        <v>3182</v>
      </c>
      <c r="N107" s="54" t="s">
        <v>1715</v>
      </c>
      <c r="O107" s="55">
        <v>1</v>
      </c>
      <c r="P107" s="54" t="s">
        <v>17</v>
      </c>
      <c r="Q107" s="56">
        <v>131731.26</v>
      </c>
      <c r="R107" s="56">
        <v>131731.26</v>
      </c>
      <c r="S107" s="56">
        <f t="shared" si="0"/>
        <v>131731.26</v>
      </c>
      <c r="T107" s="51" t="s">
        <v>1686</v>
      </c>
      <c r="U107" s="55"/>
      <c r="V107" s="55"/>
      <c r="W107" s="54" t="s">
        <v>2206</v>
      </c>
      <c r="X107" s="54" t="s">
        <v>2191</v>
      </c>
      <c r="Y107" s="55"/>
      <c r="Z107" s="51" t="s">
        <v>2916</v>
      </c>
      <c r="AA107" s="54"/>
      <c r="AB107" s="54" t="s">
        <v>3183</v>
      </c>
      <c r="AC107" s="54"/>
      <c r="AD107" s="54"/>
      <c r="AE107" s="54"/>
      <c r="AF107" s="54"/>
      <c r="AG107" s="54"/>
      <c r="AH107" s="54"/>
      <c r="AI107" s="54"/>
      <c r="AJ107" s="54"/>
      <c r="AK107" s="54"/>
      <c r="AL107" s="54" t="s">
        <v>2206</v>
      </c>
      <c r="AM107" s="54" t="s">
        <v>2191</v>
      </c>
      <c r="AN107" s="56"/>
      <c r="AO107" s="57"/>
      <c r="AP107" s="54"/>
      <c r="AQ107" s="54" t="s">
        <v>2925</v>
      </c>
      <c r="AR107" s="54" t="s">
        <v>2926</v>
      </c>
      <c r="AS107" s="54" t="s">
        <v>21</v>
      </c>
      <c r="AT107" s="54"/>
      <c r="AU107" s="54"/>
      <c r="AV107" s="54"/>
      <c r="AW107" s="54"/>
      <c r="AX107" s="54" t="s">
        <v>1679</v>
      </c>
      <c r="AY107" s="54" t="s">
        <v>21</v>
      </c>
      <c r="AZ107" s="54" t="s">
        <v>21</v>
      </c>
      <c r="BA107" s="54" t="s">
        <v>21</v>
      </c>
      <c r="BB107" s="54"/>
      <c r="BC107" s="54"/>
      <c r="BD107" s="54"/>
      <c r="BE107" s="54"/>
      <c r="BF107" s="54" t="s">
        <v>3184</v>
      </c>
      <c r="BG107" s="55">
        <v>3</v>
      </c>
      <c r="BH107" s="54" t="s">
        <v>1695</v>
      </c>
      <c r="BI107" s="54" t="s">
        <v>1696</v>
      </c>
      <c r="BJ107" s="54" t="s">
        <v>17</v>
      </c>
      <c r="BK107" s="56">
        <v>131731.26</v>
      </c>
      <c r="BL107" s="56">
        <v>131731.26</v>
      </c>
    </row>
    <row r="108" spans="1:64" s="37" customFormat="1" ht="19.7" customHeight="1" x14ac:dyDescent="0.2">
      <c r="A108" s="37">
        <v>11</v>
      </c>
      <c r="B108" s="49" t="s">
        <v>1726</v>
      </c>
      <c r="E108" s="50" t="s">
        <v>1679</v>
      </c>
      <c r="F108" s="50" t="s">
        <v>3103</v>
      </c>
      <c r="G108" s="50" t="s">
        <v>3185</v>
      </c>
      <c r="H108" s="50" t="s">
        <v>3186</v>
      </c>
      <c r="I108" s="50"/>
      <c r="J108" s="50" t="s">
        <v>2914</v>
      </c>
      <c r="K108" s="50" t="s">
        <v>1712</v>
      </c>
      <c r="L108" s="50" t="s">
        <v>1713</v>
      </c>
      <c r="M108" s="50" t="s">
        <v>3187</v>
      </c>
      <c r="N108" s="50" t="s">
        <v>1715</v>
      </c>
      <c r="O108" s="51">
        <v>1</v>
      </c>
      <c r="P108" s="50" t="s">
        <v>17</v>
      </c>
      <c r="Q108" s="52">
        <v>292.85000000000002</v>
      </c>
      <c r="R108" s="52">
        <v>292.85000000000002</v>
      </c>
      <c r="S108" s="56">
        <f t="shared" si="0"/>
        <v>292.85000000000002</v>
      </c>
      <c r="T108" s="51" t="s">
        <v>1686</v>
      </c>
      <c r="U108" s="51"/>
      <c r="V108" s="51"/>
      <c r="W108" s="50" t="s">
        <v>2206</v>
      </c>
      <c r="X108" s="50" t="s">
        <v>2191</v>
      </c>
      <c r="Y108" s="51"/>
      <c r="Z108" s="51" t="s">
        <v>2916</v>
      </c>
      <c r="AA108" s="50"/>
      <c r="AB108" s="50" t="s">
        <v>3188</v>
      </c>
      <c r="AC108" s="50"/>
      <c r="AD108" s="50"/>
      <c r="AE108" s="50"/>
      <c r="AF108" s="50"/>
      <c r="AG108" s="50"/>
      <c r="AH108" s="50"/>
      <c r="AI108" s="50"/>
      <c r="AJ108" s="50"/>
      <c r="AK108" s="50"/>
      <c r="AL108" s="50" t="s">
        <v>2206</v>
      </c>
      <c r="AM108" s="50" t="s">
        <v>2191</v>
      </c>
      <c r="AN108" s="52"/>
      <c r="AO108" s="53"/>
      <c r="AP108" s="50"/>
      <c r="AQ108" s="50" t="s">
        <v>2925</v>
      </c>
      <c r="AR108" s="50" t="s">
        <v>2926</v>
      </c>
      <c r="AS108" s="50" t="s">
        <v>21</v>
      </c>
      <c r="AT108" s="50"/>
      <c r="AU108" s="50"/>
      <c r="AV108" s="50"/>
      <c r="AW108" s="50"/>
      <c r="AX108" s="50" t="s">
        <v>1679</v>
      </c>
      <c r="AY108" s="50" t="s">
        <v>21</v>
      </c>
      <c r="AZ108" s="50" t="s">
        <v>21</v>
      </c>
      <c r="BA108" s="50" t="s">
        <v>21</v>
      </c>
      <c r="BB108" s="50"/>
      <c r="BC108" s="50"/>
      <c r="BD108" s="50"/>
      <c r="BE108" s="50"/>
      <c r="BF108" s="50" t="s">
        <v>3189</v>
      </c>
      <c r="BG108" s="51">
        <v>3</v>
      </c>
      <c r="BH108" s="50" t="s">
        <v>1695</v>
      </c>
      <c r="BI108" s="50" t="s">
        <v>1696</v>
      </c>
      <c r="BJ108" s="50" t="s">
        <v>17</v>
      </c>
      <c r="BK108" s="52">
        <v>292.85000000000002</v>
      </c>
      <c r="BL108" s="52">
        <v>292.85000000000002</v>
      </c>
    </row>
    <row r="109" spans="1:64" s="37" customFormat="1" ht="19.7" customHeight="1" x14ac:dyDescent="0.2">
      <c r="A109" s="37">
        <v>11</v>
      </c>
      <c r="B109" s="49" t="s">
        <v>1726</v>
      </c>
      <c r="E109" s="54" t="s">
        <v>1679</v>
      </c>
      <c r="F109" s="54" t="s">
        <v>3103</v>
      </c>
      <c r="G109" s="54" t="s">
        <v>3190</v>
      </c>
      <c r="H109" s="54" t="s">
        <v>3191</v>
      </c>
      <c r="I109" s="54"/>
      <c r="J109" s="54" t="s">
        <v>2914</v>
      </c>
      <c r="K109" s="54" t="s">
        <v>1712</v>
      </c>
      <c r="L109" s="54" t="s">
        <v>1713</v>
      </c>
      <c r="M109" s="54" t="s">
        <v>3192</v>
      </c>
      <c r="N109" s="54" t="s">
        <v>1715</v>
      </c>
      <c r="O109" s="55">
        <v>1</v>
      </c>
      <c r="P109" s="54" t="s">
        <v>17</v>
      </c>
      <c r="Q109" s="56">
        <v>4735.41</v>
      </c>
      <c r="R109" s="56">
        <v>4735.41</v>
      </c>
      <c r="S109" s="56">
        <f t="shared" si="0"/>
        <v>4735.41</v>
      </c>
      <c r="T109" s="51" t="s">
        <v>1686</v>
      </c>
      <c r="U109" s="55"/>
      <c r="V109" s="55"/>
      <c r="W109" s="54" t="s">
        <v>2206</v>
      </c>
      <c r="X109" s="54" t="s">
        <v>2191</v>
      </c>
      <c r="Y109" s="55"/>
      <c r="Z109" s="51" t="s">
        <v>2916</v>
      </c>
      <c r="AA109" s="54"/>
      <c r="AB109" s="54" t="s">
        <v>3193</v>
      </c>
      <c r="AC109" s="54"/>
      <c r="AD109" s="54"/>
      <c r="AE109" s="54"/>
      <c r="AF109" s="54"/>
      <c r="AG109" s="54"/>
      <c r="AH109" s="54"/>
      <c r="AI109" s="54"/>
      <c r="AJ109" s="54"/>
      <c r="AK109" s="54"/>
      <c r="AL109" s="54" t="s">
        <v>2206</v>
      </c>
      <c r="AM109" s="54" t="s">
        <v>2191</v>
      </c>
      <c r="AN109" s="56"/>
      <c r="AO109" s="57"/>
      <c r="AP109" s="54"/>
      <c r="AQ109" s="54" t="s">
        <v>2925</v>
      </c>
      <c r="AR109" s="54" t="s">
        <v>2926</v>
      </c>
      <c r="AS109" s="54" t="s">
        <v>21</v>
      </c>
      <c r="AT109" s="54"/>
      <c r="AU109" s="54"/>
      <c r="AV109" s="54"/>
      <c r="AW109" s="54"/>
      <c r="AX109" s="54" t="s">
        <v>1679</v>
      </c>
      <c r="AY109" s="54" t="s">
        <v>21</v>
      </c>
      <c r="AZ109" s="54" t="s">
        <v>21</v>
      </c>
      <c r="BA109" s="54" t="s">
        <v>21</v>
      </c>
      <c r="BB109" s="54"/>
      <c r="BC109" s="54"/>
      <c r="BD109" s="54"/>
      <c r="BE109" s="54"/>
      <c r="BF109" s="54" t="s">
        <v>3194</v>
      </c>
      <c r="BG109" s="55">
        <v>3</v>
      </c>
      <c r="BH109" s="54" t="s">
        <v>1695</v>
      </c>
      <c r="BI109" s="54" t="s">
        <v>1696</v>
      </c>
      <c r="BJ109" s="54" t="s">
        <v>17</v>
      </c>
      <c r="BK109" s="56">
        <v>4735.41</v>
      </c>
      <c r="BL109" s="56">
        <v>4735.41</v>
      </c>
    </row>
    <row r="110" spans="1:64" s="37" customFormat="1" ht="19.7" customHeight="1" x14ac:dyDescent="0.2">
      <c r="A110" s="37">
        <v>11</v>
      </c>
      <c r="B110" s="49" t="s">
        <v>1726</v>
      </c>
      <c r="E110" s="54" t="s">
        <v>1679</v>
      </c>
      <c r="F110" s="54" t="s">
        <v>3103</v>
      </c>
      <c r="G110" s="54" t="s">
        <v>3195</v>
      </c>
      <c r="H110" s="54" t="s">
        <v>3196</v>
      </c>
      <c r="I110" s="54"/>
      <c r="J110" s="54" t="s">
        <v>2914</v>
      </c>
      <c r="K110" s="54" t="s">
        <v>1712</v>
      </c>
      <c r="L110" s="54" t="s">
        <v>1713</v>
      </c>
      <c r="M110" s="54" t="s">
        <v>3197</v>
      </c>
      <c r="N110" s="54" t="s">
        <v>1715</v>
      </c>
      <c r="O110" s="55">
        <v>1</v>
      </c>
      <c r="P110" s="54" t="s">
        <v>17</v>
      </c>
      <c r="Q110" s="56">
        <v>5570.33</v>
      </c>
      <c r="R110" s="56">
        <v>5570.33</v>
      </c>
      <c r="S110" s="56">
        <f t="shared" si="0"/>
        <v>5570.33</v>
      </c>
      <c r="T110" s="51" t="s">
        <v>1686</v>
      </c>
      <c r="U110" s="55"/>
      <c r="V110" s="55"/>
      <c r="W110" s="54" t="s">
        <v>2206</v>
      </c>
      <c r="X110" s="54" t="s">
        <v>2191</v>
      </c>
      <c r="Y110" s="55"/>
      <c r="Z110" s="51" t="s">
        <v>2916</v>
      </c>
      <c r="AA110" s="54"/>
      <c r="AB110" s="54" t="s">
        <v>3198</v>
      </c>
      <c r="AC110" s="54"/>
      <c r="AD110" s="54"/>
      <c r="AE110" s="54"/>
      <c r="AF110" s="54"/>
      <c r="AG110" s="54"/>
      <c r="AH110" s="54"/>
      <c r="AI110" s="54"/>
      <c r="AJ110" s="54"/>
      <c r="AK110" s="54"/>
      <c r="AL110" s="54" t="s">
        <v>2206</v>
      </c>
      <c r="AM110" s="54" t="s">
        <v>2191</v>
      </c>
      <c r="AN110" s="56"/>
      <c r="AO110" s="57"/>
      <c r="AP110" s="54"/>
      <c r="AQ110" s="54" t="s">
        <v>2925</v>
      </c>
      <c r="AR110" s="54" t="s">
        <v>2926</v>
      </c>
      <c r="AS110" s="54" t="s">
        <v>21</v>
      </c>
      <c r="AT110" s="54"/>
      <c r="AU110" s="54"/>
      <c r="AV110" s="54"/>
      <c r="AW110" s="54"/>
      <c r="AX110" s="54" t="s">
        <v>1679</v>
      </c>
      <c r="AY110" s="54" t="s">
        <v>21</v>
      </c>
      <c r="AZ110" s="54" t="s">
        <v>21</v>
      </c>
      <c r="BA110" s="54" t="s">
        <v>21</v>
      </c>
      <c r="BB110" s="54"/>
      <c r="BC110" s="54"/>
      <c r="BD110" s="54"/>
      <c r="BE110" s="54"/>
      <c r="BF110" s="54" t="s">
        <v>3199</v>
      </c>
      <c r="BG110" s="55">
        <v>3</v>
      </c>
      <c r="BH110" s="54" t="s">
        <v>1695</v>
      </c>
      <c r="BI110" s="54" t="s">
        <v>1696</v>
      </c>
      <c r="BJ110" s="54" t="s">
        <v>17</v>
      </c>
      <c r="BK110" s="56">
        <v>5570.33</v>
      </c>
      <c r="BL110" s="56">
        <v>5570.33</v>
      </c>
    </row>
    <row r="111" spans="1:64" s="37" customFormat="1" ht="19.7" customHeight="1" x14ac:dyDescent="0.2">
      <c r="A111" s="37">
        <v>11</v>
      </c>
      <c r="B111" s="49" t="s">
        <v>1726</v>
      </c>
      <c r="E111" s="50" t="s">
        <v>1679</v>
      </c>
      <c r="F111" s="50" t="s">
        <v>3103</v>
      </c>
      <c r="G111" s="50" t="s">
        <v>3200</v>
      </c>
      <c r="H111" s="50" t="s">
        <v>3201</v>
      </c>
      <c r="I111" s="50"/>
      <c r="J111" s="50" t="s">
        <v>2914</v>
      </c>
      <c r="K111" s="50" t="s">
        <v>1712</v>
      </c>
      <c r="L111" s="50" t="s">
        <v>1713</v>
      </c>
      <c r="M111" s="50" t="s">
        <v>3202</v>
      </c>
      <c r="N111" s="50" t="s">
        <v>1715</v>
      </c>
      <c r="O111" s="51">
        <v>1</v>
      </c>
      <c r="P111" s="50" t="s">
        <v>17</v>
      </c>
      <c r="Q111" s="52">
        <v>47972.61</v>
      </c>
      <c r="R111" s="52">
        <v>47972.61</v>
      </c>
      <c r="S111" s="56">
        <f t="shared" si="0"/>
        <v>47972.61</v>
      </c>
      <c r="T111" s="51" t="s">
        <v>1686</v>
      </c>
      <c r="U111" s="51"/>
      <c r="V111" s="51"/>
      <c r="W111" s="50" t="s">
        <v>2206</v>
      </c>
      <c r="X111" s="50" t="s">
        <v>2191</v>
      </c>
      <c r="Y111" s="51"/>
      <c r="Z111" s="51" t="s">
        <v>2916</v>
      </c>
      <c r="AA111" s="50"/>
      <c r="AB111" s="50" t="s">
        <v>3203</v>
      </c>
      <c r="AC111" s="50"/>
      <c r="AD111" s="50"/>
      <c r="AE111" s="50"/>
      <c r="AF111" s="50"/>
      <c r="AG111" s="50"/>
      <c r="AH111" s="50"/>
      <c r="AI111" s="50"/>
      <c r="AJ111" s="50"/>
      <c r="AK111" s="50"/>
      <c r="AL111" s="50" t="s">
        <v>2206</v>
      </c>
      <c r="AM111" s="50" t="s">
        <v>2191</v>
      </c>
      <c r="AN111" s="52"/>
      <c r="AO111" s="53"/>
      <c r="AP111" s="50"/>
      <c r="AQ111" s="50" t="s">
        <v>2925</v>
      </c>
      <c r="AR111" s="50" t="s">
        <v>2926</v>
      </c>
      <c r="AS111" s="50" t="s">
        <v>21</v>
      </c>
      <c r="AT111" s="50"/>
      <c r="AU111" s="50"/>
      <c r="AV111" s="50"/>
      <c r="AW111" s="50"/>
      <c r="AX111" s="50" t="s">
        <v>1679</v>
      </c>
      <c r="AY111" s="50" t="s">
        <v>21</v>
      </c>
      <c r="AZ111" s="50" t="s">
        <v>21</v>
      </c>
      <c r="BA111" s="50" t="s">
        <v>21</v>
      </c>
      <c r="BB111" s="50"/>
      <c r="BC111" s="50"/>
      <c r="BD111" s="50"/>
      <c r="BE111" s="50"/>
      <c r="BF111" s="50" t="s">
        <v>3204</v>
      </c>
      <c r="BG111" s="51">
        <v>3</v>
      </c>
      <c r="BH111" s="50" t="s">
        <v>1695</v>
      </c>
      <c r="BI111" s="50" t="s">
        <v>1696</v>
      </c>
      <c r="BJ111" s="50" t="s">
        <v>17</v>
      </c>
      <c r="BK111" s="52">
        <v>47972.61</v>
      </c>
      <c r="BL111" s="52">
        <v>47972.61</v>
      </c>
    </row>
    <row r="112" spans="1:64" s="37" customFormat="1" ht="19.7" customHeight="1" x14ac:dyDescent="0.2">
      <c r="A112" s="37">
        <v>11</v>
      </c>
      <c r="B112" s="49" t="s">
        <v>1726</v>
      </c>
      <c r="E112" s="54" t="s">
        <v>1679</v>
      </c>
      <c r="F112" s="54" t="s">
        <v>3103</v>
      </c>
      <c r="G112" s="54" t="s">
        <v>3205</v>
      </c>
      <c r="H112" s="54" t="s">
        <v>3206</v>
      </c>
      <c r="I112" s="54"/>
      <c r="J112" s="54" t="s">
        <v>2914</v>
      </c>
      <c r="K112" s="54" t="s">
        <v>1712</v>
      </c>
      <c r="L112" s="54" t="s">
        <v>1713</v>
      </c>
      <c r="M112" s="54" t="s">
        <v>3207</v>
      </c>
      <c r="N112" s="54" t="s">
        <v>1715</v>
      </c>
      <c r="O112" s="55">
        <v>1</v>
      </c>
      <c r="P112" s="54" t="s">
        <v>17</v>
      </c>
      <c r="Q112" s="56">
        <v>2603.66</v>
      </c>
      <c r="R112" s="56">
        <v>2603.66</v>
      </c>
      <c r="S112" s="56">
        <f t="shared" si="0"/>
        <v>2603.66</v>
      </c>
      <c r="T112" s="51" t="s">
        <v>1686</v>
      </c>
      <c r="U112" s="55"/>
      <c r="V112" s="55"/>
      <c r="W112" s="54" t="s">
        <v>2206</v>
      </c>
      <c r="X112" s="54" t="s">
        <v>2191</v>
      </c>
      <c r="Y112" s="55"/>
      <c r="Z112" s="51" t="s">
        <v>2916</v>
      </c>
      <c r="AA112" s="54"/>
      <c r="AB112" s="54" t="s">
        <v>3208</v>
      </c>
      <c r="AC112" s="54"/>
      <c r="AD112" s="54"/>
      <c r="AE112" s="54"/>
      <c r="AF112" s="54"/>
      <c r="AG112" s="54"/>
      <c r="AH112" s="54"/>
      <c r="AI112" s="54"/>
      <c r="AJ112" s="54"/>
      <c r="AK112" s="54"/>
      <c r="AL112" s="54" t="s">
        <v>2206</v>
      </c>
      <c r="AM112" s="54" t="s">
        <v>2191</v>
      </c>
      <c r="AN112" s="56"/>
      <c r="AO112" s="57"/>
      <c r="AP112" s="54"/>
      <c r="AQ112" s="54" t="s">
        <v>2925</v>
      </c>
      <c r="AR112" s="54" t="s">
        <v>2926</v>
      </c>
      <c r="AS112" s="54" t="s">
        <v>21</v>
      </c>
      <c r="AT112" s="54"/>
      <c r="AU112" s="54"/>
      <c r="AV112" s="54"/>
      <c r="AW112" s="54"/>
      <c r="AX112" s="54" t="s">
        <v>1679</v>
      </c>
      <c r="AY112" s="54" t="s">
        <v>21</v>
      </c>
      <c r="AZ112" s="54" t="s">
        <v>21</v>
      </c>
      <c r="BA112" s="54" t="s">
        <v>21</v>
      </c>
      <c r="BB112" s="54"/>
      <c r="BC112" s="54"/>
      <c r="BD112" s="54"/>
      <c r="BE112" s="54"/>
      <c r="BF112" s="54" t="s">
        <v>3209</v>
      </c>
      <c r="BG112" s="55">
        <v>3</v>
      </c>
      <c r="BH112" s="54" t="s">
        <v>1695</v>
      </c>
      <c r="BI112" s="54" t="s">
        <v>1696</v>
      </c>
      <c r="BJ112" s="54" t="s">
        <v>17</v>
      </c>
      <c r="BK112" s="56">
        <v>2603.66</v>
      </c>
      <c r="BL112" s="56">
        <v>2603.66</v>
      </c>
    </row>
    <row r="113" spans="1:64" s="37" customFormat="1" ht="19.7" customHeight="1" x14ac:dyDescent="0.2">
      <c r="A113" s="37">
        <v>11</v>
      </c>
      <c r="B113" s="49" t="s">
        <v>1726</v>
      </c>
      <c r="E113" s="54" t="s">
        <v>1679</v>
      </c>
      <c r="F113" s="54" t="s">
        <v>3103</v>
      </c>
      <c r="G113" s="54" t="s">
        <v>3210</v>
      </c>
      <c r="H113" s="54" t="s">
        <v>3211</v>
      </c>
      <c r="I113" s="54"/>
      <c r="J113" s="54" t="s">
        <v>2914</v>
      </c>
      <c r="K113" s="54" t="s">
        <v>1712</v>
      </c>
      <c r="L113" s="54" t="s">
        <v>1713</v>
      </c>
      <c r="M113" s="54" t="s">
        <v>3212</v>
      </c>
      <c r="N113" s="54" t="s">
        <v>1715</v>
      </c>
      <c r="O113" s="55">
        <v>1</v>
      </c>
      <c r="P113" s="54" t="s">
        <v>17</v>
      </c>
      <c r="Q113" s="56">
        <v>7807.9</v>
      </c>
      <c r="R113" s="56">
        <v>7807.9</v>
      </c>
      <c r="S113" s="56">
        <f t="shared" si="0"/>
        <v>7807.9</v>
      </c>
      <c r="T113" s="51" t="s">
        <v>1686</v>
      </c>
      <c r="U113" s="55"/>
      <c r="V113" s="55"/>
      <c r="W113" s="54" t="s">
        <v>2206</v>
      </c>
      <c r="X113" s="54" t="s">
        <v>2191</v>
      </c>
      <c r="Y113" s="55"/>
      <c r="Z113" s="51" t="s">
        <v>2916</v>
      </c>
      <c r="AA113" s="54"/>
      <c r="AB113" s="54" t="s">
        <v>3213</v>
      </c>
      <c r="AC113" s="54"/>
      <c r="AD113" s="54"/>
      <c r="AE113" s="54"/>
      <c r="AF113" s="54"/>
      <c r="AG113" s="54"/>
      <c r="AH113" s="54"/>
      <c r="AI113" s="54"/>
      <c r="AJ113" s="54"/>
      <c r="AK113" s="54"/>
      <c r="AL113" s="54" t="s">
        <v>2206</v>
      </c>
      <c r="AM113" s="54" t="s">
        <v>2191</v>
      </c>
      <c r="AN113" s="56"/>
      <c r="AO113" s="57"/>
      <c r="AP113" s="54"/>
      <c r="AQ113" s="54" t="s">
        <v>2925</v>
      </c>
      <c r="AR113" s="54" t="s">
        <v>2926</v>
      </c>
      <c r="AS113" s="54" t="s">
        <v>21</v>
      </c>
      <c r="AT113" s="54"/>
      <c r="AU113" s="54"/>
      <c r="AV113" s="54"/>
      <c r="AW113" s="54"/>
      <c r="AX113" s="54" t="s">
        <v>1679</v>
      </c>
      <c r="AY113" s="54" t="s">
        <v>21</v>
      </c>
      <c r="AZ113" s="54" t="s">
        <v>21</v>
      </c>
      <c r="BA113" s="54" t="s">
        <v>21</v>
      </c>
      <c r="BB113" s="54"/>
      <c r="BC113" s="54"/>
      <c r="BD113" s="54"/>
      <c r="BE113" s="54"/>
      <c r="BF113" s="54" t="s">
        <v>3214</v>
      </c>
      <c r="BG113" s="55">
        <v>3</v>
      </c>
      <c r="BH113" s="54" t="s">
        <v>1695</v>
      </c>
      <c r="BI113" s="54" t="s">
        <v>1696</v>
      </c>
      <c r="BJ113" s="54" t="s">
        <v>17</v>
      </c>
      <c r="BK113" s="56">
        <v>7807.9</v>
      </c>
      <c r="BL113" s="56">
        <v>7807.9</v>
      </c>
    </row>
    <row r="114" spans="1:64" s="37" customFormat="1" ht="19.7" customHeight="1" x14ac:dyDescent="0.2">
      <c r="A114" s="37">
        <v>11</v>
      </c>
      <c r="B114" s="49" t="s">
        <v>1726</v>
      </c>
      <c r="E114" s="50" t="s">
        <v>1679</v>
      </c>
      <c r="F114" s="50" t="s">
        <v>3103</v>
      </c>
      <c r="G114" s="50" t="s">
        <v>3215</v>
      </c>
      <c r="H114" s="50" t="s">
        <v>3216</v>
      </c>
      <c r="I114" s="50"/>
      <c r="J114" s="50" t="s">
        <v>2914</v>
      </c>
      <c r="K114" s="50" t="s">
        <v>1712</v>
      </c>
      <c r="L114" s="50" t="s">
        <v>1713</v>
      </c>
      <c r="M114" s="50" t="s">
        <v>3217</v>
      </c>
      <c r="N114" s="50" t="s">
        <v>1715</v>
      </c>
      <c r="O114" s="51">
        <v>1</v>
      </c>
      <c r="P114" s="50" t="s">
        <v>17</v>
      </c>
      <c r="Q114" s="52">
        <v>25900.42</v>
      </c>
      <c r="R114" s="52">
        <v>25900.42</v>
      </c>
      <c r="S114" s="56">
        <f t="shared" si="0"/>
        <v>25900.42</v>
      </c>
      <c r="T114" s="51" t="s">
        <v>1686</v>
      </c>
      <c r="U114" s="51"/>
      <c r="V114" s="51"/>
      <c r="W114" s="50" t="s">
        <v>2206</v>
      </c>
      <c r="X114" s="50" t="s">
        <v>2191</v>
      </c>
      <c r="Y114" s="51"/>
      <c r="Z114" s="51" t="s">
        <v>2916</v>
      </c>
      <c r="AA114" s="50"/>
      <c r="AB114" s="50" t="s">
        <v>3218</v>
      </c>
      <c r="AC114" s="50"/>
      <c r="AD114" s="50"/>
      <c r="AE114" s="50"/>
      <c r="AF114" s="50"/>
      <c r="AG114" s="50"/>
      <c r="AH114" s="50"/>
      <c r="AI114" s="50"/>
      <c r="AJ114" s="50"/>
      <c r="AK114" s="50"/>
      <c r="AL114" s="50" t="s">
        <v>2206</v>
      </c>
      <c r="AM114" s="50" t="s">
        <v>2191</v>
      </c>
      <c r="AN114" s="52"/>
      <c r="AO114" s="53"/>
      <c r="AP114" s="50"/>
      <c r="AQ114" s="50" t="s">
        <v>2925</v>
      </c>
      <c r="AR114" s="50" t="s">
        <v>2926</v>
      </c>
      <c r="AS114" s="50" t="s">
        <v>21</v>
      </c>
      <c r="AT114" s="50"/>
      <c r="AU114" s="50"/>
      <c r="AV114" s="50"/>
      <c r="AW114" s="50"/>
      <c r="AX114" s="50" t="s">
        <v>1679</v>
      </c>
      <c r="AY114" s="50" t="s">
        <v>21</v>
      </c>
      <c r="AZ114" s="50" t="s">
        <v>21</v>
      </c>
      <c r="BA114" s="50" t="s">
        <v>21</v>
      </c>
      <c r="BB114" s="50"/>
      <c r="BC114" s="50"/>
      <c r="BD114" s="50"/>
      <c r="BE114" s="50"/>
      <c r="BF114" s="50" t="s">
        <v>3219</v>
      </c>
      <c r="BG114" s="51">
        <v>3</v>
      </c>
      <c r="BH114" s="50" t="s">
        <v>1695</v>
      </c>
      <c r="BI114" s="50" t="s">
        <v>1696</v>
      </c>
      <c r="BJ114" s="50" t="s">
        <v>17</v>
      </c>
      <c r="BK114" s="52">
        <v>25900.42</v>
      </c>
      <c r="BL114" s="52">
        <v>25900.42</v>
      </c>
    </row>
    <row r="115" spans="1:64" s="37" customFormat="1" ht="19.7" customHeight="1" x14ac:dyDescent="0.2">
      <c r="A115" s="37">
        <v>11</v>
      </c>
      <c r="B115" s="49" t="s">
        <v>1726</v>
      </c>
      <c r="E115" s="54" t="s">
        <v>1679</v>
      </c>
      <c r="F115" s="54" t="s">
        <v>3103</v>
      </c>
      <c r="G115" s="54" t="s">
        <v>3220</v>
      </c>
      <c r="H115" s="54" t="s">
        <v>3221</v>
      </c>
      <c r="I115" s="54"/>
      <c r="J115" s="54" t="s">
        <v>2914</v>
      </c>
      <c r="K115" s="54" t="s">
        <v>1712</v>
      </c>
      <c r="L115" s="54" t="s">
        <v>1713</v>
      </c>
      <c r="M115" s="54" t="s">
        <v>3222</v>
      </c>
      <c r="N115" s="54" t="s">
        <v>1715</v>
      </c>
      <c r="O115" s="55">
        <v>1</v>
      </c>
      <c r="P115" s="54" t="s">
        <v>17</v>
      </c>
      <c r="Q115" s="56">
        <v>197.18</v>
      </c>
      <c r="R115" s="56">
        <v>197.18</v>
      </c>
      <c r="S115" s="56">
        <f t="shared" si="0"/>
        <v>197.18</v>
      </c>
      <c r="T115" s="51" t="s">
        <v>1686</v>
      </c>
      <c r="U115" s="55"/>
      <c r="V115" s="55"/>
      <c r="W115" s="54" t="s">
        <v>2206</v>
      </c>
      <c r="X115" s="54" t="s">
        <v>2191</v>
      </c>
      <c r="Y115" s="55"/>
      <c r="Z115" s="51" t="s">
        <v>2916</v>
      </c>
      <c r="AA115" s="54"/>
      <c r="AB115" s="54" t="s">
        <v>3223</v>
      </c>
      <c r="AC115" s="54"/>
      <c r="AD115" s="54"/>
      <c r="AE115" s="54"/>
      <c r="AF115" s="54"/>
      <c r="AG115" s="54"/>
      <c r="AH115" s="54"/>
      <c r="AI115" s="54"/>
      <c r="AJ115" s="54"/>
      <c r="AK115" s="54"/>
      <c r="AL115" s="54" t="s">
        <v>2206</v>
      </c>
      <c r="AM115" s="54" t="s">
        <v>2191</v>
      </c>
      <c r="AN115" s="56"/>
      <c r="AO115" s="57"/>
      <c r="AP115" s="54"/>
      <c r="AQ115" s="54" t="s">
        <v>2925</v>
      </c>
      <c r="AR115" s="54" t="s">
        <v>2926</v>
      </c>
      <c r="AS115" s="54" t="s">
        <v>21</v>
      </c>
      <c r="AT115" s="54"/>
      <c r="AU115" s="54"/>
      <c r="AV115" s="54"/>
      <c r="AW115" s="54"/>
      <c r="AX115" s="54" t="s">
        <v>1679</v>
      </c>
      <c r="AY115" s="54" t="s">
        <v>21</v>
      </c>
      <c r="AZ115" s="54" t="s">
        <v>21</v>
      </c>
      <c r="BA115" s="54" t="s">
        <v>21</v>
      </c>
      <c r="BB115" s="54"/>
      <c r="BC115" s="54"/>
      <c r="BD115" s="54"/>
      <c r="BE115" s="54"/>
      <c r="BF115" s="54" t="s">
        <v>3224</v>
      </c>
      <c r="BG115" s="55">
        <v>3</v>
      </c>
      <c r="BH115" s="54" t="s">
        <v>1695</v>
      </c>
      <c r="BI115" s="54" t="s">
        <v>1696</v>
      </c>
      <c r="BJ115" s="54" t="s">
        <v>17</v>
      </c>
      <c r="BK115" s="56">
        <v>197.18</v>
      </c>
      <c r="BL115" s="56">
        <v>197.18</v>
      </c>
    </row>
    <row r="116" spans="1:64" s="37" customFormat="1" ht="19.7" customHeight="1" x14ac:dyDescent="0.2">
      <c r="A116" s="37">
        <v>11</v>
      </c>
      <c r="B116" s="49" t="s">
        <v>1726</v>
      </c>
      <c r="E116" s="50" t="s">
        <v>1679</v>
      </c>
      <c r="F116" s="50" t="s">
        <v>3103</v>
      </c>
      <c r="G116" s="50" t="s">
        <v>3225</v>
      </c>
      <c r="H116" s="50" t="s">
        <v>3226</v>
      </c>
      <c r="I116" s="50"/>
      <c r="J116" s="50" t="s">
        <v>2914</v>
      </c>
      <c r="K116" s="50" t="s">
        <v>1712</v>
      </c>
      <c r="L116" s="50" t="s">
        <v>1713</v>
      </c>
      <c r="M116" s="50" t="s">
        <v>3227</v>
      </c>
      <c r="N116" s="50" t="s">
        <v>1715</v>
      </c>
      <c r="O116" s="51">
        <v>1</v>
      </c>
      <c r="P116" s="50" t="s">
        <v>17</v>
      </c>
      <c r="Q116" s="52">
        <v>161.43</v>
      </c>
      <c r="R116" s="52">
        <v>161.43</v>
      </c>
      <c r="S116" s="56">
        <f t="shared" si="0"/>
        <v>161.43</v>
      </c>
      <c r="T116" s="51" t="s">
        <v>1686</v>
      </c>
      <c r="U116" s="51"/>
      <c r="V116" s="51"/>
      <c r="W116" s="50" t="s">
        <v>2206</v>
      </c>
      <c r="X116" s="50" t="s">
        <v>2191</v>
      </c>
      <c r="Y116" s="51"/>
      <c r="Z116" s="51" t="s">
        <v>2916</v>
      </c>
      <c r="AA116" s="50"/>
      <c r="AB116" s="50" t="s">
        <v>3228</v>
      </c>
      <c r="AC116" s="50"/>
      <c r="AD116" s="50"/>
      <c r="AE116" s="50"/>
      <c r="AF116" s="50"/>
      <c r="AG116" s="50"/>
      <c r="AH116" s="50"/>
      <c r="AI116" s="50"/>
      <c r="AJ116" s="50"/>
      <c r="AK116" s="50"/>
      <c r="AL116" s="50" t="s">
        <v>2206</v>
      </c>
      <c r="AM116" s="50" t="s">
        <v>2191</v>
      </c>
      <c r="AN116" s="52"/>
      <c r="AO116" s="53"/>
      <c r="AP116" s="50"/>
      <c r="AQ116" s="50" t="s">
        <v>2925</v>
      </c>
      <c r="AR116" s="50" t="s">
        <v>2926</v>
      </c>
      <c r="AS116" s="50" t="s">
        <v>21</v>
      </c>
      <c r="AT116" s="50"/>
      <c r="AU116" s="50"/>
      <c r="AV116" s="50"/>
      <c r="AW116" s="50"/>
      <c r="AX116" s="50" t="s">
        <v>1679</v>
      </c>
      <c r="AY116" s="50" t="s">
        <v>21</v>
      </c>
      <c r="AZ116" s="50" t="s">
        <v>21</v>
      </c>
      <c r="BA116" s="50" t="s">
        <v>21</v>
      </c>
      <c r="BB116" s="50"/>
      <c r="BC116" s="50"/>
      <c r="BD116" s="50"/>
      <c r="BE116" s="50"/>
      <c r="BF116" s="50" t="s">
        <v>3229</v>
      </c>
      <c r="BG116" s="51">
        <v>3</v>
      </c>
      <c r="BH116" s="50" t="s">
        <v>1695</v>
      </c>
      <c r="BI116" s="50" t="s">
        <v>1696</v>
      </c>
      <c r="BJ116" s="50" t="s">
        <v>17</v>
      </c>
      <c r="BK116" s="52">
        <v>161.43</v>
      </c>
      <c r="BL116" s="52">
        <v>161.43</v>
      </c>
    </row>
    <row r="117" spans="1:64" s="37" customFormat="1" ht="19.7" customHeight="1" x14ac:dyDescent="0.2">
      <c r="A117" s="37">
        <v>11</v>
      </c>
      <c r="B117" s="49" t="s">
        <v>1726</v>
      </c>
      <c r="E117" s="54" t="s">
        <v>1679</v>
      </c>
      <c r="F117" s="54" t="s">
        <v>3103</v>
      </c>
      <c r="G117" s="54" t="s">
        <v>3230</v>
      </c>
      <c r="H117" s="54" t="s">
        <v>3231</v>
      </c>
      <c r="I117" s="54"/>
      <c r="J117" s="54" t="s">
        <v>2914</v>
      </c>
      <c r="K117" s="54" t="s">
        <v>1712</v>
      </c>
      <c r="L117" s="54" t="s">
        <v>1713</v>
      </c>
      <c r="M117" s="54" t="s">
        <v>3232</v>
      </c>
      <c r="N117" s="54" t="s">
        <v>1715</v>
      </c>
      <c r="O117" s="55">
        <v>1</v>
      </c>
      <c r="P117" s="54" t="s">
        <v>17</v>
      </c>
      <c r="Q117" s="56">
        <v>0.03</v>
      </c>
      <c r="R117" s="56">
        <v>0.03</v>
      </c>
      <c r="S117" s="56">
        <f t="shared" si="0"/>
        <v>0.03</v>
      </c>
      <c r="T117" s="51" t="s">
        <v>1686</v>
      </c>
      <c r="U117" s="55"/>
      <c r="V117" s="55"/>
      <c r="W117" s="54" t="s">
        <v>2206</v>
      </c>
      <c r="X117" s="54" t="s">
        <v>2191</v>
      </c>
      <c r="Y117" s="55"/>
      <c r="Z117" s="51" t="s">
        <v>2916</v>
      </c>
      <c r="AA117" s="54"/>
      <c r="AB117" s="54" t="s">
        <v>3233</v>
      </c>
      <c r="AC117" s="54"/>
      <c r="AD117" s="54"/>
      <c r="AE117" s="54"/>
      <c r="AF117" s="54"/>
      <c r="AG117" s="54"/>
      <c r="AH117" s="54"/>
      <c r="AI117" s="54"/>
      <c r="AJ117" s="54"/>
      <c r="AK117" s="54"/>
      <c r="AL117" s="54" t="s">
        <v>2206</v>
      </c>
      <c r="AM117" s="54" t="s">
        <v>2191</v>
      </c>
      <c r="AN117" s="56"/>
      <c r="AO117" s="57"/>
      <c r="AP117" s="54"/>
      <c r="AQ117" s="54" t="s">
        <v>2925</v>
      </c>
      <c r="AR117" s="54" t="s">
        <v>2926</v>
      </c>
      <c r="AS117" s="54" t="s">
        <v>21</v>
      </c>
      <c r="AT117" s="54"/>
      <c r="AU117" s="54"/>
      <c r="AV117" s="54"/>
      <c r="AW117" s="54"/>
      <c r="AX117" s="54" t="s">
        <v>1679</v>
      </c>
      <c r="AY117" s="54" t="s">
        <v>21</v>
      </c>
      <c r="AZ117" s="54" t="s">
        <v>21</v>
      </c>
      <c r="BA117" s="54" t="s">
        <v>21</v>
      </c>
      <c r="BB117" s="54"/>
      <c r="BC117" s="54"/>
      <c r="BD117" s="54"/>
      <c r="BE117" s="54"/>
      <c r="BF117" s="54" t="s">
        <v>3234</v>
      </c>
      <c r="BG117" s="55">
        <v>3</v>
      </c>
      <c r="BH117" s="54" t="s">
        <v>1695</v>
      </c>
      <c r="BI117" s="54" t="s">
        <v>1696</v>
      </c>
      <c r="BJ117" s="54" t="s">
        <v>17</v>
      </c>
      <c r="BK117" s="56">
        <v>0.03</v>
      </c>
      <c r="BL117" s="56">
        <v>0.03</v>
      </c>
    </row>
    <row r="118" spans="1:64" s="37" customFormat="1" ht="19.7" customHeight="1" x14ac:dyDescent="0.2">
      <c r="A118" s="37">
        <v>11</v>
      </c>
      <c r="B118" s="49" t="s">
        <v>1726</v>
      </c>
      <c r="E118" s="50" t="s">
        <v>1679</v>
      </c>
      <c r="F118" s="50" t="s">
        <v>3103</v>
      </c>
      <c r="G118" s="50" t="s">
        <v>3235</v>
      </c>
      <c r="H118" s="50" t="s">
        <v>3236</v>
      </c>
      <c r="I118" s="50"/>
      <c r="J118" s="50" t="s">
        <v>2914</v>
      </c>
      <c r="K118" s="50" t="s">
        <v>1712</v>
      </c>
      <c r="L118" s="50" t="s">
        <v>1713</v>
      </c>
      <c r="M118" s="50" t="s">
        <v>3237</v>
      </c>
      <c r="N118" s="50" t="s">
        <v>1715</v>
      </c>
      <c r="O118" s="51">
        <v>1</v>
      </c>
      <c r="P118" s="50" t="s">
        <v>17</v>
      </c>
      <c r="Q118" s="52">
        <v>6870.49</v>
      </c>
      <c r="R118" s="52">
        <v>6870.49</v>
      </c>
      <c r="S118" s="56">
        <f t="shared" si="0"/>
        <v>6870.49</v>
      </c>
      <c r="T118" s="51" t="s">
        <v>1686</v>
      </c>
      <c r="U118" s="51"/>
      <c r="V118" s="51"/>
      <c r="W118" s="50" t="s">
        <v>2206</v>
      </c>
      <c r="X118" s="50" t="s">
        <v>2191</v>
      </c>
      <c r="Y118" s="51"/>
      <c r="Z118" s="51" t="s">
        <v>2916</v>
      </c>
      <c r="AA118" s="50"/>
      <c r="AB118" s="50" t="s">
        <v>3238</v>
      </c>
      <c r="AC118" s="50"/>
      <c r="AD118" s="50"/>
      <c r="AE118" s="50"/>
      <c r="AF118" s="50"/>
      <c r="AG118" s="50"/>
      <c r="AH118" s="50"/>
      <c r="AI118" s="50"/>
      <c r="AJ118" s="50"/>
      <c r="AK118" s="50"/>
      <c r="AL118" s="50" t="s">
        <v>2206</v>
      </c>
      <c r="AM118" s="50" t="s">
        <v>2191</v>
      </c>
      <c r="AN118" s="52"/>
      <c r="AO118" s="53"/>
      <c r="AP118" s="50"/>
      <c r="AQ118" s="50" t="s">
        <v>2925</v>
      </c>
      <c r="AR118" s="50" t="s">
        <v>2926</v>
      </c>
      <c r="AS118" s="50" t="s">
        <v>21</v>
      </c>
      <c r="AT118" s="50"/>
      <c r="AU118" s="50"/>
      <c r="AV118" s="50"/>
      <c r="AW118" s="50"/>
      <c r="AX118" s="50" t="s">
        <v>1679</v>
      </c>
      <c r="AY118" s="50" t="s">
        <v>21</v>
      </c>
      <c r="AZ118" s="50" t="s">
        <v>21</v>
      </c>
      <c r="BA118" s="50" t="s">
        <v>21</v>
      </c>
      <c r="BB118" s="50"/>
      <c r="BC118" s="50"/>
      <c r="BD118" s="50"/>
      <c r="BE118" s="50"/>
      <c r="BF118" s="50" t="s">
        <v>3239</v>
      </c>
      <c r="BG118" s="51">
        <v>3</v>
      </c>
      <c r="BH118" s="50" t="s">
        <v>1695</v>
      </c>
      <c r="BI118" s="50" t="s">
        <v>1696</v>
      </c>
      <c r="BJ118" s="50" t="s">
        <v>17</v>
      </c>
      <c r="BK118" s="52">
        <v>6870.49</v>
      </c>
      <c r="BL118" s="52">
        <v>6870.49</v>
      </c>
    </row>
    <row r="119" spans="1:64" s="37" customFormat="1" ht="19.7" customHeight="1" x14ac:dyDescent="0.2">
      <c r="A119" s="37">
        <v>11</v>
      </c>
      <c r="B119" s="49" t="s">
        <v>1726</v>
      </c>
      <c r="E119" s="50" t="s">
        <v>1679</v>
      </c>
      <c r="F119" s="50" t="s">
        <v>3103</v>
      </c>
      <c r="G119" s="50" t="s">
        <v>3240</v>
      </c>
      <c r="H119" s="50" t="s">
        <v>3241</v>
      </c>
      <c r="I119" s="50"/>
      <c r="J119" s="50" t="s">
        <v>2914</v>
      </c>
      <c r="K119" s="50" t="s">
        <v>1712</v>
      </c>
      <c r="L119" s="50" t="s">
        <v>1713</v>
      </c>
      <c r="M119" s="50" t="s">
        <v>3242</v>
      </c>
      <c r="N119" s="50" t="s">
        <v>1715</v>
      </c>
      <c r="O119" s="51">
        <v>1</v>
      </c>
      <c r="P119" s="50" t="s">
        <v>17</v>
      </c>
      <c r="Q119" s="52">
        <v>0.01</v>
      </c>
      <c r="R119" s="52">
        <v>0.01</v>
      </c>
      <c r="S119" s="56">
        <f t="shared" ref="S119:S124" si="1">R119</f>
        <v>0.01</v>
      </c>
      <c r="T119" s="51" t="s">
        <v>1686</v>
      </c>
      <c r="U119" s="51"/>
      <c r="V119" s="51"/>
      <c r="W119" s="50" t="s">
        <v>2206</v>
      </c>
      <c r="X119" s="50" t="s">
        <v>2191</v>
      </c>
      <c r="Y119" s="51"/>
      <c r="Z119" s="51" t="s">
        <v>2916</v>
      </c>
      <c r="AA119" s="50"/>
      <c r="AB119" s="50" t="s">
        <v>3243</v>
      </c>
      <c r="AC119" s="50"/>
      <c r="AD119" s="50"/>
      <c r="AE119" s="50"/>
      <c r="AF119" s="50"/>
      <c r="AG119" s="50"/>
      <c r="AH119" s="50"/>
      <c r="AI119" s="50"/>
      <c r="AJ119" s="50"/>
      <c r="AK119" s="50"/>
      <c r="AL119" s="50" t="s">
        <v>2206</v>
      </c>
      <c r="AM119" s="50" t="s">
        <v>2191</v>
      </c>
      <c r="AN119" s="52"/>
      <c r="AO119" s="53"/>
      <c r="AP119" s="50"/>
      <c r="AQ119" s="50" t="s">
        <v>2925</v>
      </c>
      <c r="AR119" s="50" t="s">
        <v>2926</v>
      </c>
      <c r="AS119" s="50" t="s">
        <v>21</v>
      </c>
      <c r="AT119" s="50"/>
      <c r="AU119" s="50"/>
      <c r="AV119" s="50"/>
      <c r="AW119" s="50"/>
      <c r="AX119" s="50" t="s">
        <v>1679</v>
      </c>
      <c r="AY119" s="50" t="s">
        <v>21</v>
      </c>
      <c r="AZ119" s="50" t="s">
        <v>21</v>
      </c>
      <c r="BA119" s="50" t="s">
        <v>21</v>
      </c>
      <c r="BB119" s="50"/>
      <c r="BC119" s="50"/>
      <c r="BD119" s="50"/>
      <c r="BE119" s="50"/>
      <c r="BF119" s="50" t="s">
        <v>3244</v>
      </c>
      <c r="BG119" s="51">
        <v>3</v>
      </c>
      <c r="BH119" s="50" t="s">
        <v>1695</v>
      </c>
      <c r="BI119" s="50" t="s">
        <v>1696</v>
      </c>
      <c r="BJ119" s="50" t="s">
        <v>17</v>
      </c>
      <c r="BK119" s="52">
        <v>0.01</v>
      </c>
      <c r="BL119" s="52">
        <v>0.01</v>
      </c>
    </row>
    <row r="120" spans="1:64" s="37" customFormat="1" ht="19.7" customHeight="1" x14ac:dyDescent="0.2">
      <c r="A120" s="37">
        <v>11</v>
      </c>
      <c r="B120" s="49" t="s">
        <v>1726</v>
      </c>
      <c r="E120" s="54" t="s">
        <v>1679</v>
      </c>
      <c r="F120" s="54" t="s">
        <v>3103</v>
      </c>
      <c r="G120" s="54" t="s">
        <v>3245</v>
      </c>
      <c r="H120" s="54" t="s">
        <v>3246</v>
      </c>
      <c r="I120" s="54"/>
      <c r="J120" s="54" t="s">
        <v>2914</v>
      </c>
      <c r="K120" s="54" t="s">
        <v>1712</v>
      </c>
      <c r="L120" s="54" t="s">
        <v>1713</v>
      </c>
      <c r="M120" s="54" t="s">
        <v>3247</v>
      </c>
      <c r="N120" s="54" t="s">
        <v>1715</v>
      </c>
      <c r="O120" s="55">
        <v>1</v>
      </c>
      <c r="P120" s="54" t="s">
        <v>17</v>
      </c>
      <c r="Q120" s="56">
        <v>1756.24</v>
      </c>
      <c r="R120" s="56">
        <v>1756.24</v>
      </c>
      <c r="S120" s="56">
        <f t="shared" si="1"/>
        <v>1756.24</v>
      </c>
      <c r="T120" s="51" t="s">
        <v>1686</v>
      </c>
      <c r="U120" s="55"/>
      <c r="V120" s="55"/>
      <c r="W120" s="54" t="s">
        <v>2206</v>
      </c>
      <c r="X120" s="54" t="s">
        <v>2191</v>
      </c>
      <c r="Y120" s="55"/>
      <c r="Z120" s="51" t="s">
        <v>2916</v>
      </c>
      <c r="AA120" s="54"/>
      <c r="AB120" s="54" t="s">
        <v>3248</v>
      </c>
      <c r="AC120" s="54"/>
      <c r="AD120" s="54"/>
      <c r="AE120" s="54"/>
      <c r="AF120" s="54"/>
      <c r="AG120" s="54"/>
      <c r="AH120" s="54"/>
      <c r="AI120" s="54"/>
      <c r="AJ120" s="54"/>
      <c r="AK120" s="54"/>
      <c r="AL120" s="54" t="s">
        <v>2206</v>
      </c>
      <c r="AM120" s="54" t="s">
        <v>2191</v>
      </c>
      <c r="AN120" s="56"/>
      <c r="AO120" s="57"/>
      <c r="AP120" s="54"/>
      <c r="AQ120" s="54" t="s">
        <v>2925</v>
      </c>
      <c r="AR120" s="54" t="s">
        <v>2926</v>
      </c>
      <c r="AS120" s="54" t="s">
        <v>21</v>
      </c>
      <c r="AT120" s="54"/>
      <c r="AU120" s="54"/>
      <c r="AV120" s="54"/>
      <c r="AW120" s="54"/>
      <c r="AX120" s="54" t="s">
        <v>1679</v>
      </c>
      <c r="AY120" s="54" t="s">
        <v>21</v>
      </c>
      <c r="AZ120" s="54" t="s">
        <v>21</v>
      </c>
      <c r="BA120" s="54" t="s">
        <v>21</v>
      </c>
      <c r="BB120" s="54"/>
      <c r="BC120" s="54"/>
      <c r="BD120" s="54"/>
      <c r="BE120" s="54"/>
      <c r="BF120" s="54" t="s">
        <v>3249</v>
      </c>
      <c r="BG120" s="55">
        <v>3</v>
      </c>
      <c r="BH120" s="54" t="s">
        <v>1695</v>
      </c>
      <c r="BI120" s="54" t="s">
        <v>1696</v>
      </c>
      <c r="BJ120" s="54" t="s">
        <v>17</v>
      </c>
      <c r="BK120" s="56">
        <v>1756.24</v>
      </c>
      <c r="BL120" s="56">
        <v>1756.24</v>
      </c>
    </row>
    <row r="121" spans="1:64" s="37" customFormat="1" ht="19.7" customHeight="1" x14ac:dyDescent="0.2">
      <c r="A121" s="37">
        <v>11</v>
      </c>
      <c r="B121" s="49" t="s">
        <v>1726</v>
      </c>
      <c r="E121" s="50" t="s">
        <v>1679</v>
      </c>
      <c r="F121" s="50" t="s">
        <v>3103</v>
      </c>
      <c r="G121" s="50" t="s">
        <v>3250</v>
      </c>
      <c r="H121" s="50" t="s">
        <v>3251</v>
      </c>
      <c r="I121" s="50"/>
      <c r="J121" s="50" t="s">
        <v>2914</v>
      </c>
      <c r="K121" s="50" t="s">
        <v>1712</v>
      </c>
      <c r="L121" s="50" t="s">
        <v>1713</v>
      </c>
      <c r="M121" s="50" t="s">
        <v>3252</v>
      </c>
      <c r="N121" s="50" t="s">
        <v>1715</v>
      </c>
      <c r="O121" s="51">
        <v>1</v>
      </c>
      <c r="P121" s="50" t="s">
        <v>17</v>
      </c>
      <c r="Q121" s="52">
        <v>0.02</v>
      </c>
      <c r="R121" s="52">
        <v>0.02</v>
      </c>
      <c r="S121" s="56">
        <f t="shared" si="1"/>
        <v>0.02</v>
      </c>
      <c r="T121" s="51" t="s">
        <v>1686</v>
      </c>
      <c r="U121" s="51"/>
      <c r="V121" s="51"/>
      <c r="W121" s="50" t="s">
        <v>2206</v>
      </c>
      <c r="X121" s="50" t="s">
        <v>2191</v>
      </c>
      <c r="Y121" s="51"/>
      <c r="Z121" s="51" t="s">
        <v>2916</v>
      </c>
      <c r="AA121" s="50"/>
      <c r="AB121" s="50" t="s">
        <v>3253</v>
      </c>
      <c r="AC121" s="50"/>
      <c r="AD121" s="50"/>
      <c r="AE121" s="50"/>
      <c r="AF121" s="50"/>
      <c r="AG121" s="50"/>
      <c r="AH121" s="50"/>
      <c r="AI121" s="50"/>
      <c r="AJ121" s="50"/>
      <c r="AK121" s="50"/>
      <c r="AL121" s="50" t="s">
        <v>2206</v>
      </c>
      <c r="AM121" s="50" t="s">
        <v>2191</v>
      </c>
      <c r="AN121" s="52"/>
      <c r="AO121" s="53"/>
      <c r="AP121" s="50"/>
      <c r="AQ121" s="50" t="s">
        <v>2925</v>
      </c>
      <c r="AR121" s="50" t="s">
        <v>2926</v>
      </c>
      <c r="AS121" s="50" t="s">
        <v>21</v>
      </c>
      <c r="AT121" s="50"/>
      <c r="AU121" s="50"/>
      <c r="AV121" s="50"/>
      <c r="AW121" s="50"/>
      <c r="AX121" s="50" t="s">
        <v>1679</v>
      </c>
      <c r="AY121" s="50" t="s">
        <v>21</v>
      </c>
      <c r="AZ121" s="50" t="s">
        <v>21</v>
      </c>
      <c r="BA121" s="50" t="s">
        <v>21</v>
      </c>
      <c r="BB121" s="50"/>
      <c r="BC121" s="50"/>
      <c r="BD121" s="50"/>
      <c r="BE121" s="50"/>
      <c r="BF121" s="50" t="s">
        <v>3254</v>
      </c>
      <c r="BG121" s="51">
        <v>3</v>
      </c>
      <c r="BH121" s="50" t="s">
        <v>1695</v>
      </c>
      <c r="BI121" s="50" t="s">
        <v>1696</v>
      </c>
      <c r="BJ121" s="50" t="s">
        <v>17</v>
      </c>
      <c r="BK121" s="52">
        <v>0.02</v>
      </c>
      <c r="BL121" s="52">
        <v>0.02</v>
      </c>
    </row>
    <row r="122" spans="1:64" s="37" customFormat="1" ht="19.7" customHeight="1" x14ac:dyDescent="0.2">
      <c r="A122" s="37">
        <v>11</v>
      </c>
      <c r="B122" s="49" t="s">
        <v>1726</v>
      </c>
      <c r="E122" s="50" t="s">
        <v>1679</v>
      </c>
      <c r="F122" s="50" t="s">
        <v>3103</v>
      </c>
      <c r="G122" s="50" t="s">
        <v>3255</v>
      </c>
      <c r="H122" s="50" t="s">
        <v>3256</v>
      </c>
      <c r="I122" s="50"/>
      <c r="J122" s="50" t="s">
        <v>2914</v>
      </c>
      <c r="K122" s="50" t="s">
        <v>1712</v>
      </c>
      <c r="L122" s="50" t="s">
        <v>1713</v>
      </c>
      <c r="M122" s="50" t="s">
        <v>3257</v>
      </c>
      <c r="N122" s="50" t="s">
        <v>1715</v>
      </c>
      <c r="O122" s="51">
        <v>1</v>
      </c>
      <c r="P122" s="50" t="s">
        <v>17</v>
      </c>
      <c r="Q122" s="52">
        <v>116.41</v>
      </c>
      <c r="R122" s="52">
        <v>116.41</v>
      </c>
      <c r="S122" s="56">
        <f t="shared" si="1"/>
        <v>116.41</v>
      </c>
      <c r="T122" s="51" t="s">
        <v>1686</v>
      </c>
      <c r="U122" s="51"/>
      <c r="V122" s="51"/>
      <c r="W122" s="50" t="s">
        <v>2206</v>
      </c>
      <c r="X122" s="50" t="s">
        <v>2191</v>
      </c>
      <c r="Y122" s="51"/>
      <c r="Z122" s="51" t="s">
        <v>2916</v>
      </c>
      <c r="AA122" s="50"/>
      <c r="AB122" s="50" t="s">
        <v>3258</v>
      </c>
      <c r="AC122" s="50"/>
      <c r="AD122" s="50"/>
      <c r="AE122" s="50"/>
      <c r="AF122" s="50"/>
      <c r="AG122" s="50"/>
      <c r="AH122" s="50"/>
      <c r="AI122" s="50"/>
      <c r="AJ122" s="50"/>
      <c r="AK122" s="50"/>
      <c r="AL122" s="50" t="s">
        <v>2206</v>
      </c>
      <c r="AM122" s="50" t="s">
        <v>2191</v>
      </c>
      <c r="AN122" s="52"/>
      <c r="AO122" s="53"/>
      <c r="AP122" s="50"/>
      <c r="AQ122" s="50" t="s">
        <v>2925</v>
      </c>
      <c r="AR122" s="50" t="s">
        <v>2926</v>
      </c>
      <c r="AS122" s="50" t="s">
        <v>21</v>
      </c>
      <c r="AT122" s="50"/>
      <c r="AU122" s="50"/>
      <c r="AV122" s="50"/>
      <c r="AW122" s="50"/>
      <c r="AX122" s="50" t="s">
        <v>1679</v>
      </c>
      <c r="AY122" s="50" t="s">
        <v>21</v>
      </c>
      <c r="AZ122" s="50" t="s">
        <v>21</v>
      </c>
      <c r="BA122" s="50" t="s">
        <v>21</v>
      </c>
      <c r="BB122" s="50"/>
      <c r="BC122" s="50"/>
      <c r="BD122" s="50"/>
      <c r="BE122" s="50"/>
      <c r="BF122" s="50" t="s">
        <v>3259</v>
      </c>
      <c r="BG122" s="51">
        <v>3</v>
      </c>
      <c r="BH122" s="50" t="s">
        <v>1695</v>
      </c>
      <c r="BI122" s="50" t="s">
        <v>1696</v>
      </c>
      <c r="BJ122" s="50" t="s">
        <v>17</v>
      </c>
      <c r="BK122" s="52">
        <v>116.41</v>
      </c>
      <c r="BL122" s="52">
        <v>116.41</v>
      </c>
    </row>
    <row r="123" spans="1:64" s="37" customFormat="1" ht="19.7" customHeight="1" x14ac:dyDescent="0.2">
      <c r="A123" s="37">
        <v>11</v>
      </c>
      <c r="B123" s="49" t="s">
        <v>1726</v>
      </c>
      <c r="E123" s="54" t="s">
        <v>1679</v>
      </c>
      <c r="F123" s="54" t="s">
        <v>3103</v>
      </c>
      <c r="G123" s="54" t="s">
        <v>3260</v>
      </c>
      <c r="H123" s="54" t="s">
        <v>3261</v>
      </c>
      <c r="I123" s="54"/>
      <c r="J123" s="54" t="s">
        <v>2914</v>
      </c>
      <c r="K123" s="54" t="s">
        <v>1712</v>
      </c>
      <c r="L123" s="54" t="s">
        <v>1713</v>
      </c>
      <c r="M123" s="54" t="s">
        <v>3262</v>
      </c>
      <c r="N123" s="54" t="s">
        <v>1715</v>
      </c>
      <c r="O123" s="55">
        <v>1</v>
      </c>
      <c r="P123" s="54" t="s">
        <v>17</v>
      </c>
      <c r="Q123" s="56">
        <v>7261.1</v>
      </c>
      <c r="R123" s="56">
        <v>7261.1</v>
      </c>
      <c r="S123" s="56">
        <f t="shared" si="1"/>
        <v>7261.1</v>
      </c>
      <c r="T123" s="51" t="s">
        <v>1686</v>
      </c>
      <c r="U123" s="55"/>
      <c r="V123" s="55"/>
      <c r="W123" s="54" t="s">
        <v>2206</v>
      </c>
      <c r="X123" s="54" t="s">
        <v>2191</v>
      </c>
      <c r="Y123" s="55"/>
      <c r="Z123" s="51" t="s">
        <v>2916</v>
      </c>
      <c r="AA123" s="54"/>
      <c r="AB123" s="54" t="s">
        <v>3263</v>
      </c>
      <c r="AC123" s="54"/>
      <c r="AD123" s="54"/>
      <c r="AE123" s="54"/>
      <c r="AF123" s="54"/>
      <c r="AG123" s="54"/>
      <c r="AH123" s="54"/>
      <c r="AI123" s="54"/>
      <c r="AJ123" s="54"/>
      <c r="AK123" s="54"/>
      <c r="AL123" s="54" t="s">
        <v>2206</v>
      </c>
      <c r="AM123" s="54" t="s">
        <v>2191</v>
      </c>
      <c r="AN123" s="56"/>
      <c r="AO123" s="57"/>
      <c r="AP123" s="54"/>
      <c r="AQ123" s="54" t="s">
        <v>2925</v>
      </c>
      <c r="AR123" s="54" t="s">
        <v>2926</v>
      </c>
      <c r="AS123" s="54" t="s">
        <v>21</v>
      </c>
      <c r="AT123" s="54"/>
      <c r="AU123" s="54"/>
      <c r="AV123" s="54"/>
      <c r="AW123" s="54"/>
      <c r="AX123" s="54" t="s">
        <v>1679</v>
      </c>
      <c r="AY123" s="54" t="s">
        <v>21</v>
      </c>
      <c r="AZ123" s="54" t="s">
        <v>21</v>
      </c>
      <c r="BA123" s="54" t="s">
        <v>21</v>
      </c>
      <c r="BB123" s="54"/>
      <c r="BC123" s="54"/>
      <c r="BD123" s="54"/>
      <c r="BE123" s="54"/>
      <c r="BF123" s="54" t="s">
        <v>3264</v>
      </c>
      <c r="BG123" s="55">
        <v>3</v>
      </c>
      <c r="BH123" s="54" t="s">
        <v>1695</v>
      </c>
      <c r="BI123" s="54" t="s">
        <v>1696</v>
      </c>
      <c r="BJ123" s="54" t="s">
        <v>17</v>
      </c>
      <c r="BK123" s="56">
        <v>7261.1</v>
      </c>
      <c r="BL123" s="56">
        <v>7261.1</v>
      </c>
    </row>
    <row r="124" spans="1:64" s="37" customFormat="1" ht="19.7" customHeight="1" x14ac:dyDescent="0.2">
      <c r="A124" s="37">
        <v>11</v>
      </c>
      <c r="B124" s="49" t="s">
        <v>1726</v>
      </c>
      <c r="E124" s="54" t="s">
        <v>1679</v>
      </c>
      <c r="F124" s="54" t="s">
        <v>3103</v>
      </c>
      <c r="G124" s="54" t="s">
        <v>3265</v>
      </c>
      <c r="H124" s="54" t="s">
        <v>3266</v>
      </c>
      <c r="I124" s="54"/>
      <c r="J124" s="54" t="s">
        <v>2914</v>
      </c>
      <c r="K124" s="54" t="s">
        <v>1712</v>
      </c>
      <c r="L124" s="54" t="s">
        <v>1713</v>
      </c>
      <c r="M124" s="54" t="s">
        <v>3267</v>
      </c>
      <c r="N124" s="54" t="s">
        <v>1715</v>
      </c>
      <c r="O124" s="55">
        <v>1</v>
      </c>
      <c r="P124" s="54" t="s">
        <v>17</v>
      </c>
      <c r="Q124" s="56">
        <v>278.27999999999997</v>
      </c>
      <c r="R124" s="56">
        <v>278.27999999999997</v>
      </c>
      <c r="S124" s="56">
        <f t="shared" si="1"/>
        <v>278.27999999999997</v>
      </c>
      <c r="T124" s="51" t="s">
        <v>1686</v>
      </c>
      <c r="U124" s="55"/>
      <c r="V124" s="55"/>
      <c r="W124" s="54" t="s">
        <v>2206</v>
      </c>
      <c r="X124" s="54" t="s">
        <v>2191</v>
      </c>
      <c r="Y124" s="55"/>
      <c r="Z124" s="51" t="s">
        <v>2916</v>
      </c>
      <c r="AA124" s="54"/>
      <c r="AB124" s="54" t="s">
        <v>3268</v>
      </c>
      <c r="AC124" s="54"/>
      <c r="AD124" s="54"/>
      <c r="AE124" s="54"/>
      <c r="AF124" s="54"/>
      <c r="AG124" s="54"/>
      <c r="AH124" s="54"/>
      <c r="AI124" s="54"/>
      <c r="AJ124" s="54"/>
      <c r="AK124" s="54"/>
      <c r="AL124" s="54" t="s">
        <v>2206</v>
      </c>
      <c r="AM124" s="54" t="s">
        <v>2191</v>
      </c>
      <c r="AN124" s="56"/>
      <c r="AO124" s="57"/>
      <c r="AP124" s="54"/>
      <c r="AQ124" s="54" t="s">
        <v>2925</v>
      </c>
      <c r="AR124" s="54" t="s">
        <v>2926</v>
      </c>
      <c r="AS124" s="54" t="s">
        <v>21</v>
      </c>
      <c r="AT124" s="54"/>
      <c r="AU124" s="54"/>
      <c r="AV124" s="54"/>
      <c r="AW124" s="54"/>
      <c r="AX124" s="54" t="s">
        <v>1679</v>
      </c>
      <c r="AY124" s="54" t="s">
        <v>21</v>
      </c>
      <c r="AZ124" s="54" t="s">
        <v>21</v>
      </c>
      <c r="BA124" s="54" t="s">
        <v>21</v>
      </c>
      <c r="BB124" s="54"/>
      <c r="BC124" s="54"/>
      <c r="BD124" s="54"/>
      <c r="BE124" s="54"/>
      <c r="BF124" s="54" t="s">
        <v>3269</v>
      </c>
      <c r="BG124" s="55">
        <v>3</v>
      </c>
      <c r="BH124" s="54" t="s">
        <v>1695</v>
      </c>
      <c r="BI124" s="54" t="s">
        <v>1696</v>
      </c>
      <c r="BJ124" s="54" t="s">
        <v>17</v>
      </c>
      <c r="BK124" s="56">
        <v>278.27999999999997</v>
      </c>
      <c r="BL124" s="56">
        <v>278.27999999999997</v>
      </c>
    </row>
    <row r="125" spans="1:64" s="37" customFormat="1" ht="19.7" customHeight="1" x14ac:dyDescent="0.2">
      <c r="A125" s="37">
        <v>11</v>
      </c>
      <c r="B125" s="49" t="s">
        <v>1726</v>
      </c>
      <c r="C125" s="37">
        <v>60324</v>
      </c>
      <c r="D125" s="60">
        <v>-186402.66</v>
      </c>
      <c r="E125" s="54" t="s">
        <v>1679</v>
      </c>
      <c r="F125" s="54" t="s">
        <v>3401</v>
      </c>
      <c r="G125" s="54" t="s">
        <v>3402</v>
      </c>
      <c r="H125" s="54" t="s">
        <v>713</v>
      </c>
      <c r="I125" s="54" t="s">
        <v>1793</v>
      </c>
      <c r="J125" s="54" t="s">
        <v>1682</v>
      </c>
      <c r="K125" s="54" t="s">
        <v>1794</v>
      </c>
      <c r="L125" s="54" t="s">
        <v>1795</v>
      </c>
      <c r="M125" s="54" t="s">
        <v>3403</v>
      </c>
      <c r="N125" s="54" t="s">
        <v>1685</v>
      </c>
      <c r="O125" s="55">
        <v>2</v>
      </c>
      <c r="P125" s="54" t="s">
        <v>17</v>
      </c>
      <c r="Q125" s="56">
        <v>19937665.579999998</v>
      </c>
      <c r="R125" s="56">
        <v>19937665.579999998</v>
      </c>
      <c r="S125" s="56">
        <v>19937665.579999998</v>
      </c>
      <c r="T125" s="55" t="s">
        <v>1686</v>
      </c>
      <c r="U125" s="55"/>
      <c r="V125" s="55"/>
      <c r="W125" s="54" t="s">
        <v>2206</v>
      </c>
      <c r="X125" s="54" t="s">
        <v>2191</v>
      </c>
      <c r="Y125" s="55"/>
      <c r="Z125" s="55" t="s">
        <v>1688</v>
      </c>
      <c r="AA125" s="54" t="s">
        <v>719</v>
      </c>
      <c r="AB125" s="54"/>
      <c r="AC125" s="54"/>
      <c r="AD125" s="54"/>
      <c r="AE125" s="54"/>
      <c r="AF125" s="54" t="s">
        <v>1797</v>
      </c>
      <c r="AG125" s="54" t="s">
        <v>713</v>
      </c>
      <c r="AH125" s="54" t="s">
        <v>3404</v>
      </c>
      <c r="AI125" s="54" t="s">
        <v>3405</v>
      </c>
      <c r="AJ125" s="54" t="s">
        <v>3406</v>
      </c>
      <c r="AK125" s="54" t="s">
        <v>2799</v>
      </c>
      <c r="AL125" s="54" t="s">
        <v>2206</v>
      </c>
      <c r="AM125" s="54" t="s">
        <v>2191</v>
      </c>
      <c r="AN125" s="56">
        <v>18645072.260000002</v>
      </c>
      <c r="AO125" s="57" t="s">
        <v>17</v>
      </c>
      <c r="AP125" s="54"/>
      <c r="AQ125" s="54" t="s">
        <v>3407</v>
      </c>
      <c r="AR125" s="54" t="s">
        <v>3408</v>
      </c>
      <c r="AS125" s="54" t="s">
        <v>21</v>
      </c>
      <c r="AT125" s="54"/>
      <c r="AU125" s="54"/>
      <c r="AV125" s="54"/>
      <c r="AW125" s="54"/>
      <c r="AX125" s="54" t="s">
        <v>1679</v>
      </c>
      <c r="AY125" s="54" t="s">
        <v>21</v>
      </c>
      <c r="AZ125" s="54" t="s">
        <v>21</v>
      </c>
      <c r="BA125" s="54" t="s">
        <v>21</v>
      </c>
      <c r="BB125" s="54"/>
      <c r="BC125" s="54"/>
      <c r="BD125" s="54"/>
      <c r="BE125" s="54"/>
      <c r="BF125" s="54" t="s">
        <v>1800</v>
      </c>
      <c r="BG125" s="55">
        <v>2</v>
      </c>
      <c r="BH125" s="54" t="s">
        <v>1695</v>
      </c>
      <c r="BI125" s="54" t="s">
        <v>1696</v>
      </c>
      <c r="BJ125" s="54" t="s">
        <v>17</v>
      </c>
      <c r="BK125" s="56">
        <v>19937665.579999998</v>
      </c>
      <c r="BL125" s="56">
        <v>19937665.579999998</v>
      </c>
    </row>
    <row r="126" spans="1:64" s="37" customFormat="1" ht="19.7" customHeight="1" x14ac:dyDescent="0.2">
      <c r="A126" s="37">
        <v>11</v>
      </c>
      <c r="B126" s="49" t="s">
        <v>1726</v>
      </c>
      <c r="C126" s="37">
        <v>60324</v>
      </c>
      <c r="D126" s="61">
        <v>-31974.51</v>
      </c>
      <c r="E126" s="50" t="s">
        <v>1679</v>
      </c>
      <c r="F126" s="50" t="s">
        <v>3401</v>
      </c>
      <c r="G126" s="50" t="s">
        <v>3409</v>
      </c>
      <c r="H126" s="50" t="s">
        <v>713</v>
      </c>
      <c r="I126" s="50" t="s">
        <v>1793</v>
      </c>
      <c r="J126" s="50" t="s">
        <v>1682</v>
      </c>
      <c r="K126" s="50" t="s">
        <v>1794</v>
      </c>
      <c r="L126" s="50" t="s">
        <v>1795</v>
      </c>
      <c r="M126" s="50" t="s">
        <v>3410</v>
      </c>
      <c r="N126" s="50" t="s">
        <v>1685</v>
      </c>
      <c r="O126" s="51">
        <v>2</v>
      </c>
      <c r="P126" s="50" t="s">
        <v>17</v>
      </c>
      <c r="Q126" s="52">
        <v>3420000</v>
      </c>
      <c r="R126" s="52">
        <v>3420000</v>
      </c>
      <c r="S126" s="52">
        <v>3420000</v>
      </c>
      <c r="T126" s="51" t="s">
        <v>1686</v>
      </c>
      <c r="U126" s="51"/>
      <c r="V126" s="51"/>
      <c r="W126" s="50" t="s">
        <v>2121</v>
      </c>
      <c r="X126" s="50" t="s">
        <v>2122</v>
      </c>
      <c r="Y126" s="51"/>
      <c r="Z126" s="51" t="s">
        <v>1848</v>
      </c>
      <c r="AA126" s="50" t="s">
        <v>719</v>
      </c>
      <c r="AB126" s="50"/>
      <c r="AC126" s="50"/>
      <c r="AD126" s="50"/>
      <c r="AE126" s="50"/>
      <c r="AF126" s="50" t="s">
        <v>1797</v>
      </c>
      <c r="AG126" s="50" t="s">
        <v>713</v>
      </c>
      <c r="AH126" s="50" t="s">
        <v>3384</v>
      </c>
      <c r="AI126" s="50" t="s">
        <v>3385</v>
      </c>
      <c r="AJ126" s="50" t="s">
        <v>3411</v>
      </c>
      <c r="AK126" s="50" t="s">
        <v>3412</v>
      </c>
      <c r="AL126" s="50" t="s">
        <v>2121</v>
      </c>
      <c r="AM126" s="50" t="s">
        <v>2122</v>
      </c>
      <c r="AN126" s="52">
        <v>3420000</v>
      </c>
      <c r="AO126" s="53" t="s">
        <v>17</v>
      </c>
      <c r="AP126" s="50"/>
      <c r="AQ126" s="50" t="s">
        <v>3413</v>
      </c>
      <c r="AR126" s="50" t="s">
        <v>3414</v>
      </c>
      <c r="AS126" s="50" t="s">
        <v>21</v>
      </c>
      <c r="AT126" s="50"/>
      <c r="AU126" s="50"/>
      <c r="AV126" s="50"/>
      <c r="AW126" s="50"/>
      <c r="AX126" s="50" t="s">
        <v>1679</v>
      </c>
      <c r="AY126" s="50" t="s">
        <v>21</v>
      </c>
      <c r="AZ126" s="50" t="s">
        <v>21</v>
      </c>
      <c r="BA126" s="50" t="s">
        <v>21</v>
      </c>
      <c r="BB126" s="50"/>
      <c r="BC126" s="50"/>
      <c r="BD126" s="50"/>
      <c r="BE126" s="50"/>
      <c r="BF126" s="50" t="s">
        <v>1800</v>
      </c>
      <c r="BG126" s="51">
        <v>2</v>
      </c>
      <c r="BH126" s="50" t="s">
        <v>1695</v>
      </c>
      <c r="BI126" s="50" t="s">
        <v>1696</v>
      </c>
      <c r="BJ126" s="50" t="s">
        <v>17</v>
      </c>
      <c r="BK126" s="52">
        <v>3420000</v>
      </c>
      <c r="BL126" s="52">
        <v>3420000</v>
      </c>
    </row>
    <row r="127" spans="1:64" s="37" customFormat="1" ht="19.7" customHeight="1" x14ac:dyDescent="0.2">
      <c r="A127" s="37">
        <v>11</v>
      </c>
      <c r="B127" s="49" t="s">
        <v>1726</v>
      </c>
      <c r="E127" s="54" t="s">
        <v>1679</v>
      </c>
      <c r="F127" s="54" t="s">
        <v>3401</v>
      </c>
      <c r="G127" s="54" t="s">
        <v>3415</v>
      </c>
      <c r="H127" s="54" t="s">
        <v>3416</v>
      </c>
      <c r="I127" s="54" t="s">
        <v>3417</v>
      </c>
      <c r="J127" s="54" t="s">
        <v>1682</v>
      </c>
      <c r="K127" s="54" t="s">
        <v>1712</v>
      </c>
      <c r="L127" s="54" t="s">
        <v>1713</v>
      </c>
      <c r="M127" s="54" t="s">
        <v>3418</v>
      </c>
      <c r="N127" s="54" t="s">
        <v>1715</v>
      </c>
      <c r="O127" s="55">
        <v>1</v>
      </c>
      <c r="P127" s="54" t="s">
        <v>17</v>
      </c>
      <c r="Q127" s="56">
        <v>16500000</v>
      </c>
      <c r="R127" s="56">
        <v>16500000</v>
      </c>
      <c r="S127" s="56">
        <v>16500000</v>
      </c>
      <c r="T127" s="55" t="s">
        <v>1686</v>
      </c>
      <c r="U127" s="55"/>
      <c r="V127" s="55"/>
      <c r="W127" s="54" t="s">
        <v>2121</v>
      </c>
      <c r="X127" s="54" t="s">
        <v>2122</v>
      </c>
      <c r="Y127" s="55"/>
      <c r="Z127" s="55" t="s">
        <v>1848</v>
      </c>
      <c r="AA127" s="54" t="s">
        <v>3419</v>
      </c>
      <c r="AB127" s="54"/>
      <c r="AC127" s="54"/>
      <c r="AD127" s="54"/>
      <c r="AE127" s="54"/>
      <c r="AF127" s="54"/>
      <c r="AG127" s="54" t="s">
        <v>3416</v>
      </c>
      <c r="AH127" s="54" t="s">
        <v>3420</v>
      </c>
      <c r="AI127" s="54" t="s">
        <v>3421</v>
      </c>
      <c r="AJ127" s="54" t="s">
        <v>3422</v>
      </c>
      <c r="AK127" s="54" t="s">
        <v>3423</v>
      </c>
      <c r="AL127" s="54" t="s">
        <v>2121</v>
      </c>
      <c r="AM127" s="54" t="s">
        <v>2122</v>
      </c>
      <c r="AN127" s="56">
        <v>16500000</v>
      </c>
      <c r="AO127" s="57" t="s">
        <v>17</v>
      </c>
      <c r="AP127" s="54"/>
      <c r="AQ127" s="54" t="s">
        <v>3413</v>
      </c>
      <c r="AR127" s="54" t="s">
        <v>3414</v>
      </c>
      <c r="AS127" s="54" t="s">
        <v>21</v>
      </c>
      <c r="AT127" s="54"/>
      <c r="AU127" s="54"/>
      <c r="AV127" s="54"/>
      <c r="AW127" s="54"/>
      <c r="AX127" s="54" t="s">
        <v>1679</v>
      </c>
      <c r="AY127" s="54" t="s">
        <v>21</v>
      </c>
      <c r="AZ127" s="54" t="s">
        <v>21</v>
      </c>
      <c r="BA127" s="54" t="s">
        <v>21</v>
      </c>
      <c r="BB127" s="54"/>
      <c r="BC127" s="54"/>
      <c r="BD127" s="54"/>
      <c r="BE127" s="54" t="s">
        <v>3424</v>
      </c>
      <c r="BF127" s="54" t="s">
        <v>3425</v>
      </c>
      <c r="BG127" s="55">
        <v>2</v>
      </c>
      <c r="BH127" s="54" t="s">
        <v>1695</v>
      </c>
      <c r="BI127" s="54" t="s">
        <v>1696</v>
      </c>
      <c r="BJ127" s="54" t="s">
        <v>17</v>
      </c>
      <c r="BK127" s="56">
        <v>16500000</v>
      </c>
      <c r="BL127" s="56">
        <v>16500000</v>
      </c>
    </row>
    <row r="128" spans="1:64" s="37" customFormat="1" ht="19.7" customHeight="1" x14ac:dyDescent="0.2">
      <c r="A128" s="37">
        <v>11</v>
      </c>
      <c r="B128" s="49" t="s">
        <v>1726</v>
      </c>
      <c r="E128" s="50" t="s">
        <v>1679</v>
      </c>
      <c r="F128" s="50" t="s">
        <v>3401</v>
      </c>
      <c r="G128" s="50" t="s">
        <v>3426</v>
      </c>
      <c r="H128" s="50" t="s">
        <v>1967</v>
      </c>
      <c r="I128" s="50" t="s">
        <v>1968</v>
      </c>
      <c r="J128" s="50" t="s">
        <v>1682</v>
      </c>
      <c r="K128" s="50" t="s">
        <v>1712</v>
      </c>
      <c r="L128" s="50" t="s">
        <v>1713</v>
      </c>
      <c r="M128" s="50" t="s">
        <v>3427</v>
      </c>
      <c r="N128" s="50" t="s">
        <v>1715</v>
      </c>
      <c r="O128" s="51">
        <v>4</v>
      </c>
      <c r="P128" s="50" t="s">
        <v>17</v>
      </c>
      <c r="Q128" s="52">
        <v>3111790.2</v>
      </c>
      <c r="R128" s="52">
        <v>3111790.2</v>
      </c>
      <c r="S128" s="52">
        <v>3111790.2</v>
      </c>
      <c r="T128" s="51" t="s">
        <v>1686</v>
      </c>
      <c r="U128" s="51"/>
      <c r="V128" s="51"/>
      <c r="W128" s="50" t="s">
        <v>2206</v>
      </c>
      <c r="X128" s="50" t="s">
        <v>2191</v>
      </c>
      <c r="Y128" s="51"/>
      <c r="Z128" s="51" t="s">
        <v>1848</v>
      </c>
      <c r="AA128" s="50" t="s">
        <v>1970</v>
      </c>
      <c r="AB128" s="50"/>
      <c r="AC128" s="50"/>
      <c r="AD128" s="50" t="s">
        <v>1971</v>
      </c>
      <c r="AE128" s="50" t="s">
        <v>1972</v>
      </c>
      <c r="AF128" s="50" t="s">
        <v>1973</v>
      </c>
      <c r="AG128" s="50" t="s">
        <v>1967</v>
      </c>
      <c r="AH128" s="50" t="s">
        <v>3428</v>
      </c>
      <c r="AI128" s="50" t="s">
        <v>3429</v>
      </c>
      <c r="AJ128" s="50" t="s">
        <v>3430</v>
      </c>
      <c r="AK128" s="50" t="s">
        <v>3431</v>
      </c>
      <c r="AL128" s="50" t="s">
        <v>2206</v>
      </c>
      <c r="AM128" s="50" t="s">
        <v>2191</v>
      </c>
      <c r="AN128" s="52">
        <v>3065300.71</v>
      </c>
      <c r="AO128" s="53" t="s">
        <v>17</v>
      </c>
      <c r="AP128" s="50"/>
      <c r="AQ128" s="50" t="s">
        <v>3407</v>
      </c>
      <c r="AR128" s="50" t="s">
        <v>3408</v>
      </c>
      <c r="AS128" s="50" t="s">
        <v>21</v>
      </c>
      <c r="AT128" s="50"/>
      <c r="AU128" s="50"/>
      <c r="AV128" s="50"/>
      <c r="AW128" s="50"/>
      <c r="AX128" s="50" t="s">
        <v>1679</v>
      </c>
      <c r="AY128" s="50" t="s">
        <v>21</v>
      </c>
      <c r="AZ128" s="50" t="s">
        <v>21</v>
      </c>
      <c r="BA128" s="50" t="s">
        <v>21</v>
      </c>
      <c r="BB128" s="50"/>
      <c r="BC128" s="50"/>
      <c r="BD128" s="50"/>
      <c r="BE128" s="50" t="s">
        <v>1975</v>
      </c>
      <c r="BF128" s="50" t="s">
        <v>1976</v>
      </c>
      <c r="BG128" s="51">
        <v>2</v>
      </c>
      <c r="BH128" s="50" t="s">
        <v>1695</v>
      </c>
      <c r="BI128" s="50" t="s">
        <v>1696</v>
      </c>
      <c r="BJ128" s="50" t="s">
        <v>17</v>
      </c>
      <c r="BK128" s="52">
        <v>3111790.2</v>
      </c>
      <c r="BL128" s="52">
        <v>3111790.2</v>
      </c>
    </row>
    <row r="129" spans="1:64" s="37" customFormat="1" ht="19.7" customHeight="1" x14ac:dyDescent="0.2">
      <c r="A129" s="37">
        <v>11</v>
      </c>
      <c r="B129" s="49" t="s">
        <v>1726</v>
      </c>
      <c r="C129" s="37">
        <v>60324</v>
      </c>
      <c r="D129" s="38">
        <f>-R129</f>
        <v>-3472711.6800000002</v>
      </c>
      <c r="E129" s="54" t="s">
        <v>1679</v>
      </c>
      <c r="F129" s="54" t="s">
        <v>3401</v>
      </c>
      <c r="G129" s="54" t="s">
        <v>3432</v>
      </c>
      <c r="H129" s="54" t="s">
        <v>3272</v>
      </c>
      <c r="I129" s="54" t="s">
        <v>3273</v>
      </c>
      <c r="J129" s="54" t="s">
        <v>1682</v>
      </c>
      <c r="K129" s="54" t="s">
        <v>1712</v>
      </c>
      <c r="L129" s="54" t="s">
        <v>1713</v>
      </c>
      <c r="M129" s="54" t="s">
        <v>3274</v>
      </c>
      <c r="N129" s="54" t="s">
        <v>1715</v>
      </c>
      <c r="O129" s="55">
        <v>1</v>
      </c>
      <c r="P129" s="54" t="s">
        <v>17</v>
      </c>
      <c r="Q129" s="56">
        <v>3472711.6800000002</v>
      </c>
      <c r="R129" s="56">
        <v>3472711.6800000002</v>
      </c>
      <c r="S129" s="56">
        <v>3472711.6800000002</v>
      </c>
      <c r="T129" s="55" t="s">
        <v>2402</v>
      </c>
      <c r="U129" s="62" t="s">
        <v>3433</v>
      </c>
      <c r="V129" s="55"/>
      <c r="W129" s="54" t="s">
        <v>3434</v>
      </c>
      <c r="X129" s="54" t="s">
        <v>2240</v>
      </c>
      <c r="Y129" s="55"/>
      <c r="Z129" s="55" t="s">
        <v>1848</v>
      </c>
      <c r="AA129" s="54" t="s">
        <v>3276</v>
      </c>
      <c r="AB129" s="54"/>
      <c r="AC129" s="54"/>
      <c r="AD129" s="54"/>
      <c r="AE129" s="54"/>
      <c r="AF129" s="54"/>
      <c r="AG129" s="54" t="s">
        <v>3272</v>
      </c>
      <c r="AH129" s="54" t="s">
        <v>3277</v>
      </c>
      <c r="AI129" s="54" t="s">
        <v>3278</v>
      </c>
      <c r="AJ129" s="54" t="s">
        <v>3279</v>
      </c>
      <c r="AK129" s="54" t="s">
        <v>3280</v>
      </c>
      <c r="AL129" s="54" t="s">
        <v>3434</v>
      </c>
      <c r="AM129" s="54" t="s">
        <v>2240</v>
      </c>
      <c r="AN129" s="56">
        <v>3472711.6800000002</v>
      </c>
      <c r="AO129" s="57" t="s">
        <v>17</v>
      </c>
      <c r="AP129" s="54"/>
      <c r="AQ129" s="54" t="s">
        <v>3413</v>
      </c>
      <c r="AR129" s="54" t="s">
        <v>3414</v>
      </c>
      <c r="AS129" s="54" t="s">
        <v>21</v>
      </c>
      <c r="AT129" s="54"/>
      <c r="AU129" s="54"/>
      <c r="AV129" s="54"/>
      <c r="AW129" s="54"/>
      <c r="AX129" s="54" t="s">
        <v>1679</v>
      </c>
      <c r="AY129" s="54" t="s">
        <v>21</v>
      </c>
      <c r="AZ129" s="54" t="s">
        <v>21</v>
      </c>
      <c r="BA129" s="54" t="s">
        <v>21</v>
      </c>
      <c r="BB129" s="54"/>
      <c r="BC129" s="54"/>
      <c r="BD129" s="54"/>
      <c r="BE129" s="54" t="s">
        <v>3283</v>
      </c>
      <c r="BF129" s="54" t="s">
        <v>3284</v>
      </c>
      <c r="BG129" s="55">
        <v>2</v>
      </c>
      <c r="BH129" s="54" t="s">
        <v>1695</v>
      </c>
      <c r="BI129" s="54" t="s">
        <v>1696</v>
      </c>
      <c r="BJ129" s="54" t="s">
        <v>17</v>
      </c>
      <c r="BK129" s="56">
        <v>3472711.6800000002</v>
      </c>
      <c r="BL129" s="56">
        <v>3472711.6800000002</v>
      </c>
    </row>
    <row r="130" spans="1:64" s="37" customFormat="1" ht="19.7" customHeight="1" x14ac:dyDescent="0.2">
      <c r="A130" s="37">
        <v>11</v>
      </c>
      <c r="B130" s="49" t="s">
        <v>1726</v>
      </c>
      <c r="C130" s="37">
        <v>60324</v>
      </c>
      <c r="D130" s="61">
        <v>-1510331.43</v>
      </c>
      <c r="E130" s="50" t="s">
        <v>1679</v>
      </c>
      <c r="F130" s="50" t="s">
        <v>3401</v>
      </c>
      <c r="G130" s="50" t="s">
        <v>3435</v>
      </c>
      <c r="H130" s="50" t="s">
        <v>3436</v>
      </c>
      <c r="I130" s="50" t="s">
        <v>3437</v>
      </c>
      <c r="J130" s="50" t="s">
        <v>1682</v>
      </c>
      <c r="K130" s="50" t="s">
        <v>1712</v>
      </c>
      <c r="L130" s="50" t="s">
        <v>1713</v>
      </c>
      <c r="M130" s="50" t="s">
        <v>3438</v>
      </c>
      <c r="N130" s="50" t="s">
        <v>1715</v>
      </c>
      <c r="O130" s="51">
        <v>1</v>
      </c>
      <c r="P130" s="50" t="s">
        <v>17</v>
      </c>
      <c r="Q130" s="52">
        <v>1170218987</v>
      </c>
      <c r="R130" s="52">
        <v>1170218987</v>
      </c>
      <c r="S130" s="52">
        <v>1170218987</v>
      </c>
      <c r="T130" s="51" t="s">
        <v>1686</v>
      </c>
      <c r="U130" s="51"/>
      <c r="V130" s="51"/>
      <c r="W130" s="50" t="s">
        <v>2206</v>
      </c>
      <c r="X130" s="50" t="s">
        <v>2191</v>
      </c>
      <c r="Y130" s="51"/>
      <c r="Z130" s="51" t="s">
        <v>1848</v>
      </c>
      <c r="AA130" s="50" t="s">
        <v>3439</v>
      </c>
      <c r="AB130" s="50"/>
      <c r="AC130" s="50"/>
      <c r="AD130" s="50"/>
      <c r="AE130" s="50"/>
      <c r="AF130" s="50"/>
      <c r="AG130" s="50" t="s">
        <v>3436</v>
      </c>
      <c r="AH130" s="50" t="s">
        <v>3277</v>
      </c>
      <c r="AI130" s="50" t="s">
        <v>3278</v>
      </c>
      <c r="AJ130" s="50" t="s">
        <v>3440</v>
      </c>
      <c r="AK130" s="50" t="s">
        <v>3441</v>
      </c>
      <c r="AL130" s="50" t="s">
        <v>2206</v>
      </c>
      <c r="AM130" s="50" t="s">
        <v>2191</v>
      </c>
      <c r="AN130" s="52">
        <v>1170218987</v>
      </c>
      <c r="AO130" s="53" t="s">
        <v>17</v>
      </c>
      <c r="AP130" s="50"/>
      <c r="AQ130" s="50" t="s">
        <v>3413</v>
      </c>
      <c r="AR130" s="50" t="s">
        <v>3414</v>
      </c>
      <c r="AS130" s="50" t="s">
        <v>21</v>
      </c>
      <c r="AT130" s="50"/>
      <c r="AU130" s="50"/>
      <c r="AV130" s="50"/>
      <c r="AW130" s="50"/>
      <c r="AX130" s="50" t="s">
        <v>1679</v>
      </c>
      <c r="AY130" s="50" t="s">
        <v>21</v>
      </c>
      <c r="AZ130" s="50" t="s">
        <v>21</v>
      </c>
      <c r="BA130" s="50" t="s">
        <v>21</v>
      </c>
      <c r="BB130" s="50"/>
      <c r="BC130" s="50"/>
      <c r="BD130" s="50"/>
      <c r="BE130" s="50" t="s">
        <v>3442</v>
      </c>
      <c r="BF130" s="50" t="s">
        <v>3443</v>
      </c>
      <c r="BG130" s="51">
        <v>2</v>
      </c>
      <c r="BH130" s="50" t="s">
        <v>1695</v>
      </c>
      <c r="BI130" s="50" t="s">
        <v>1696</v>
      </c>
      <c r="BJ130" s="50" t="s">
        <v>17</v>
      </c>
      <c r="BK130" s="52">
        <v>1170218987</v>
      </c>
      <c r="BL130" s="52">
        <v>1170218987</v>
      </c>
    </row>
    <row r="131" spans="1:64" s="37" customFormat="1" ht="19.7" customHeight="1" x14ac:dyDescent="0.2">
      <c r="A131" s="37">
        <v>11</v>
      </c>
      <c r="B131" s="49" t="s">
        <v>1726</v>
      </c>
      <c r="E131" s="54" t="s">
        <v>1679</v>
      </c>
      <c r="F131" s="54" t="s">
        <v>3401</v>
      </c>
      <c r="G131" s="54" t="s">
        <v>3444</v>
      </c>
      <c r="H131" s="54" t="s">
        <v>2004</v>
      </c>
      <c r="I131" s="54" t="s">
        <v>2005</v>
      </c>
      <c r="J131" s="54" t="s">
        <v>1682</v>
      </c>
      <c r="K131" s="54" t="s">
        <v>1712</v>
      </c>
      <c r="L131" s="54" t="s">
        <v>1713</v>
      </c>
      <c r="M131" s="54" t="s">
        <v>3445</v>
      </c>
      <c r="N131" s="54" t="s">
        <v>1715</v>
      </c>
      <c r="O131" s="55">
        <v>4</v>
      </c>
      <c r="P131" s="54" t="s">
        <v>17</v>
      </c>
      <c r="Q131" s="56">
        <v>16320</v>
      </c>
      <c r="R131" s="56">
        <v>16320</v>
      </c>
      <c r="S131" s="56">
        <v>16320</v>
      </c>
      <c r="T131" s="55" t="s">
        <v>1686</v>
      </c>
      <c r="U131" s="55"/>
      <c r="V131" s="55"/>
      <c r="W131" s="54" t="s">
        <v>3446</v>
      </c>
      <c r="X131" s="54" t="s">
        <v>2122</v>
      </c>
      <c r="Y131" s="55"/>
      <c r="Z131" s="55" t="s">
        <v>1848</v>
      </c>
      <c r="AA131" s="54" t="s">
        <v>2007</v>
      </c>
      <c r="AB131" s="54"/>
      <c r="AC131" s="54"/>
      <c r="AD131" s="54" t="s">
        <v>2008</v>
      </c>
      <c r="AE131" s="54" t="s">
        <v>2009</v>
      </c>
      <c r="AF131" s="54" t="s">
        <v>2010</v>
      </c>
      <c r="AG131" s="54" t="s">
        <v>2004</v>
      </c>
      <c r="AH131" s="54" t="s">
        <v>3447</v>
      </c>
      <c r="AI131" s="54" t="s">
        <v>3448</v>
      </c>
      <c r="AJ131" s="54" t="s">
        <v>3449</v>
      </c>
      <c r="AK131" s="54" t="s">
        <v>3450</v>
      </c>
      <c r="AL131" s="54" t="s">
        <v>3446</v>
      </c>
      <c r="AM131" s="54" t="s">
        <v>2122</v>
      </c>
      <c r="AN131" s="56">
        <v>16320</v>
      </c>
      <c r="AO131" s="57" t="s">
        <v>17</v>
      </c>
      <c r="AP131" s="54"/>
      <c r="AQ131" s="54" t="s">
        <v>3413</v>
      </c>
      <c r="AR131" s="54" t="s">
        <v>3414</v>
      </c>
      <c r="AS131" s="54" t="s">
        <v>21</v>
      </c>
      <c r="AT131" s="54"/>
      <c r="AU131" s="54"/>
      <c r="AV131" s="54"/>
      <c r="AW131" s="54"/>
      <c r="AX131" s="54" t="s">
        <v>1679</v>
      </c>
      <c r="AY131" s="54" t="s">
        <v>21</v>
      </c>
      <c r="AZ131" s="54" t="s">
        <v>21</v>
      </c>
      <c r="BA131" s="54" t="s">
        <v>21</v>
      </c>
      <c r="BB131" s="54"/>
      <c r="BC131" s="54"/>
      <c r="BD131" s="54"/>
      <c r="BE131" s="54" t="s">
        <v>2013</v>
      </c>
      <c r="BF131" s="54" t="s">
        <v>2014</v>
      </c>
      <c r="BG131" s="55">
        <v>2</v>
      </c>
      <c r="BH131" s="54" t="s">
        <v>1695</v>
      </c>
      <c r="BI131" s="54" t="s">
        <v>1696</v>
      </c>
      <c r="BJ131" s="54" t="s">
        <v>17</v>
      </c>
      <c r="BK131" s="56">
        <v>16320</v>
      </c>
      <c r="BL131" s="56">
        <v>16320</v>
      </c>
    </row>
    <row r="132" spans="1:64" s="37" customFormat="1" ht="19.7" customHeight="1" x14ac:dyDescent="0.2">
      <c r="A132" s="37">
        <v>11</v>
      </c>
      <c r="B132" s="49" t="s">
        <v>1726</v>
      </c>
      <c r="E132" s="50" t="s">
        <v>1679</v>
      </c>
      <c r="F132" s="50" t="s">
        <v>3401</v>
      </c>
      <c r="G132" s="50" t="s">
        <v>3451</v>
      </c>
      <c r="H132" s="50" t="s">
        <v>3452</v>
      </c>
      <c r="I132" s="50" t="s">
        <v>3453</v>
      </c>
      <c r="J132" s="50" t="s">
        <v>1682</v>
      </c>
      <c r="K132" s="50" t="s">
        <v>1712</v>
      </c>
      <c r="L132" s="50" t="s">
        <v>1713</v>
      </c>
      <c r="M132" s="50" t="s">
        <v>3454</v>
      </c>
      <c r="N132" s="50" t="s">
        <v>1715</v>
      </c>
      <c r="O132" s="51">
        <v>1</v>
      </c>
      <c r="P132" s="50" t="s">
        <v>17</v>
      </c>
      <c r="Q132" s="52">
        <v>202133.8</v>
      </c>
      <c r="R132" s="52">
        <v>202133.8</v>
      </c>
      <c r="S132" s="52">
        <v>202133.8</v>
      </c>
      <c r="T132" s="51" t="s">
        <v>1686</v>
      </c>
      <c r="U132" s="51"/>
      <c r="V132" s="51"/>
      <c r="W132" s="50" t="s">
        <v>2206</v>
      </c>
      <c r="X132" s="50" t="s">
        <v>2191</v>
      </c>
      <c r="Y132" s="51"/>
      <c r="Z132" s="51" t="s">
        <v>1848</v>
      </c>
      <c r="AA132" s="50" t="s">
        <v>3455</v>
      </c>
      <c r="AB132" s="50"/>
      <c r="AC132" s="50"/>
      <c r="AD132" s="50"/>
      <c r="AE132" s="50"/>
      <c r="AF132" s="50"/>
      <c r="AG132" s="50" t="s">
        <v>3452</v>
      </c>
      <c r="AH132" s="50" t="s">
        <v>3277</v>
      </c>
      <c r="AI132" s="50" t="s">
        <v>3278</v>
      </c>
      <c r="AJ132" s="50" t="s">
        <v>3456</v>
      </c>
      <c r="AK132" s="50" t="s">
        <v>3457</v>
      </c>
      <c r="AL132" s="50" t="s">
        <v>2206</v>
      </c>
      <c r="AM132" s="50" t="s">
        <v>2191</v>
      </c>
      <c r="AN132" s="52">
        <v>202133.8</v>
      </c>
      <c r="AO132" s="53" t="s">
        <v>17</v>
      </c>
      <c r="AP132" s="50"/>
      <c r="AQ132" s="50" t="s">
        <v>3458</v>
      </c>
      <c r="AR132" s="50" t="s">
        <v>3459</v>
      </c>
      <c r="AS132" s="50" t="s">
        <v>21</v>
      </c>
      <c r="AT132" s="50"/>
      <c r="AU132" s="50"/>
      <c r="AV132" s="50"/>
      <c r="AW132" s="50"/>
      <c r="AX132" s="50" t="s">
        <v>1679</v>
      </c>
      <c r="AY132" s="50" t="s">
        <v>21</v>
      </c>
      <c r="AZ132" s="50" t="s">
        <v>21</v>
      </c>
      <c r="BA132" s="50" t="s">
        <v>21</v>
      </c>
      <c r="BB132" s="50"/>
      <c r="BC132" s="50"/>
      <c r="BD132" s="50"/>
      <c r="BE132" s="50" t="s">
        <v>3460</v>
      </c>
      <c r="BF132" s="50" t="s">
        <v>3461</v>
      </c>
      <c r="BG132" s="51">
        <v>2</v>
      </c>
      <c r="BH132" s="50" t="s">
        <v>1695</v>
      </c>
      <c r="BI132" s="50" t="s">
        <v>1696</v>
      </c>
      <c r="BJ132" s="50" t="s">
        <v>17</v>
      </c>
      <c r="BK132" s="52">
        <v>202133.8</v>
      </c>
      <c r="BL132" s="52">
        <v>202133.8</v>
      </c>
    </row>
    <row r="133" spans="1:64" s="37" customFormat="1" ht="19.7" customHeight="1" x14ac:dyDescent="0.2">
      <c r="A133" s="37">
        <v>11</v>
      </c>
      <c r="B133" s="49" t="s">
        <v>1726</v>
      </c>
      <c r="E133" s="54" t="s">
        <v>1679</v>
      </c>
      <c r="F133" s="54" t="s">
        <v>3401</v>
      </c>
      <c r="G133" s="54" t="s">
        <v>3462</v>
      </c>
      <c r="H133" s="54" t="s">
        <v>3463</v>
      </c>
      <c r="I133" s="54" t="s">
        <v>3464</v>
      </c>
      <c r="J133" s="54" t="s">
        <v>1682</v>
      </c>
      <c r="K133" s="54" t="s">
        <v>1712</v>
      </c>
      <c r="L133" s="54" t="s">
        <v>1713</v>
      </c>
      <c r="M133" s="54" t="s">
        <v>3465</v>
      </c>
      <c r="N133" s="54" t="s">
        <v>1715</v>
      </c>
      <c r="O133" s="55">
        <v>1</v>
      </c>
      <c r="P133" s="54" t="s">
        <v>17</v>
      </c>
      <c r="Q133" s="56">
        <v>2131427.06</v>
      </c>
      <c r="R133" s="56">
        <v>2131427.06</v>
      </c>
      <c r="S133" s="56">
        <v>2131427.06</v>
      </c>
      <c r="T133" s="55" t="s">
        <v>1686</v>
      </c>
      <c r="U133" s="55"/>
      <c r="V133" s="55"/>
      <c r="W133" s="54" t="s">
        <v>2206</v>
      </c>
      <c r="X133" s="54" t="s">
        <v>2191</v>
      </c>
      <c r="Y133" s="55"/>
      <c r="Z133" s="55" t="s">
        <v>1848</v>
      </c>
      <c r="AA133" s="54" t="s">
        <v>3466</v>
      </c>
      <c r="AB133" s="54"/>
      <c r="AC133" s="54"/>
      <c r="AD133" s="54"/>
      <c r="AE133" s="54"/>
      <c r="AF133" s="54"/>
      <c r="AG133" s="54" t="s">
        <v>3463</v>
      </c>
      <c r="AH133" s="54" t="s">
        <v>3277</v>
      </c>
      <c r="AI133" s="54" t="s">
        <v>3278</v>
      </c>
      <c r="AJ133" s="54" t="s">
        <v>3467</v>
      </c>
      <c r="AK133" s="54" t="s">
        <v>3468</v>
      </c>
      <c r="AL133" s="54" t="s">
        <v>2206</v>
      </c>
      <c r="AM133" s="54" t="s">
        <v>2191</v>
      </c>
      <c r="AN133" s="56">
        <v>2131427.06</v>
      </c>
      <c r="AO133" s="57" t="s">
        <v>17</v>
      </c>
      <c r="AP133" s="54"/>
      <c r="AQ133" s="54" t="s">
        <v>3458</v>
      </c>
      <c r="AR133" s="54" t="s">
        <v>3459</v>
      </c>
      <c r="AS133" s="54" t="s">
        <v>21</v>
      </c>
      <c r="AT133" s="54"/>
      <c r="AU133" s="54"/>
      <c r="AV133" s="54"/>
      <c r="AW133" s="54"/>
      <c r="AX133" s="54" t="s">
        <v>1679</v>
      </c>
      <c r="AY133" s="54" t="s">
        <v>21</v>
      </c>
      <c r="AZ133" s="54" t="s">
        <v>21</v>
      </c>
      <c r="BA133" s="54" t="s">
        <v>21</v>
      </c>
      <c r="BB133" s="54"/>
      <c r="BC133" s="54"/>
      <c r="BD133" s="54"/>
      <c r="BE133" s="54" t="s">
        <v>3469</v>
      </c>
      <c r="BF133" s="54" t="s">
        <v>3470</v>
      </c>
      <c r="BG133" s="55">
        <v>2</v>
      </c>
      <c r="BH133" s="54" t="s">
        <v>1695</v>
      </c>
      <c r="BI133" s="54" t="s">
        <v>1696</v>
      </c>
      <c r="BJ133" s="54" t="s">
        <v>17</v>
      </c>
      <c r="BK133" s="56">
        <v>2131427.06</v>
      </c>
      <c r="BL133" s="56">
        <v>2131427.06</v>
      </c>
    </row>
    <row r="134" spans="1:64" s="37" customFormat="1" ht="19.7" customHeight="1" x14ac:dyDescent="0.2">
      <c r="A134" s="37">
        <v>11</v>
      </c>
      <c r="B134" s="49" t="s">
        <v>1726</v>
      </c>
      <c r="E134" s="50" t="s">
        <v>1679</v>
      </c>
      <c r="F134" s="50" t="s">
        <v>3401</v>
      </c>
      <c r="G134" s="50" t="s">
        <v>3471</v>
      </c>
      <c r="H134" s="50" t="s">
        <v>2004</v>
      </c>
      <c r="I134" s="50" t="s">
        <v>2005</v>
      </c>
      <c r="J134" s="50" t="s">
        <v>1682</v>
      </c>
      <c r="K134" s="50" t="s">
        <v>1712</v>
      </c>
      <c r="L134" s="50" t="s">
        <v>1713</v>
      </c>
      <c r="M134" s="50" t="s">
        <v>3472</v>
      </c>
      <c r="N134" s="50" t="s">
        <v>1715</v>
      </c>
      <c r="O134" s="51">
        <v>4</v>
      </c>
      <c r="P134" s="50" t="s">
        <v>17</v>
      </c>
      <c r="Q134" s="52">
        <v>803365.95</v>
      </c>
      <c r="R134" s="52">
        <v>803365.95</v>
      </c>
      <c r="S134" s="52">
        <v>803365.95</v>
      </c>
      <c r="T134" s="51" t="s">
        <v>1686</v>
      </c>
      <c r="U134" s="51"/>
      <c r="V134" s="51"/>
      <c r="W134" s="50" t="s">
        <v>2206</v>
      </c>
      <c r="X134" s="50" t="s">
        <v>2191</v>
      </c>
      <c r="Y134" s="51"/>
      <c r="Z134" s="51" t="s">
        <v>1848</v>
      </c>
      <c r="AA134" s="50" t="s">
        <v>2007</v>
      </c>
      <c r="AB134" s="50"/>
      <c r="AC134" s="50"/>
      <c r="AD134" s="50" t="s">
        <v>2008</v>
      </c>
      <c r="AE134" s="50" t="s">
        <v>2009</v>
      </c>
      <c r="AF134" s="50" t="s">
        <v>2010</v>
      </c>
      <c r="AG134" s="50" t="s">
        <v>2004</v>
      </c>
      <c r="AH134" s="50" t="s">
        <v>3428</v>
      </c>
      <c r="AI134" s="50" t="s">
        <v>3429</v>
      </c>
      <c r="AJ134" s="50" t="s">
        <v>3473</v>
      </c>
      <c r="AK134" s="50" t="s">
        <v>3474</v>
      </c>
      <c r="AL134" s="50" t="s">
        <v>2206</v>
      </c>
      <c r="AM134" s="50" t="s">
        <v>2191</v>
      </c>
      <c r="AN134" s="52">
        <v>707355.22</v>
      </c>
      <c r="AO134" s="53" t="s">
        <v>17</v>
      </c>
      <c r="AP134" s="50"/>
      <c r="AQ134" s="50" t="s">
        <v>3407</v>
      </c>
      <c r="AR134" s="50" t="s">
        <v>3408</v>
      </c>
      <c r="AS134" s="50" t="s">
        <v>21</v>
      </c>
      <c r="AT134" s="50"/>
      <c r="AU134" s="50"/>
      <c r="AV134" s="50"/>
      <c r="AW134" s="50"/>
      <c r="AX134" s="50" t="s">
        <v>1679</v>
      </c>
      <c r="AY134" s="50" t="s">
        <v>21</v>
      </c>
      <c r="AZ134" s="50" t="s">
        <v>21</v>
      </c>
      <c r="BA134" s="50" t="s">
        <v>21</v>
      </c>
      <c r="BB134" s="50"/>
      <c r="BC134" s="50"/>
      <c r="BD134" s="50"/>
      <c r="BE134" s="50" t="s">
        <v>2013</v>
      </c>
      <c r="BF134" s="50" t="s">
        <v>2014</v>
      </c>
      <c r="BG134" s="51">
        <v>2</v>
      </c>
      <c r="BH134" s="50" t="s">
        <v>1695</v>
      </c>
      <c r="BI134" s="50" t="s">
        <v>1696</v>
      </c>
      <c r="BJ134" s="50" t="s">
        <v>17</v>
      </c>
      <c r="BK134" s="52">
        <v>803365.95</v>
      </c>
      <c r="BL134" s="52">
        <v>803365.95</v>
      </c>
    </row>
    <row r="135" spans="1:64" s="37" customFormat="1" ht="19.7" customHeight="1" x14ac:dyDescent="0.2">
      <c r="A135" s="37">
        <v>11</v>
      </c>
      <c r="B135" s="49" t="s">
        <v>1726</v>
      </c>
      <c r="E135" s="54" t="s">
        <v>1679</v>
      </c>
      <c r="F135" s="54" t="s">
        <v>3401</v>
      </c>
      <c r="G135" s="54" t="s">
        <v>3475</v>
      </c>
      <c r="H135" s="54" t="s">
        <v>3476</v>
      </c>
      <c r="I135" s="54" t="s">
        <v>3477</v>
      </c>
      <c r="J135" s="54" t="s">
        <v>1682</v>
      </c>
      <c r="K135" s="54" t="s">
        <v>1712</v>
      </c>
      <c r="L135" s="54" t="s">
        <v>1713</v>
      </c>
      <c r="M135" s="54" t="s">
        <v>3478</v>
      </c>
      <c r="N135" s="54" t="s">
        <v>1715</v>
      </c>
      <c r="O135" s="55">
        <v>1</v>
      </c>
      <c r="P135" s="54" t="s">
        <v>17</v>
      </c>
      <c r="Q135" s="56">
        <v>500000</v>
      </c>
      <c r="R135" s="56">
        <v>500000</v>
      </c>
      <c r="S135" s="56">
        <v>500000</v>
      </c>
      <c r="T135" s="55" t="s">
        <v>1686</v>
      </c>
      <c r="U135" s="55"/>
      <c r="V135" s="55"/>
      <c r="W135" s="54" t="s">
        <v>3479</v>
      </c>
      <c r="X135" s="54" t="s">
        <v>2122</v>
      </c>
      <c r="Y135" s="55"/>
      <c r="Z135" s="55" t="s">
        <v>1848</v>
      </c>
      <c r="AA135" s="54" t="s">
        <v>3480</v>
      </c>
      <c r="AB135" s="54"/>
      <c r="AC135" s="54"/>
      <c r="AD135" s="54"/>
      <c r="AE135" s="54"/>
      <c r="AF135" s="54"/>
      <c r="AG135" s="54" t="s">
        <v>3476</v>
      </c>
      <c r="AH135" s="54" t="s">
        <v>3420</v>
      </c>
      <c r="AI135" s="54" t="s">
        <v>3421</v>
      </c>
      <c r="AJ135" s="54" t="s">
        <v>3481</v>
      </c>
      <c r="AK135" s="54" t="s">
        <v>3482</v>
      </c>
      <c r="AL135" s="54" t="s">
        <v>3479</v>
      </c>
      <c r="AM135" s="54" t="s">
        <v>2122</v>
      </c>
      <c r="AN135" s="56">
        <v>500000</v>
      </c>
      <c r="AO135" s="57" t="s">
        <v>17</v>
      </c>
      <c r="AP135" s="54"/>
      <c r="AQ135" s="54" t="s">
        <v>3413</v>
      </c>
      <c r="AR135" s="54" t="s">
        <v>3414</v>
      </c>
      <c r="AS135" s="54" t="s">
        <v>21</v>
      </c>
      <c r="AT135" s="54"/>
      <c r="AU135" s="54"/>
      <c r="AV135" s="54"/>
      <c r="AW135" s="54"/>
      <c r="AX135" s="54" t="s">
        <v>1679</v>
      </c>
      <c r="AY135" s="54" t="s">
        <v>21</v>
      </c>
      <c r="AZ135" s="54" t="s">
        <v>21</v>
      </c>
      <c r="BA135" s="54" t="s">
        <v>21</v>
      </c>
      <c r="BB135" s="54"/>
      <c r="BC135" s="54"/>
      <c r="BD135" s="54"/>
      <c r="BE135" s="54" t="s">
        <v>3483</v>
      </c>
      <c r="BF135" s="54" t="s">
        <v>3484</v>
      </c>
      <c r="BG135" s="55">
        <v>2</v>
      </c>
      <c r="BH135" s="54" t="s">
        <v>1695</v>
      </c>
      <c r="BI135" s="54" t="s">
        <v>1696</v>
      </c>
      <c r="BJ135" s="54" t="s">
        <v>17</v>
      </c>
      <c r="BK135" s="56">
        <v>500000</v>
      </c>
      <c r="BL135" s="56">
        <v>500000</v>
      </c>
    </row>
    <row r="136" spans="1:64" s="37" customFormat="1" ht="19.7" customHeight="1" x14ac:dyDescent="0.2">
      <c r="A136" s="37">
        <v>11</v>
      </c>
      <c r="B136" s="49" t="s">
        <v>1726</v>
      </c>
      <c r="E136" s="50" t="s">
        <v>1679</v>
      </c>
      <c r="F136" s="50" t="s">
        <v>3401</v>
      </c>
      <c r="G136" s="50" t="s">
        <v>3485</v>
      </c>
      <c r="H136" s="50" t="s">
        <v>2020</v>
      </c>
      <c r="I136" s="50" t="s">
        <v>2021</v>
      </c>
      <c r="J136" s="50" t="s">
        <v>1682</v>
      </c>
      <c r="K136" s="50" t="s">
        <v>1712</v>
      </c>
      <c r="L136" s="50" t="s">
        <v>1713</v>
      </c>
      <c r="M136" s="50" t="s">
        <v>3486</v>
      </c>
      <c r="N136" s="50" t="s">
        <v>1715</v>
      </c>
      <c r="O136" s="51">
        <v>1</v>
      </c>
      <c r="P136" s="50" t="s">
        <v>17</v>
      </c>
      <c r="Q136" s="52">
        <v>29597.54</v>
      </c>
      <c r="R136" s="52">
        <v>29597.54</v>
      </c>
      <c r="S136" s="52">
        <v>29597.54</v>
      </c>
      <c r="T136" s="51" t="s">
        <v>2402</v>
      </c>
      <c r="U136" s="63" t="s">
        <v>3487</v>
      </c>
      <c r="V136" s="51"/>
      <c r="W136" s="50" t="s">
        <v>3488</v>
      </c>
      <c r="X136" s="50" t="s">
        <v>2240</v>
      </c>
      <c r="Y136" s="51"/>
      <c r="Z136" s="51" t="s">
        <v>1848</v>
      </c>
      <c r="AA136" s="50" t="s">
        <v>2023</v>
      </c>
      <c r="AB136" s="50"/>
      <c r="AC136" s="50"/>
      <c r="AD136" s="50"/>
      <c r="AE136" s="50"/>
      <c r="AF136" s="50"/>
      <c r="AG136" s="50" t="s">
        <v>2020</v>
      </c>
      <c r="AH136" s="50" t="s">
        <v>1850</v>
      </c>
      <c r="AI136" s="50" t="s">
        <v>1851</v>
      </c>
      <c r="AJ136" s="50" t="s">
        <v>2024</v>
      </c>
      <c r="AK136" s="50" t="s">
        <v>2025</v>
      </c>
      <c r="AL136" s="50" t="s">
        <v>3488</v>
      </c>
      <c r="AM136" s="50" t="s">
        <v>2240</v>
      </c>
      <c r="AN136" s="52">
        <v>29597.54</v>
      </c>
      <c r="AO136" s="53" t="s">
        <v>17</v>
      </c>
      <c r="AP136" s="50"/>
      <c r="AQ136" s="50" t="s">
        <v>3413</v>
      </c>
      <c r="AR136" s="50" t="s">
        <v>3414</v>
      </c>
      <c r="AS136" s="50" t="s">
        <v>21</v>
      </c>
      <c r="AT136" s="50"/>
      <c r="AU136" s="50"/>
      <c r="AV136" s="50"/>
      <c r="AW136" s="50"/>
      <c r="AX136" s="50" t="s">
        <v>1679</v>
      </c>
      <c r="AY136" s="50" t="s">
        <v>21</v>
      </c>
      <c r="AZ136" s="50" t="s">
        <v>21</v>
      </c>
      <c r="BA136" s="50" t="s">
        <v>21</v>
      </c>
      <c r="BB136" s="50"/>
      <c r="BC136" s="50"/>
      <c r="BD136" s="50"/>
      <c r="BE136" s="50" t="s">
        <v>2026</v>
      </c>
      <c r="BF136" s="50" t="s">
        <v>2027</v>
      </c>
      <c r="BG136" s="51">
        <v>2</v>
      </c>
      <c r="BH136" s="50" t="s">
        <v>1695</v>
      </c>
      <c r="BI136" s="50" t="s">
        <v>1696</v>
      </c>
      <c r="BJ136" s="50" t="s">
        <v>17</v>
      </c>
      <c r="BK136" s="52">
        <v>29597.54</v>
      </c>
      <c r="BL136" s="52">
        <v>29597.54</v>
      </c>
    </row>
    <row r="137" spans="1:64" s="37" customFormat="1" ht="19.7" customHeight="1" x14ac:dyDescent="0.2">
      <c r="A137" s="37">
        <v>11</v>
      </c>
      <c r="B137" s="49" t="s">
        <v>1726</v>
      </c>
      <c r="E137" s="54" t="s">
        <v>1679</v>
      </c>
      <c r="F137" s="54" t="s">
        <v>3401</v>
      </c>
      <c r="G137" s="54" t="s">
        <v>3489</v>
      </c>
      <c r="H137" s="54" t="s">
        <v>1940</v>
      </c>
      <c r="I137" s="54" t="s">
        <v>1941</v>
      </c>
      <c r="J137" s="54" t="s">
        <v>1682</v>
      </c>
      <c r="K137" s="54" t="s">
        <v>1712</v>
      </c>
      <c r="L137" s="54" t="s">
        <v>1713</v>
      </c>
      <c r="M137" s="54" t="s">
        <v>3490</v>
      </c>
      <c r="N137" s="54" t="s">
        <v>1715</v>
      </c>
      <c r="O137" s="55">
        <v>1</v>
      </c>
      <c r="P137" s="54" t="s">
        <v>17</v>
      </c>
      <c r="Q137" s="56">
        <v>19631.25</v>
      </c>
      <c r="R137" s="56">
        <v>19631.25</v>
      </c>
      <c r="S137" s="56">
        <v>19631.25</v>
      </c>
      <c r="T137" s="55" t="s">
        <v>2402</v>
      </c>
      <c r="U137" s="62" t="s">
        <v>3491</v>
      </c>
      <c r="V137" s="55"/>
      <c r="W137" s="54" t="s">
        <v>3492</v>
      </c>
      <c r="X137" s="54" t="s">
        <v>2240</v>
      </c>
      <c r="Y137" s="55"/>
      <c r="Z137" s="55" t="s">
        <v>1848</v>
      </c>
      <c r="AA137" s="54" t="s">
        <v>1944</v>
      </c>
      <c r="AB137" s="54"/>
      <c r="AC137" s="54"/>
      <c r="AD137" s="54"/>
      <c r="AE137" s="54"/>
      <c r="AF137" s="54"/>
      <c r="AG137" s="54" t="s">
        <v>1940</v>
      </c>
      <c r="AH137" s="54" t="s">
        <v>1850</v>
      </c>
      <c r="AI137" s="54" t="s">
        <v>1851</v>
      </c>
      <c r="AJ137" s="54" t="s">
        <v>1945</v>
      </c>
      <c r="AK137" s="54" t="s">
        <v>1946</v>
      </c>
      <c r="AL137" s="54" t="s">
        <v>3492</v>
      </c>
      <c r="AM137" s="54" t="s">
        <v>2240</v>
      </c>
      <c r="AN137" s="56">
        <v>19631.25</v>
      </c>
      <c r="AO137" s="57" t="s">
        <v>17</v>
      </c>
      <c r="AP137" s="54"/>
      <c r="AQ137" s="54" t="s">
        <v>3413</v>
      </c>
      <c r="AR137" s="54" t="s">
        <v>3414</v>
      </c>
      <c r="AS137" s="54" t="s">
        <v>21</v>
      </c>
      <c r="AT137" s="54"/>
      <c r="AU137" s="54"/>
      <c r="AV137" s="54"/>
      <c r="AW137" s="54"/>
      <c r="AX137" s="54" t="s">
        <v>1679</v>
      </c>
      <c r="AY137" s="54" t="s">
        <v>21</v>
      </c>
      <c r="AZ137" s="54" t="s">
        <v>21</v>
      </c>
      <c r="BA137" s="54" t="s">
        <v>21</v>
      </c>
      <c r="BB137" s="54"/>
      <c r="BC137" s="54"/>
      <c r="BD137" s="54"/>
      <c r="BE137" s="54" t="s">
        <v>1947</v>
      </c>
      <c r="BF137" s="54" t="s">
        <v>1948</v>
      </c>
      <c r="BG137" s="55">
        <v>2</v>
      </c>
      <c r="BH137" s="54" t="s">
        <v>1695</v>
      </c>
      <c r="BI137" s="54" t="s">
        <v>1696</v>
      </c>
      <c r="BJ137" s="54" t="s">
        <v>17</v>
      </c>
      <c r="BK137" s="56">
        <v>19631.25</v>
      </c>
      <c r="BL137" s="56">
        <v>19631.25</v>
      </c>
    </row>
    <row r="138" spans="1:64" s="37" customFormat="1" ht="19.7" customHeight="1" x14ac:dyDescent="0.2">
      <c r="A138" s="37">
        <v>11</v>
      </c>
      <c r="B138" s="49" t="s">
        <v>1726</v>
      </c>
      <c r="E138" s="50" t="s">
        <v>1679</v>
      </c>
      <c r="F138" s="50" t="s">
        <v>3401</v>
      </c>
      <c r="G138" s="50" t="s">
        <v>3489</v>
      </c>
      <c r="H138" s="50" t="s">
        <v>1940</v>
      </c>
      <c r="I138" s="50" t="s">
        <v>1941</v>
      </c>
      <c r="J138" s="50" t="s">
        <v>1682</v>
      </c>
      <c r="K138" s="50" t="s">
        <v>1712</v>
      </c>
      <c r="L138" s="50" t="s">
        <v>1713</v>
      </c>
      <c r="M138" s="50" t="s">
        <v>3490</v>
      </c>
      <c r="N138" s="50" t="s">
        <v>1715</v>
      </c>
      <c r="O138" s="51">
        <v>1</v>
      </c>
      <c r="P138" s="50" t="s">
        <v>17</v>
      </c>
      <c r="Q138" s="52">
        <v>19631.25</v>
      </c>
      <c r="R138" s="52">
        <v>19631.25</v>
      </c>
      <c r="S138" s="52">
        <v>19631.25</v>
      </c>
      <c r="T138" s="51" t="s">
        <v>2402</v>
      </c>
      <c r="U138" s="63" t="s">
        <v>3487</v>
      </c>
      <c r="V138" s="51"/>
      <c r="W138" s="50" t="s">
        <v>3488</v>
      </c>
      <c r="X138" s="50" t="s">
        <v>2240</v>
      </c>
      <c r="Y138" s="51"/>
      <c r="Z138" s="51" t="s">
        <v>1848</v>
      </c>
      <c r="AA138" s="50" t="s">
        <v>1944</v>
      </c>
      <c r="AB138" s="50"/>
      <c r="AC138" s="50"/>
      <c r="AD138" s="50"/>
      <c r="AE138" s="50"/>
      <c r="AF138" s="50"/>
      <c r="AG138" s="50" t="s">
        <v>1940</v>
      </c>
      <c r="AH138" s="50" t="s">
        <v>1850</v>
      </c>
      <c r="AI138" s="50" t="s">
        <v>1851</v>
      </c>
      <c r="AJ138" s="50" t="s">
        <v>1945</v>
      </c>
      <c r="AK138" s="50" t="s">
        <v>1946</v>
      </c>
      <c r="AL138" s="50" t="s">
        <v>3488</v>
      </c>
      <c r="AM138" s="50" t="s">
        <v>2240</v>
      </c>
      <c r="AN138" s="52">
        <v>19631.25</v>
      </c>
      <c r="AO138" s="53" t="s">
        <v>17</v>
      </c>
      <c r="AP138" s="50"/>
      <c r="AQ138" s="50" t="s">
        <v>3413</v>
      </c>
      <c r="AR138" s="50" t="s">
        <v>3414</v>
      </c>
      <c r="AS138" s="50" t="s">
        <v>21</v>
      </c>
      <c r="AT138" s="50"/>
      <c r="AU138" s="50"/>
      <c r="AV138" s="50"/>
      <c r="AW138" s="50"/>
      <c r="AX138" s="50" t="s">
        <v>1679</v>
      </c>
      <c r="AY138" s="50" t="s">
        <v>21</v>
      </c>
      <c r="AZ138" s="50" t="s">
        <v>21</v>
      </c>
      <c r="BA138" s="50" t="s">
        <v>21</v>
      </c>
      <c r="BB138" s="50"/>
      <c r="BC138" s="50"/>
      <c r="BD138" s="50"/>
      <c r="BE138" s="50" t="s">
        <v>1947</v>
      </c>
      <c r="BF138" s="50" t="s">
        <v>1948</v>
      </c>
      <c r="BG138" s="51">
        <v>2</v>
      </c>
      <c r="BH138" s="50" t="s">
        <v>1695</v>
      </c>
      <c r="BI138" s="50" t="s">
        <v>1696</v>
      </c>
      <c r="BJ138" s="50" t="s">
        <v>17</v>
      </c>
      <c r="BK138" s="52">
        <v>19631.25</v>
      </c>
      <c r="BL138" s="52">
        <v>19631.25</v>
      </c>
    </row>
    <row r="139" spans="1:64" s="37" customFormat="1" ht="19.7" customHeight="1" x14ac:dyDescent="0.2">
      <c r="A139" s="37">
        <v>11</v>
      </c>
      <c r="B139" s="49" t="s">
        <v>1726</v>
      </c>
      <c r="C139" s="37">
        <v>60324</v>
      </c>
      <c r="D139" s="60">
        <v>-4596830.66</v>
      </c>
      <c r="E139" s="50" t="s">
        <v>1679</v>
      </c>
      <c r="F139" s="50" t="s">
        <v>3401</v>
      </c>
      <c r="G139" s="50" t="s">
        <v>3493</v>
      </c>
      <c r="H139" s="50" t="s">
        <v>3494</v>
      </c>
      <c r="I139" s="50" t="s">
        <v>3495</v>
      </c>
      <c r="J139" s="50" t="s">
        <v>1682</v>
      </c>
      <c r="K139" s="50" t="s">
        <v>1712</v>
      </c>
      <c r="L139" s="50" t="s">
        <v>1713</v>
      </c>
      <c r="M139" s="50" t="s">
        <v>3496</v>
      </c>
      <c r="N139" s="50" t="s">
        <v>1715</v>
      </c>
      <c r="O139" s="51">
        <v>1</v>
      </c>
      <c r="P139" s="50" t="s">
        <v>17</v>
      </c>
      <c r="Q139" s="52">
        <v>94400000</v>
      </c>
      <c r="R139" s="52">
        <v>94400000</v>
      </c>
      <c r="S139" s="52">
        <v>94400000</v>
      </c>
      <c r="T139" s="51" t="s">
        <v>1686</v>
      </c>
      <c r="U139" s="51"/>
      <c r="V139" s="51"/>
      <c r="W139" s="50" t="s">
        <v>2206</v>
      </c>
      <c r="X139" s="50" t="s">
        <v>2191</v>
      </c>
      <c r="Y139" s="51"/>
      <c r="Z139" s="51" t="s">
        <v>1848</v>
      </c>
      <c r="AA139" s="50" t="s">
        <v>3497</v>
      </c>
      <c r="AB139" s="50"/>
      <c r="AC139" s="50"/>
      <c r="AD139" s="50"/>
      <c r="AE139" s="50"/>
      <c r="AF139" s="50"/>
      <c r="AG139" s="50" t="s">
        <v>3494</v>
      </c>
      <c r="AH139" s="50" t="s">
        <v>3277</v>
      </c>
      <c r="AI139" s="50" t="s">
        <v>3278</v>
      </c>
      <c r="AJ139" s="50" t="s">
        <v>3498</v>
      </c>
      <c r="AK139" s="50" t="s">
        <v>3499</v>
      </c>
      <c r="AL139" s="50" t="s">
        <v>2206</v>
      </c>
      <c r="AM139" s="50" t="s">
        <v>2191</v>
      </c>
      <c r="AN139" s="52">
        <v>94400000</v>
      </c>
      <c r="AO139" s="53" t="s">
        <v>17</v>
      </c>
      <c r="AP139" s="50"/>
      <c r="AQ139" s="50" t="s">
        <v>3413</v>
      </c>
      <c r="AR139" s="50" t="s">
        <v>3414</v>
      </c>
      <c r="AS139" s="50" t="s">
        <v>21</v>
      </c>
      <c r="AT139" s="50"/>
      <c r="AU139" s="50"/>
      <c r="AV139" s="50"/>
      <c r="AW139" s="50"/>
      <c r="AX139" s="50" t="s">
        <v>1679</v>
      </c>
      <c r="AY139" s="50" t="s">
        <v>21</v>
      </c>
      <c r="AZ139" s="50" t="s">
        <v>21</v>
      </c>
      <c r="BA139" s="50" t="s">
        <v>21</v>
      </c>
      <c r="BB139" s="50"/>
      <c r="BC139" s="50"/>
      <c r="BD139" s="50"/>
      <c r="BE139" s="50" t="s">
        <v>3500</v>
      </c>
      <c r="BF139" s="50" t="s">
        <v>3501</v>
      </c>
      <c r="BG139" s="51">
        <v>2</v>
      </c>
      <c r="BH139" s="50" t="s">
        <v>1695</v>
      </c>
      <c r="BI139" s="50" t="s">
        <v>1696</v>
      </c>
      <c r="BJ139" s="50" t="s">
        <v>17</v>
      </c>
      <c r="BK139" s="52">
        <v>94400000</v>
      </c>
      <c r="BL139" s="52">
        <v>94400000</v>
      </c>
    </row>
    <row r="140" spans="1:64" s="37" customFormat="1" ht="19.7" customHeight="1" x14ac:dyDescent="0.2">
      <c r="A140" s="37">
        <v>11</v>
      </c>
      <c r="B140" s="49" t="s">
        <v>1726</v>
      </c>
      <c r="C140" s="37">
        <v>60324</v>
      </c>
      <c r="D140" s="61">
        <v>-2873019.16</v>
      </c>
      <c r="E140" s="54" t="s">
        <v>1679</v>
      </c>
      <c r="F140" s="54" t="s">
        <v>3401</v>
      </c>
      <c r="G140" s="54" t="s">
        <v>3502</v>
      </c>
      <c r="H140" s="54" t="s">
        <v>3494</v>
      </c>
      <c r="I140" s="54" t="s">
        <v>3495</v>
      </c>
      <c r="J140" s="54" t="s">
        <v>1682</v>
      </c>
      <c r="K140" s="54" t="s">
        <v>1712</v>
      </c>
      <c r="L140" s="54" t="s">
        <v>1713</v>
      </c>
      <c r="M140" s="54" t="s">
        <v>3503</v>
      </c>
      <c r="N140" s="54" t="s">
        <v>1715</v>
      </c>
      <c r="O140" s="55">
        <v>1</v>
      </c>
      <c r="P140" s="54" t="s">
        <v>17</v>
      </c>
      <c r="Q140" s="56">
        <v>59000000</v>
      </c>
      <c r="R140" s="56">
        <v>59000000</v>
      </c>
      <c r="S140" s="56">
        <v>59000000</v>
      </c>
      <c r="T140" s="55" t="s">
        <v>1686</v>
      </c>
      <c r="U140" s="55"/>
      <c r="V140" s="55"/>
      <c r="W140" s="54" t="s">
        <v>2206</v>
      </c>
      <c r="X140" s="54" t="s">
        <v>2191</v>
      </c>
      <c r="Y140" s="55"/>
      <c r="Z140" s="55" t="s">
        <v>1848</v>
      </c>
      <c r="AA140" s="54" t="s">
        <v>3497</v>
      </c>
      <c r="AB140" s="54"/>
      <c r="AC140" s="54"/>
      <c r="AD140" s="54"/>
      <c r="AE140" s="54"/>
      <c r="AF140" s="54"/>
      <c r="AG140" s="54" t="s">
        <v>3494</v>
      </c>
      <c r="AH140" s="54" t="s">
        <v>3277</v>
      </c>
      <c r="AI140" s="54" t="s">
        <v>3278</v>
      </c>
      <c r="AJ140" s="54" t="s">
        <v>3504</v>
      </c>
      <c r="AK140" s="54" t="s">
        <v>3505</v>
      </c>
      <c r="AL140" s="54" t="s">
        <v>2206</v>
      </c>
      <c r="AM140" s="54" t="s">
        <v>2191</v>
      </c>
      <c r="AN140" s="56">
        <v>59000000</v>
      </c>
      <c r="AO140" s="57" t="s">
        <v>17</v>
      </c>
      <c r="AP140" s="54"/>
      <c r="AQ140" s="54" t="s">
        <v>3413</v>
      </c>
      <c r="AR140" s="54" t="s">
        <v>3414</v>
      </c>
      <c r="AS140" s="54" t="s">
        <v>21</v>
      </c>
      <c r="AT140" s="54"/>
      <c r="AU140" s="54"/>
      <c r="AV140" s="54"/>
      <c r="AW140" s="54"/>
      <c r="AX140" s="54" t="s">
        <v>1679</v>
      </c>
      <c r="AY140" s="54" t="s">
        <v>21</v>
      </c>
      <c r="AZ140" s="54" t="s">
        <v>21</v>
      </c>
      <c r="BA140" s="54" t="s">
        <v>21</v>
      </c>
      <c r="BB140" s="54"/>
      <c r="BC140" s="54"/>
      <c r="BD140" s="54"/>
      <c r="BE140" s="54" t="s">
        <v>3500</v>
      </c>
      <c r="BF140" s="54" t="s">
        <v>3501</v>
      </c>
      <c r="BG140" s="55">
        <v>2</v>
      </c>
      <c r="BH140" s="54" t="s">
        <v>1695</v>
      </c>
      <c r="BI140" s="54" t="s">
        <v>1696</v>
      </c>
      <c r="BJ140" s="54" t="s">
        <v>17</v>
      </c>
      <c r="BK140" s="56">
        <v>59000000</v>
      </c>
      <c r="BL140" s="56">
        <v>59000000</v>
      </c>
    </row>
    <row r="141" spans="1:64" s="37" customFormat="1" ht="19.7" customHeight="1" x14ac:dyDescent="0.2">
      <c r="A141" s="37">
        <v>11</v>
      </c>
      <c r="B141" s="49" t="s">
        <v>1726</v>
      </c>
      <c r="E141" s="50" t="s">
        <v>1679</v>
      </c>
      <c r="F141" s="50" t="s">
        <v>3401</v>
      </c>
      <c r="G141" s="50" t="s">
        <v>3506</v>
      </c>
      <c r="H141" s="50" t="s">
        <v>2004</v>
      </c>
      <c r="I141" s="50" t="s">
        <v>2005</v>
      </c>
      <c r="J141" s="50" t="s">
        <v>1682</v>
      </c>
      <c r="K141" s="50" t="s">
        <v>1712</v>
      </c>
      <c r="L141" s="50" t="s">
        <v>1713</v>
      </c>
      <c r="M141" s="50" t="s">
        <v>3472</v>
      </c>
      <c r="N141" s="50" t="s">
        <v>1715</v>
      </c>
      <c r="O141" s="51">
        <v>4</v>
      </c>
      <c r="P141" s="50" t="s">
        <v>17</v>
      </c>
      <c r="Q141" s="52">
        <v>25786.92</v>
      </c>
      <c r="R141" s="52">
        <v>25786.92</v>
      </c>
      <c r="S141" s="52">
        <v>25786.92</v>
      </c>
      <c r="T141" s="51" t="s">
        <v>1686</v>
      </c>
      <c r="U141" s="51"/>
      <c r="V141" s="51"/>
      <c r="W141" s="50" t="s">
        <v>2206</v>
      </c>
      <c r="X141" s="50" t="s">
        <v>2191</v>
      </c>
      <c r="Y141" s="51"/>
      <c r="Z141" s="51" t="s">
        <v>1848</v>
      </c>
      <c r="AA141" s="50" t="s">
        <v>2007</v>
      </c>
      <c r="AB141" s="50"/>
      <c r="AC141" s="50"/>
      <c r="AD141" s="50" t="s">
        <v>2008</v>
      </c>
      <c r="AE141" s="50" t="s">
        <v>2009</v>
      </c>
      <c r="AF141" s="50" t="s">
        <v>2010</v>
      </c>
      <c r="AG141" s="50" t="s">
        <v>2004</v>
      </c>
      <c r="AH141" s="50" t="s">
        <v>3428</v>
      </c>
      <c r="AI141" s="50" t="s">
        <v>3429</v>
      </c>
      <c r="AJ141" s="50" t="s">
        <v>3473</v>
      </c>
      <c r="AK141" s="50" t="s">
        <v>3474</v>
      </c>
      <c r="AL141" s="50" t="s">
        <v>2206</v>
      </c>
      <c r="AM141" s="50" t="s">
        <v>2191</v>
      </c>
      <c r="AN141" s="52">
        <v>707355.22</v>
      </c>
      <c r="AO141" s="53" t="s">
        <v>17</v>
      </c>
      <c r="AP141" s="50"/>
      <c r="AQ141" s="50" t="s">
        <v>3407</v>
      </c>
      <c r="AR141" s="50" t="s">
        <v>3408</v>
      </c>
      <c r="AS141" s="50" t="s">
        <v>21</v>
      </c>
      <c r="AT141" s="50"/>
      <c r="AU141" s="50"/>
      <c r="AV141" s="50"/>
      <c r="AW141" s="50"/>
      <c r="AX141" s="50" t="s">
        <v>1679</v>
      </c>
      <c r="AY141" s="50" t="s">
        <v>21</v>
      </c>
      <c r="AZ141" s="50" t="s">
        <v>21</v>
      </c>
      <c r="BA141" s="50" t="s">
        <v>21</v>
      </c>
      <c r="BB141" s="50"/>
      <c r="BC141" s="50"/>
      <c r="BD141" s="50"/>
      <c r="BE141" s="50" t="s">
        <v>2013</v>
      </c>
      <c r="BF141" s="50" t="s">
        <v>2014</v>
      </c>
      <c r="BG141" s="51">
        <v>2</v>
      </c>
      <c r="BH141" s="50" t="s">
        <v>1695</v>
      </c>
      <c r="BI141" s="50" t="s">
        <v>1696</v>
      </c>
      <c r="BJ141" s="50" t="s">
        <v>17</v>
      </c>
      <c r="BK141" s="52">
        <v>25786.92</v>
      </c>
      <c r="BL141" s="52">
        <v>25786.92</v>
      </c>
    </row>
    <row r="142" spans="1:64" s="37" customFormat="1" ht="19.7" customHeight="1" x14ac:dyDescent="0.2">
      <c r="A142" s="37">
        <v>11</v>
      </c>
      <c r="B142" s="49" t="s">
        <v>1726</v>
      </c>
      <c r="E142" s="54" t="s">
        <v>1679</v>
      </c>
      <c r="F142" s="54" t="s">
        <v>3401</v>
      </c>
      <c r="G142" s="54" t="s">
        <v>3507</v>
      </c>
      <c r="H142" s="54" t="s">
        <v>1967</v>
      </c>
      <c r="I142" s="54" t="s">
        <v>1968</v>
      </c>
      <c r="J142" s="54" t="s">
        <v>1682</v>
      </c>
      <c r="K142" s="54" t="s">
        <v>1712</v>
      </c>
      <c r="L142" s="54" t="s">
        <v>1713</v>
      </c>
      <c r="M142" s="54" t="s">
        <v>3427</v>
      </c>
      <c r="N142" s="54" t="s">
        <v>1715</v>
      </c>
      <c r="O142" s="55">
        <v>4</v>
      </c>
      <c r="P142" s="54" t="s">
        <v>17</v>
      </c>
      <c r="Q142" s="56">
        <v>121657.74</v>
      </c>
      <c r="R142" s="56">
        <v>121657.74</v>
      </c>
      <c r="S142" s="56">
        <v>121657.74</v>
      </c>
      <c r="T142" s="55" t="s">
        <v>1686</v>
      </c>
      <c r="U142" s="55"/>
      <c r="V142" s="55"/>
      <c r="W142" s="54" t="s">
        <v>2206</v>
      </c>
      <c r="X142" s="54" t="s">
        <v>2191</v>
      </c>
      <c r="Y142" s="55"/>
      <c r="Z142" s="55" t="s">
        <v>1848</v>
      </c>
      <c r="AA142" s="54" t="s">
        <v>1970</v>
      </c>
      <c r="AB142" s="54"/>
      <c r="AC142" s="54"/>
      <c r="AD142" s="54" t="s">
        <v>1971</v>
      </c>
      <c r="AE142" s="54" t="s">
        <v>1972</v>
      </c>
      <c r="AF142" s="54" t="s">
        <v>1973</v>
      </c>
      <c r="AG142" s="54" t="s">
        <v>1967</v>
      </c>
      <c r="AH142" s="54" t="s">
        <v>3428</v>
      </c>
      <c r="AI142" s="54" t="s">
        <v>3429</v>
      </c>
      <c r="AJ142" s="54" t="s">
        <v>3430</v>
      </c>
      <c r="AK142" s="54" t="s">
        <v>3431</v>
      </c>
      <c r="AL142" s="54" t="s">
        <v>2206</v>
      </c>
      <c r="AM142" s="54" t="s">
        <v>2191</v>
      </c>
      <c r="AN142" s="56">
        <v>3065300.71</v>
      </c>
      <c r="AO142" s="57" t="s">
        <v>17</v>
      </c>
      <c r="AP142" s="54"/>
      <c r="AQ142" s="54" t="s">
        <v>3407</v>
      </c>
      <c r="AR142" s="54" t="s">
        <v>3408</v>
      </c>
      <c r="AS142" s="54" t="s">
        <v>21</v>
      </c>
      <c r="AT142" s="54"/>
      <c r="AU142" s="54"/>
      <c r="AV142" s="54"/>
      <c r="AW142" s="54"/>
      <c r="AX142" s="54" t="s">
        <v>1679</v>
      </c>
      <c r="AY142" s="54" t="s">
        <v>21</v>
      </c>
      <c r="AZ142" s="54" t="s">
        <v>21</v>
      </c>
      <c r="BA142" s="54" t="s">
        <v>21</v>
      </c>
      <c r="BB142" s="54"/>
      <c r="BC142" s="54"/>
      <c r="BD142" s="54"/>
      <c r="BE142" s="54" t="s">
        <v>1975</v>
      </c>
      <c r="BF142" s="54" t="s">
        <v>1976</v>
      </c>
      <c r="BG142" s="55">
        <v>2</v>
      </c>
      <c r="BH142" s="54" t="s">
        <v>1695</v>
      </c>
      <c r="BI142" s="54" t="s">
        <v>1696</v>
      </c>
      <c r="BJ142" s="54" t="s">
        <v>17</v>
      </c>
      <c r="BK142" s="56">
        <v>121657.74</v>
      </c>
      <c r="BL142" s="56">
        <v>121657.74</v>
      </c>
    </row>
    <row r="143" spans="1:64" s="37" customFormat="1" ht="19.7" customHeight="1" x14ac:dyDescent="0.2">
      <c r="A143" s="37">
        <v>11</v>
      </c>
      <c r="B143" s="49" t="s">
        <v>1726</v>
      </c>
      <c r="E143" s="50" t="s">
        <v>1679</v>
      </c>
      <c r="F143" s="50" t="s">
        <v>3401</v>
      </c>
      <c r="G143" s="50" t="s">
        <v>3508</v>
      </c>
      <c r="H143" s="50" t="s">
        <v>3509</v>
      </c>
      <c r="I143" s="50" t="s">
        <v>3510</v>
      </c>
      <c r="J143" s="50" t="s">
        <v>1682</v>
      </c>
      <c r="K143" s="50" t="s">
        <v>1712</v>
      </c>
      <c r="L143" s="50" t="s">
        <v>1713</v>
      </c>
      <c r="M143" s="50" t="s">
        <v>3511</v>
      </c>
      <c r="N143" s="50" t="s">
        <v>1715</v>
      </c>
      <c r="O143" s="51">
        <v>1</v>
      </c>
      <c r="P143" s="50" t="s">
        <v>17</v>
      </c>
      <c r="Q143" s="52">
        <v>7516.74</v>
      </c>
      <c r="R143" s="52">
        <v>7516.74</v>
      </c>
      <c r="S143" s="52">
        <v>7516.74</v>
      </c>
      <c r="T143" s="51" t="s">
        <v>1686</v>
      </c>
      <c r="U143" s="51"/>
      <c r="V143" s="51"/>
      <c r="W143" s="50" t="s">
        <v>2206</v>
      </c>
      <c r="X143" s="50" t="s">
        <v>2191</v>
      </c>
      <c r="Y143" s="51"/>
      <c r="Z143" s="51" t="s">
        <v>1688</v>
      </c>
      <c r="AA143" s="50" t="s">
        <v>3512</v>
      </c>
      <c r="AB143" s="50"/>
      <c r="AC143" s="50"/>
      <c r="AD143" s="50"/>
      <c r="AE143" s="50"/>
      <c r="AF143" s="50"/>
      <c r="AG143" s="50" t="s">
        <v>3509</v>
      </c>
      <c r="AH143" s="50" t="s">
        <v>3277</v>
      </c>
      <c r="AI143" s="50" t="s">
        <v>3278</v>
      </c>
      <c r="AJ143" s="50" t="s">
        <v>3513</v>
      </c>
      <c r="AK143" s="50" t="s">
        <v>3514</v>
      </c>
      <c r="AL143" s="50" t="s">
        <v>2206</v>
      </c>
      <c r="AM143" s="50" t="s">
        <v>2191</v>
      </c>
      <c r="AN143" s="52">
        <v>552341.67000000004</v>
      </c>
      <c r="AO143" s="53" t="s">
        <v>17</v>
      </c>
      <c r="AP143" s="50"/>
      <c r="AQ143" s="50" t="s">
        <v>3458</v>
      </c>
      <c r="AR143" s="50" t="s">
        <v>3459</v>
      </c>
      <c r="AS143" s="50" t="s">
        <v>21</v>
      </c>
      <c r="AT143" s="50"/>
      <c r="AU143" s="50"/>
      <c r="AV143" s="50"/>
      <c r="AW143" s="50"/>
      <c r="AX143" s="50" t="s">
        <v>1679</v>
      </c>
      <c r="AY143" s="50" t="s">
        <v>21</v>
      </c>
      <c r="AZ143" s="50" t="s">
        <v>21</v>
      </c>
      <c r="BA143" s="50" t="s">
        <v>21</v>
      </c>
      <c r="BB143" s="50"/>
      <c r="BC143" s="50"/>
      <c r="BD143" s="50"/>
      <c r="BE143" s="50" t="s">
        <v>3515</v>
      </c>
      <c r="BF143" s="50" t="s">
        <v>3516</v>
      </c>
      <c r="BG143" s="51">
        <v>2</v>
      </c>
      <c r="BH143" s="50" t="s">
        <v>1695</v>
      </c>
      <c r="BI143" s="50" t="s">
        <v>1696</v>
      </c>
      <c r="BJ143" s="50" t="s">
        <v>17</v>
      </c>
      <c r="BK143" s="52">
        <v>7516.74</v>
      </c>
      <c r="BL143" s="52">
        <v>7516.74</v>
      </c>
    </row>
    <row r="144" spans="1:64" s="37" customFormat="1" ht="19.7" customHeight="1" x14ac:dyDescent="0.2">
      <c r="A144" s="37">
        <v>11</v>
      </c>
      <c r="B144" s="49" t="s">
        <v>1726</v>
      </c>
      <c r="C144" s="37">
        <v>60324</v>
      </c>
      <c r="D144" s="38">
        <f>-R144</f>
        <v>-5885952</v>
      </c>
      <c r="E144" s="54" t="s">
        <v>1679</v>
      </c>
      <c r="F144" s="54" t="s">
        <v>3401</v>
      </c>
      <c r="G144" s="54" t="s">
        <v>3517</v>
      </c>
      <c r="H144" s="54" t="s">
        <v>3518</v>
      </c>
      <c r="I144" s="54" t="s">
        <v>3519</v>
      </c>
      <c r="J144" s="54" t="s">
        <v>1682</v>
      </c>
      <c r="K144" s="54" t="s">
        <v>1712</v>
      </c>
      <c r="L144" s="54" t="s">
        <v>1713</v>
      </c>
      <c r="M144" s="54" t="s">
        <v>3520</v>
      </c>
      <c r="N144" s="54" t="s">
        <v>1715</v>
      </c>
      <c r="O144" s="55">
        <v>1</v>
      </c>
      <c r="P144" s="54" t="s">
        <v>17</v>
      </c>
      <c r="Q144" s="56">
        <v>5885952</v>
      </c>
      <c r="R144" s="56">
        <v>5885952</v>
      </c>
      <c r="S144" s="56">
        <v>5885952</v>
      </c>
      <c r="T144" s="55" t="s">
        <v>2402</v>
      </c>
      <c r="U144" s="62" t="s">
        <v>3521</v>
      </c>
      <c r="V144" s="55"/>
      <c r="W144" s="54" t="s">
        <v>2470</v>
      </c>
      <c r="X144" s="54" t="s">
        <v>2240</v>
      </c>
      <c r="Y144" s="55"/>
      <c r="Z144" s="55" t="s">
        <v>1848</v>
      </c>
      <c r="AA144" s="54" t="s">
        <v>3522</v>
      </c>
      <c r="AB144" s="54"/>
      <c r="AC144" s="54"/>
      <c r="AD144" s="54"/>
      <c r="AE144" s="54"/>
      <c r="AF144" s="54"/>
      <c r="AG144" s="54" t="s">
        <v>3518</v>
      </c>
      <c r="AH144" s="54" t="s">
        <v>3277</v>
      </c>
      <c r="AI144" s="54" t="s">
        <v>3278</v>
      </c>
      <c r="AJ144" s="54" t="s">
        <v>3523</v>
      </c>
      <c r="AK144" s="54" t="s">
        <v>3524</v>
      </c>
      <c r="AL144" s="54" t="s">
        <v>2470</v>
      </c>
      <c r="AM144" s="54" t="s">
        <v>2240</v>
      </c>
      <c r="AN144" s="56">
        <v>5885952</v>
      </c>
      <c r="AO144" s="57" t="s">
        <v>17</v>
      </c>
      <c r="AP144" s="54"/>
      <c r="AQ144" s="54" t="s">
        <v>3413</v>
      </c>
      <c r="AR144" s="54" t="s">
        <v>3414</v>
      </c>
      <c r="AS144" s="54" t="s">
        <v>21</v>
      </c>
      <c r="AT144" s="54"/>
      <c r="AU144" s="54"/>
      <c r="AV144" s="54"/>
      <c r="AW144" s="54"/>
      <c r="AX144" s="54" t="s">
        <v>1679</v>
      </c>
      <c r="AY144" s="54" t="s">
        <v>21</v>
      </c>
      <c r="AZ144" s="54" t="s">
        <v>21</v>
      </c>
      <c r="BA144" s="54" t="s">
        <v>21</v>
      </c>
      <c r="BB144" s="54"/>
      <c r="BC144" s="54"/>
      <c r="BD144" s="54"/>
      <c r="BE144" s="54" t="s">
        <v>3525</v>
      </c>
      <c r="BF144" s="54" t="s">
        <v>3526</v>
      </c>
      <c r="BG144" s="55">
        <v>2</v>
      </c>
      <c r="BH144" s="54" t="s">
        <v>1695</v>
      </c>
      <c r="BI144" s="54" t="s">
        <v>1696</v>
      </c>
      <c r="BJ144" s="54" t="s">
        <v>17</v>
      </c>
      <c r="BK144" s="56">
        <v>5885952</v>
      </c>
      <c r="BL144" s="56">
        <v>5885952</v>
      </c>
    </row>
    <row r="145" spans="1:64" s="37" customFormat="1" ht="19.7" customHeight="1" x14ac:dyDescent="0.2">
      <c r="A145" s="37">
        <v>11</v>
      </c>
      <c r="B145" s="49" t="s">
        <v>1726</v>
      </c>
      <c r="E145" s="50" t="s">
        <v>1679</v>
      </c>
      <c r="F145" s="50" t="s">
        <v>3401</v>
      </c>
      <c r="G145" s="50" t="s">
        <v>3527</v>
      </c>
      <c r="H145" s="50" t="s">
        <v>1967</v>
      </c>
      <c r="I145" s="50" t="s">
        <v>1968</v>
      </c>
      <c r="J145" s="50" t="s">
        <v>1682</v>
      </c>
      <c r="K145" s="50" t="s">
        <v>1712</v>
      </c>
      <c r="L145" s="50" t="s">
        <v>1713</v>
      </c>
      <c r="M145" s="50" t="s">
        <v>3427</v>
      </c>
      <c r="N145" s="50" t="s">
        <v>1715</v>
      </c>
      <c r="O145" s="51">
        <v>4</v>
      </c>
      <c r="P145" s="50" t="s">
        <v>17</v>
      </c>
      <c r="Q145" s="52">
        <v>195590.25</v>
      </c>
      <c r="R145" s="52">
        <v>195590.25</v>
      </c>
      <c r="S145" s="52">
        <v>195590.25</v>
      </c>
      <c r="T145" s="51" t="s">
        <v>1686</v>
      </c>
      <c r="U145" s="51"/>
      <c r="V145" s="51"/>
      <c r="W145" s="50" t="s">
        <v>2206</v>
      </c>
      <c r="X145" s="50" t="s">
        <v>2191</v>
      </c>
      <c r="Y145" s="51"/>
      <c r="Z145" s="51" t="s">
        <v>1848</v>
      </c>
      <c r="AA145" s="50" t="s">
        <v>1970</v>
      </c>
      <c r="AB145" s="50"/>
      <c r="AC145" s="50"/>
      <c r="AD145" s="50" t="s">
        <v>1971</v>
      </c>
      <c r="AE145" s="50" t="s">
        <v>1972</v>
      </c>
      <c r="AF145" s="50" t="s">
        <v>1973</v>
      </c>
      <c r="AG145" s="50" t="s">
        <v>1967</v>
      </c>
      <c r="AH145" s="50" t="s">
        <v>3428</v>
      </c>
      <c r="AI145" s="50" t="s">
        <v>3429</v>
      </c>
      <c r="AJ145" s="50" t="s">
        <v>3430</v>
      </c>
      <c r="AK145" s="50" t="s">
        <v>3431</v>
      </c>
      <c r="AL145" s="50" t="s">
        <v>2206</v>
      </c>
      <c r="AM145" s="50" t="s">
        <v>2191</v>
      </c>
      <c r="AN145" s="52">
        <v>3065300.71</v>
      </c>
      <c r="AO145" s="53" t="s">
        <v>17</v>
      </c>
      <c r="AP145" s="50"/>
      <c r="AQ145" s="50" t="s">
        <v>3407</v>
      </c>
      <c r="AR145" s="50" t="s">
        <v>3408</v>
      </c>
      <c r="AS145" s="50" t="s">
        <v>21</v>
      </c>
      <c r="AT145" s="50"/>
      <c r="AU145" s="50"/>
      <c r="AV145" s="50"/>
      <c r="AW145" s="50"/>
      <c r="AX145" s="50" t="s">
        <v>1679</v>
      </c>
      <c r="AY145" s="50" t="s">
        <v>21</v>
      </c>
      <c r="AZ145" s="50" t="s">
        <v>21</v>
      </c>
      <c r="BA145" s="50" t="s">
        <v>21</v>
      </c>
      <c r="BB145" s="50"/>
      <c r="BC145" s="50"/>
      <c r="BD145" s="50"/>
      <c r="BE145" s="50" t="s">
        <v>1975</v>
      </c>
      <c r="BF145" s="50" t="s">
        <v>1976</v>
      </c>
      <c r="BG145" s="51">
        <v>2</v>
      </c>
      <c r="BH145" s="50" t="s">
        <v>1695</v>
      </c>
      <c r="BI145" s="50" t="s">
        <v>1696</v>
      </c>
      <c r="BJ145" s="50" t="s">
        <v>17</v>
      </c>
      <c r="BK145" s="52">
        <v>195590.25</v>
      </c>
      <c r="BL145" s="52">
        <v>195590.25</v>
      </c>
    </row>
    <row r="146" spans="1:64" s="37" customFormat="1" ht="19.7" customHeight="1" x14ac:dyDescent="0.2">
      <c r="A146" s="37">
        <v>11</v>
      </c>
      <c r="B146" s="49" t="s">
        <v>1726</v>
      </c>
      <c r="E146" s="54" t="s">
        <v>1679</v>
      </c>
      <c r="F146" s="54" t="s">
        <v>3401</v>
      </c>
      <c r="G146" s="54" t="s">
        <v>3528</v>
      </c>
      <c r="H146" s="54" t="s">
        <v>3529</v>
      </c>
      <c r="I146" s="54" t="s">
        <v>3530</v>
      </c>
      <c r="J146" s="54" t="s">
        <v>1682</v>
      </c>
      <c r="K146" s="54" t="s">
        <v>1683</v>
      </c>
      <c r="L146" s="54" t="s">
        <v>1684</v>
      </c>
      <c r="M146" s="54" t="s">
        <v>3531</v>
      </c>
      <c r="N146" s="54" t="s">
        <v>1685</v>
      </c>
      <c r="O146" s="55">
        <v>1</v>
      </c>
      <c r="P146" s="54" t="s">
        <v>17</v>
      </c>
      <c r="Q146" s="56">
        <v>678.54</v>
      </c>
      <c r="R146" s="56">
        <v>678.54</v>
      </c>
      <c r="S146" s="56">
        <v>678.54</v>
      </c>
      <c r="T146" s="55" t="s">
        <v>1686</v>
      </c>
      <c r="U146" s="55"/>
      <c r="V146" s="55"/>
      <c r="W146" s="54" t="s">
        <v>2206</v>
      </c>
      <c r="X146" s="54" t="s">
        <v>2191</v>
      </c>
      <c r="Y146" s="55"/>
      <c r="Z146" s="55" t="s">
        <v>1848</v>
      </c>
      <c r="AA146" s="54" t="s">
        <v>3532</v>
      </c>
      <c r="AB146" s="54"/>
      <c r="AC146" s="54"/>
      <c r="AD146" s="54"/>
      <c r="AE146" s="54"/>
      <c r="AF146" s="54"/>
      <c r="AG146" s="54" t="s">
        <v>3529</v>
      </c>
      <c r="AH146" s="54" t="s">
        <v>3277</v>
      </c>
      <c r="AI146" s="54" t="s">
        <v>3278</v>
      </c>
      <c r="AJ146" s="54" t="s">
        <v>3533</v>
      </c>
      <c r="AK146" s="54" t="s">
        <v>3534</v>
      </c>
      <c r="AL146" s="54" t="s">
        <v>2206</v>
      </c>
      <c r="AM146" s="54" t="s">
        <v>2191</v>
      </c>
      <c r="AN146" s="56">
        <v>678.54</v>
      </c>
      <c r="AO146" s="57" t="s">
        <v>17</v>
      </c>
      <c r="AP146" s="54"/>
      <c r="AQ146" s="54" t="s">
        <v>3458</v>
      </c>
      <c r="AR146" s="54" t="s">
        <v>3459</v>
      </c>
      <c r="AS146" s="54" t="s">
        <v>21</v>
      </c>
      <c r="AT146" s="54"/>
      <c r="AU146" s="54"/>
      <c r="AV146" s="54"/>
      <c r="AW146" s="54"/>
      <c r="AX146" s="54" t="s">
        <v>1679</v>
      </c>
      <c r="AY146" s="54" t="s">
        <v>21</v>
      </c>
      <c r="AZ146" s="54" t="s">
        <v>21</v>
      </c>
      <c r="BA146" s="54" t="s">
        <v>21</v>
      </c>
      <c r="BB146" s="54"/>
      <c r="BC146" s="54"/>
      <c r="BD146" s="54"/>
      <c r="BE146" s="54"/>
      <c r="BF146" s="54" t="s">
        <v>3535</v>
      </c>
      <c r="BG146" s="55">
        <v>2</v>
      </c>
      <c r="BH146" s="54" t="s">
        <v>1695</v>
      </c>
      <c r="BI146" s="54" t="s">
        <v>1696</v>
      </c>
      <c r="BJ146" s="54" t="s">
        <v>17</v>
      </c>
      <c r="BK146" s="56">
        <v>678.54</v>
      </c>
      <c r="BL146" s="56">
        <v>678.54</v>
      </c>
    </row>
    <row r="147" spans="1:64" s="37" customFormat="1" ht="19.7" customHeight="1" x14ac:dyDescent="0.2">
      <c r="A147" s="37">
        <v>11</v>
      </c>
      <c r="B147" s="49" t="s">
        <v>1726</v>
      </c>
      <c r="E147" s="50" t="s">
        <v>1679</v>
      </c>
      <c r="F147" s="50" t="s">
        <v>3401</v>
      </c>
      <c r="G147" s="50" t="s">
        <v>3536</v>
      </c>
      <c r="H147" s="50" t="s">
        <v>2101</v>
      </c>
      <c r="I147" s="50" t="s">
        <v>2102</v>
      </c>
      <c r="J147" s="50" t="s">
        <v>1682</v>
      </c>
      <c r="K147" s="50" t="s">
        <v>1712</v>
      </c>
      <c r="L147" s="50" t="s">
        <v>1713</v>
      </c>
      <c r="M147" s="50" t="s">
        <v>3537</v>
      </c>
      <c r="N147" s="50" t="s">
        <v>1715</v>
      </c>
      <c r="O147" s="51">
        <v>4</v>
      </c>
      <c r="P147" s="50" t="s">
        <v>17</v>
      </c>
      <c r="Q147" s="52">
        <v>137031.48000000001</v>
      </c>
      <c r="R147" s="52">
        <v>137031.48000000001</v>
      </c>
      <c r="S147" s="52">
        <v>137031.48000000001</v>
      </c>
      <c r="T147" s="51" t="s">
        <v>1686</v>
      </c>
      <c r="U147" s="51"/>
      <c r="V147" s="51"/>
      <c r="W147" s="50" t="s">
        <v>2206</v>
      </c>
      <c r="X147" s="50" t="s">
        <v>2191</v>
      </c>
      <c r="Y147" s="51"/>
      <c r="Z147" s="51" t="s">
        <v>1848</v>
      </c>
      <c r="AA147" s="50" t="s">
        <v>2104</v>
      </c>
      <c r="AB147" s="50"/>
      <c r="AC147" s="50"/>
      <c r="AD147" s="50" t="s">
        <v>2105</v>
      </c>
      <c r="AE147" s="50" t="s">
        <v>2106</v>
      </c>
      <c r="AF147" s="50" t="s">
        <v>2107</v>
      </c>
      <c r="AG147" s="50" t="s">
        <v>2101</v>
      </c>
      <c r="AH147" s="50" t="s">
        <v>3428</v>
      </c>
      <c r="AI147" s="50" t="s">
        <v>3429</v>
      </c>
      <c r="AJ147" s="50" t="s">
        <v>3538</v>
      </c>
      <c r="AK147" s="50" t="s">
        <v>3539</v>
      </c>
      <c r="AL147" s="50" t="s">
        <v>2206</v>
      </c>
      <c r="AM147" s="50" t="s">
        <v>2191</v>
      </c>
      <c r="AN147" s="52">
        <v>127434.83</v>
      </c>
      <c r="AO147" s="53" t="s">
        <v>17</v>
      </c>
      <c r="AP147" s="50"/>
      <c r="AQ147" s="50" t="s">
        <v>3407</v>
      </c>
      <c r="AR147" s="50" t="s">
        <v>3408</v>
      </c>
      <c r="AS147" s="50" t="s">
        <v>21</v>
      </c>
      <c r="AT147" s="50"/>
      <c r="AU147" s="50"/>
      <c r="AV147" s="50"/>
      <c r="AW147" s="50"/>
      <c r="AX147" s="50" t="s">
        <v>1679</v>
      </c>
      <c r="AY147" s="50" t="s">
        <v>21</v>
      </c>
      <c r="AZ147" s="50" t="s">
        <v>21</v>
      </c>
      <c r="BA147" s="50" t="s">
        <v>21</v>
      </c>
      <c r="BB147" s="50"/>
      <c r="BC147" s="50"/>
      <c r="BD147" s="50"/>
      <c r="BE147" s="50" t="s">
        <v>2109</v>
      </c>
      <c r="BF147" s="50" t="s">
        <v>2110</v>
      </c>
      <c r="BG147" s="51">
        <v>2</v>
      </c>
      <c r="BH147" s="50" t="s">
        <v>1695</v>
      </c>
      <c r="BI147" s="50" t="s">
        <v>1696</v>
      </c>
      <c r="BJ147" s="50" t="s">
        <v>17</v>
      </c>
      <c r="BK147" s="52">
        <v>137031.48000000001</v>
      </c>
      <c r="BL147" s="52">
        <v>137031.48000000001</v>
      </c>
    </row>
    <row r="148" spans="1:64" s="37" customFormat="1" ht="19.7" customHeight="1" x14ac:dyDescent="0.2">
      <c r="A148" s="37">
        <v>11</v>
      </c>
      <c r="B148" s="49" t="s">
        <v>1726</v>
      </c>
      <c r="E148" s="54" t="s">
        <v>1679</v>
      </c>
      <c r="F148" s="54" t="s">
        <v>3401</v>
      </c>
      <c r="G148" s="54" t="s">
        <v>3540</v>
      </c>
      <c r="H148" s="54" t="s">
        <v>3509</v>
      </c>
      <c r="I148" s="54" t="s">
        <v>3510</v>
      </c>
      <c r="J148" s="54" t="s">
        <v>1682</v>
      </c>
      <c r="K148" s="54" t="s">
        <v>1712</v>
      </c>
      <c r="L148" s="54" t="s">
        <v>1713</v>
      </c>
      <c r="M148" s="54" t="s">
        <v>3511</v>
      </c>
      <c r="N148" s="54" t="s">
        <v>1715</v>
      </c>
      <c r="O148" s="55">
        <v>1</v>
      </c>
      <c r="P148" s="54" t="s">
        <v>17</v>
      </c>
      <c r="Q148" s="56">
        <v>852000</v>
      </c>
      <c r="R148" s="56">
        <v>852000</v>
      </c>
      <c r="S148" s="56">
        <v>852000</v>
      </c>
      <c r="T148" s="55" t="s">
        <v>1686</v>
      </c>
      <c r="U148" s="55"/>
      <c r="V148" s="55"/>
      <c r="W148" s="54" t="s">
        <v>2206</v>
      </c>
      <c r="X148" s="54" t="s">
        <v>2191</v>
      </c>
      <c r="Y148" s="55"/>
      <c r="Z148" s="55" t="s">
        <v>1688</v>
      </c>
      <c r="AA148" s="54" t="s">
        <v>3512</v>
      </c>
      <c r="AB148" s="54"/>
      <c r="AC148" s="54"/>
      <c r="AD148" s="54"/>
      <c r="AE148" s="54"/>
      <c r="AF148" s="54"/>
      <c r="AG148" s="54" t="s">
        <v>3509</v>
      </c>
      <c r="AH148" s="54" t="s">
        <v>3277</v>
      </c>
      <c r="AI148" s="54" t="s">
        <v>3278</v>
      </c>
      <c r="AJ148" s="54" t="s">
        <v>3513</v>
      </c>
      <c r="AK148" s="54" t="s">
        <v>3514</v>
      </c>
      <c r="AL148" s="54" t="s">
        <v>2206</v>
      </c>
      <c r="AM148" s="54" t="s">
        <v>2191</v>
      </c>
      <c r="AN148" s="56">
        <v>552341.67000000004</v>
      </c>
      <c r="AO148" s="57" t="s">
        <v>17</v>
      </c>
      <c r="AP148" s="54"/>
      <c r="AQ148" s="54" t="s">
        <v>3458</v>
      </c>
      <c r="AR148" s="54" t="s">
        <v>3459</v>
      </c>
      <c r="AS148" s="54" t="s">
        <v>21</v>
      </c>
      <c r="AT148" s="54"/>
      <c r="AU148" s="54"/>
      <c r="AV148" s="54"/>
      <c r="AW148" s="54"/>
      <c r="AX148" s="54" t="s">
        <v>1679</v>
      </c>
      <c r="AY148" s="54" t="s">
        <v>21</v>
      </c>
      <c r="AZ148" s="54" t="s">
        <v>21</v>
      </c>
      <c r="BA148" s="54" t="s">
        <v>21</v>
      </c>
      <c r="BB148" s="54"/>
      <c r="BC148" s="54"/>
      <c r="BD148" s="54"/>
      <c r="BE148" s="54" t="s">
        <v>3515</v>
      </c>
      <c r="BF148" s="54" t="s">
        <v>3516</v>
      </c>
      <c r="BG148" s="55">
        <v>2</v>
      </c>
      <c r="BH148" s="54" t="s">
        <v>1695</v>
      </c>
      <c r="BI148" s="54" t="s">
        <v>1696</v>
      </c>
      <c r="BJ148" s="54" t="s">
        <v>17</v>
      </c>
      <c r="BK148" s="56">
        <v>852000</v>
      </c>
      <c r="BL148" s="56">
        <v>852000</v>
      </c>
    </row>
    <row r="149" spans="1:64" s="37" customFormat="1" ht="19.7" customHeight="1" x14ac:dyDescent="0.2">
      <c r="A149" s="37">
        <v>11</v>
      </c>
      <c r="B149" s="49" t="s">
        <v>1726</v>
      </c>
      <c r="E149" s="50" t="s">
        <v>1679</v>
      </c>
      <c r="F149" s="50" t="s">
        <v>3401</v>
      </c>
      <c r="G149" s="50" t="s">
        <v>3541</v>
      </c>
      <c r="H149" s="50" t="s">
        <v>2041</v>
      </c>
      <c r="I149" s="50" t="s">
        <v>2042</v>
      </c>
      <c r="J149" s="50" t="s">
        <v>1682</v>
      </c>
      <c r="K149" s="50" t="s">
        <v>1712</v>
      </c>
      <c r="L149" s="50" t="s">
        <v>1713</v>
      </c>
      <c r="M149" s="50" t="s">
        <v>3542</v>
      </c>
      <c r="N149" s="50" t="s">
        <v>1715</v>
      </c>
      <c r="O149" s="51">
        <v>2</v>
      </c>
      <c r="P149" s="50" t="s">
        <v>17</v>
      </c>
      <c r="Q149" s="52">
        <v>351045.59</v>
      </c>
      <c r="R149" s="52">
        <v>351045.59</v>
      </c>
      <c r="S149" s="52">
        <v>351045.59</v>
      </c>
      <c r="T149" s="51" t="s">
        <v>1686</v>
      </c>
      <c r="U149" s="51"/>
      <c r="V149" s="51"/>
      <c r="W149" s="50" t="s">
        <v>2206</v>
      </c>
      <c r="X149" s="50" t="s">
        <v>2191</v>
      </c>
      <c r="Y149" s="51"/>
      <c r="Z149" s="51" t="s">
        <v>1848</v>
      </c>
      <c r="AA149" s="50" t="s">
        <v>2044</v>
      </c>
      <c r="AB149" s="50"/>
      <c r="AC149" s="50"/>
      <c r="AD149" s="50"/>
      <c r="AE149" s="50" t="s">
        <v>2045</v>
      </c>
      <c r="AF149" s="50"/>
      <c r="AG149" s="50" t="s">
        <v>2041</v>
      </c>
      <c r="AH149" s="50" t="s">
        <v>3428</v>
      </c>
      <c r="AI149" s="50" t="s">
        <v>3429</v>
      </c>
      <c r="AJ149" s="50" t="s">
        <v>3543</v>
      </c>
      <c r="AK149" s="50" t="s">
        <v>3544</v>
      </c>
      <c r="AL149" s="50" t="s">
        <v>2206</v>
      </c>
      <c r="AM149" s="50" t="s">
        <v>2191</v>
      </c>
      <c r="AN149" s="52">
        <v>346622.71</v>
      </c>
      <c r="AO149" s="53" t="s">
        <v>17</v>
      </c>
      <c r="AP149" s="50"/>
      <c r="AQ149" s="50" t="s">
        <v>3407</v>
      </c>
      <c r="AR149" s="50" t="s">
        <v>3408</v>
      </c>
      <c r="AS149" s="50" t="s">
        <v>21</v>
      </c>
      <c r="AT149" s="50"/>
      <c r="AU149" s="50"/>
      <c r="AV149" s="50"/>
      <c r="AW149" s="50"/>
      <c r="AX149" s="50" t="s">
        <v>1679</v>
      </c>
      <c r="AY149" s="50" t="s">
        <v>21</v>
      </c>
      <c r="AZ149" s="50" t="s">
        <v>21</v>
      </c>
      <c r="BA149" s="50" t="s">
        <v>21</v>
      </c>
      <c r="BB149" s="50"/>
      <c r="BC149" s="50"/>
      <c r="BD149" s="50"/>
      <c r="BE149" s="50" t="s">
        <v>2048</v>
      </c>
      <c r="BF149" s="50" t="s">
        <v>2049</v>
      </c>
      <c r="BG149" s="51">
        <v>2</v>
      </c>
      <c r="BH149" s="50" t="s">
        <v>1695</v>
      </c>
      <c r="BI149" s="50" t="s">
        <v>1696</v>
      </c>
      <c r="BJ149" s="50" t="s">
        <v>17</v>
      </c>
      <c r="BK149" s="52">
        <v>351045.59</v>
      </c>
      <c r="BL149" s="52">
        <v>351045.59</v>
      </c>
    </row>
    <row r="150" spans="1:64" s="37" customFormat="1" ht="19.7" customHeight="1" x14ac:dyDescent="0.2">
      <c r="A150" s="37">
        <v>11</v>
      </c>
      <c r="B150" s="49" t="s">
        <v>1726</v>
      </c>
      <c r="E150" s="54" t="s">
        <v>1679</v>
      </c>
      <c r="F150" s="54" t="s">
        <v>3401</v>
      </c>
      <c r="G150" s="54" t="s">
        <v>3545</v>
      </c>
      <c r="H150" s="54" t="s">
        <v>3366</v>
      </c>
      <c r="I150" s="54" t="s">
        <v>3367</v>
      </c>
      <c r="J150" s="54" t="s">
        <v>1682</v>
      </c>
      <c r="K150" s="54" t="s">
        <v>1712</v>
      </c>
      <c r="L150" s="54" t="s">
        <v>1713</v>
      </c>
      <c r="M150" s="54" t="s">
        <v>3546</v>
      </c>
      <c r="N150" s="54" t="s">
        <v>1715</v>
      </c>
      <c r="O150" s="55">
        <v>1</v>
      </c>
      <c r="P150" s="54" t="s">
        <v>17</v>
      </c>
      <c r="Q150" s="56">
        <v>295.18</v>
      </c>
      <c r="R150" s="56">
        <v>295.18</v>
      </c>
      <c r="S150" s="56">
        <v>295.18</v>
      </c>
      <c r="T150" s="55" t="s">
        <v>1686</v>
      </c>
      <c r="U150" s="55"/>
      <c r="V150" s="55"/>
      <c r="W150" s="54" t="s">
        <v>2206</v>
      </c>
      <c r="X150" s="54" t="s">
        <v>2191</v>
      </c>
      <c r="Y150" s="55"/>
      <c r="Z150" s="55" t="s">
        <v>1848</v>
      </c>
      <c r="AA150" s="54" t="s">
        <v>3369</v>
      </c>
      <c r="AB150" s="54"/>
      <c r="AC150" s="54"/>
      <c r="AD150" s="54"/>
      <c r="AE150" s="54"/>
      <c r="AF150" s="54"/>
      <c r="AG150" s="54" t="s">
        <v>3366</v>
      </c>
      <c r="AH150" s="54" t="s">
        <v>3277</v>
      </c>
      <c r="AI150" s="54" t="s">
        <v>3278</v>
      </c>
      <c r="AJ150" s="54" t="s">
        <v>3547</v>
      </c>
      <c r="AK150" s="54" t="s">
        <v>2579</v>
      </c>
      <c r="AL150" s="54" t="s">
        <v>2206</v>
      </c>
      <c r="AM150" s="54" t="s">
        <v>2191</v>
      </c>
      <c r="AN150" s="56">
        <v>295.18</v>
      </c>
      <c r="AO150" s="57" t="s">
        <v>17</v>
      </c>
      <c r="AP150" s="54"/>
      <c r="AQ150" s="54" t="s">
        <v>3458</v>
      </c>
      <c r="AR150" s="54" t="s">
        <v>3459</v>
      </c>
      <c r="AS150" s="54" t="s">
        <v>21</v>
      </c>
      <c r="AT150" s="54"/>
      <c r="AU150" s="54"/>
      <c r="AV150" s="54"/>
      <c r="AW150" s="54"/>
      <c r="AX150" s="54" t="s">
        <v>1679</v>
      </c>
      <c r="AY150" s="54" t="s">
        <v>21</v>
      </c>
      <c r="AZ150" s="54" t="s">
        <v>21</v>
      </c>
      <c r="BA150" s="54" t="s">
        <v>21</v>
      </c>
      <c r="BB150" s="54"/>
      <c r="BC150" s="54"/>
      <c r="BD150" s="54"/>
      <c r="BE150" s="54" t="s">
        <v>3372</v>
      </c>
      <c r="BF150" s="54" t="s">
        <v>3373</v>
      </c>
      <c r="BG150" s="55">
        <v>2</v>
      </c>
      <c r="BH150" s="54" t="s">
        <v>1695</v>
      </c>
      <c r="BI150" s="54" t="s">
        <v>1696</v>
      </c>
      <c r="BJ150" s="54" t="s">
        <v>17</v>
      </c>
      <c r="BK150" s="56">
        <v>295.18</v>
      </c>
      <c r="BL150" s="56">
        <v>295.18</v>
      </c>
    </row>
    <row r="151" spans="1:64" s="37" customFormat="1" ht="19.7" customHeight="1" x14ac:dyDescent="0.2">
      <c r="A151" s="37">
        <v>11</v>
      </c>
      <c r="B151" s="49" t="s">
        <v>1726</v>
      </c>
      <c r="E151" s="50" t="s">
        <v>1679</v>
      </c>
      <c r="F151" s="50" t="s">
        <v>3401</v>
      </c>
      <c r="G151" s="50" t="s">
        <v>3548</v>
      </c>
      <c r="H151" s="50" t="s">
        <v>3549</v>
      </c>
      <c r="I151" s="50" t="s">
        <v>3550</v>
      </c>
      <c r="J151" s="50" t="s">
        <v>1682</v>
      </c>
      <c r="K151" s="50" t="s">
        <v>1712</v>
      </c>
      <c r="L151" s="50" t="s">
        <v>1713</v>
      </c>
      <c r="M151" s="50" t="s">
        <v>3551</v>
      </c>
      <c r="N151" s="50" t="s">
        <v>1715</v>
      </c>
      <c r="O151" s="51">
        <v>1</v>
      </c>
      <c r="P151" s="50" t="s">
        <v>17</v>
      </c>
      <c r="Q151" s="52">
        <v>354600</v>
      </c>
      <c r="R151" s="52">
        <v>354600</v>
      </c>
      <c r="S151" s="52">
        <v>354600</v>
      </c>
      <c r="T151" s="51" t="s">
        <v>1686</v>
      </c>
      <c r="U151" s="51"/>
      <c r="V151" s="51"/>
      <c r="W151" s="50" t="s">
        <v>2206</v>
      </c>
      <c r="X151" s="50" t="s">
        <v>2191</v>
      </c>
      <c r="Y151" s="51"/>
      <c r="Z151" s="51" t="s">
        <v>1688</v>
      </c>
      <c r="AA151" s="50" t="s">
        <v>3552</v>
      </c>
      <c r="AB151" s="50"/>
      <c r="AC151" s="50"/>
      <c r="AD151" s="50"/>
      <c r="AE151" s="50"/>
      <c r="AF151" s="50"/>
      <c r="AG151" s="50" t="s">
        <v>3549</v>
      </c>
      <c r="AH151" s="50" t="s">
        <v>3277</v>
      </c>
      <c r="AI151" s="50" t="s">
        <v>3278</v>
      </c>
      <c r="AJ151" s="50" t="s">
        <v>3553</v>
      </c>
      <c r="AK151" s="50" t="s">
        <v>3554</v>
      </c>
      <c r="AL151" s="50" t="s">
        <v>2206</v>
      </c>
      <c r="AM151" s="50" t="s">
        <v>2191</v>
      </c>
      <c r="AN151" s="52">
        <v>354600</v>
      </c>
      <c r="AO151" s="53" t="s">
        <v>17</v>
      </c>
      <c r="AP151" s="50"/>
      <c r="AQ151" s="50" t="s">
        <v>3458</v>
      </c>
      <c r="AR151" s="50" t="s">
        <v>3459</v>
      </c>
      <c r="AS151" s="50" t="s">
        <v>21</v>
      </c>
      <c r="AT151" s="50"/>
      <c r="AU151" s="50"/>
      <c r="AV151" s="50"/>
      <c r="AW151" s="50"/>
      <c r="AX151" s="50" t="s">
        <v>1679</v>
      </c>
      <c r="AY151" s="50" t="s">
        <v>21</v>
      </c>
      <c r="AZ151" s="50" t="s">
        <v>21</v>
      </c>
      <c r="BA151" s="50" t="s">
        <v>21</v>
      </c>
      <c r="BB151" s="50"/>
      <c r="BC151" s="50"/>
      <c r="BD151" s="50"/>
      <c r="BE151" s="50" t="s">
        <v>3555</v>
      </c>
      <c r="BF151" s="50" t="s">
        <v>3556</v>
      </c>
      <c r="BG151" s="51">
        <v>2</v>
      </c>
      <c r="BH151" s="50" t="s">
        <v>1695</v>
      </c>
      <c r="BI151" s="50" t="s">
        <v>1696</v>
      </c>
      <c r="BJ151" s="50" t="s">
        <v>17</v>
      </c>
      <c r="BK151" s="52">
        <v>354600</v>
      </c>
      <c r="BL151" s="52">
        <v>354600</v>
      </c>
    </row>
    <row r="152" spans="1:64" s="37" customFormat="1" ht="19.7" customHeight="1" x14ac:dyDescent="0.2">
      <c r="A152" s="37">
        <v>11</v>
      </c>
      <c r="B152" s="49" t="s">
        <v>1726</v>
      </c>
      <c r="E152" s="54" t="s">
        <v>1679</v>
      </c>
      <c r="F152" s="54" t="s">
        <v>3401</v>
      </c>
      <c r="G152" s="54" t="s">
        <v>3557</v>
      </c>
      <c r="H152" s="54" t="s">
        <v>3558</v>
      </c>
      <c r="I152" s="54" t="s">
        <v>3559</v>
      </c>
      <c r="J152" s="54" t="s">
        <v>1682</v>
      </c>
      <c r="K152" s="54" t="s">
        <v>1712</v>
      </c>
      <c r="L152" s="54" t="s">
        <v>1713</v>
      </c>
      <c r="M152" s="54" t="s">
        <v>3560</v>
      </c>
      <c r="N152" s="54" t="s">
        <v>1715</v>
      </c>
      <c r="O152" s="55">
        <v>1</v>
      </c>
      <c r="P152" s="54" t="s">
        <v>17</v>
      </c>
      <c r="Q152" s="56">
        <v>60000</v>
      </c>
      <c r="R152" s="56">
        <v>60000</v>
      </c>
      <c r="S152" s="56">
        <v>60000</v>
      </c>
      <c r="T152" s="55" t="s">
        <v>1686</v>
      </c>
      <c r="U152" s="55"/>
      <c r="V152" s="55"/>
      <c r="W152" s="54" t="s">
        <v>2716</v>
      </c>
      <c r="X152" s="54" t="s">
        <v>2122</v>
      </c>
      <c r="Y152" s="55"/>
      <c r="Z152" s="55" t="s">
        <v>1688</v>
      </c>
      <c r="AA152" s="54" t="s">
        <v>3561</v>
      </c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6"/>
      <c r="AO152" s="57"/>
      <c r="AP152" s="54"/>
      <c r="AQ152" s="54" t="s">
        <v>3562</v>
      </c>
      <c r="AR152" s="54" t="s">
        <v>3563</v>
      </c>
      <c r="AS152" s="54" t="s">
        <v>21</v>
      </c>
      <c r="AT152" s="54"/>
      <c r="AU152" s="54"/>
      <c r="AV152" s="54"/>
      <c r="AW152" s="54"/>
      <c r="AX152" s="54" t="s">
        <v>1679</v>
      </c>
      <c r="AY152" s="54" t="s">
        <v>21</v>
      </c>
      <c r="AZ152" s="54" t="s">
        <v>21</v>
      </c>
      <c r="BA152" s="54" t="s">
        <v>21</v>
      </c>
      <c r="BB152" s="54"/>
      <c r="BC152" s="54"/>
      <c r="BD152" s="54"/>
      <c r="BE152" s="54" t="s">
        <v>3564</v>
      </c>
      <c r="BF152" s="54" t="s">
        <v>3565</v>
      </c>
      <c r="BG152" s="55">
        <v>2</v>
      </c>
      <c r="BH152" s="54" t="s">
        <v>1695</v>
      </c>
      <c r="BI152" s="54" t="s">
        <v>1696</v>
      </c>
      <c r="BJ152" s="54" t="s">
        <v>17</v>
      </c>
      <c r="BK152" s="56">
        <v>60000</v>
      </c>
      <c r="BL152" s="56">
        <v>60000</v>
      </c>
    </row>
    <row r="153" spans="1:64" s="37" customFormat="1" ht="19.7" customHeight="1" x14ac:dyDescent="0.2">
      <c r="A153" s="37">
        <v>11</v>
      </c>
      <c r="B153" s="49" t="s">
        <v>1726</v>
      </c>
      <c r="E153" s="50" t="s">
        <v>1679</v>
      </c>
      <c r="F153" s="50" t="s">
        <v>3401</v>
      </c>
      <c r="G153" s="50" t="s">
        <v>3566</v>
      </c>
      <c r="H153" s="50" t="s">
        <v>3549</v>
      </c>
      <c r="I153" s="50" t="s">
        <v>3550</v>
      </c>
      <c r="J153" s="50" t="s">
        <v>1682</v>
      </c>
      <c r="K153" s="50" t="s">
        <v>1712</v>
      </c>
      <c r="L153" s="50" t="s">
        <v>1713</v>
      </c>
      <c r="M153" s="50" t="s">
        <v>3567</v>
      </c>
      <c r="N153" s="50" t="s">
        <v>1715</v>
      </c>
      <c r="O153" s="51">
        <v>1</v>
      </c>
      <c r="P153" s="50" t="s">
        <v>17</v>
      </c>
      <c r="Q153" s="52">
        <v>120293.9</v>
      </c>
      <c r="R153" s="52">
        <v>120293.9</v>
      </c>
      <c r="S153" s="52">
        <v>120293.9</v>
      </c>
      <c r="T153" s="51" t="s">
        <v>1686</v>
      </c>
      <c r="U153" s="51"/>
      <c r="V153" s="51"/>
      <c r="W153" s="50" t="s">
        <v>2206</v>
      </c>
      <c r="X153" s="50" t="s">
        <v>2191</v>
      </c>
      <c r="Y153" s="51"/>
      <c r="Z153" s="51" t="s">
        <v>1688</v>
      </c>
      <c r="AA153" s="50" t="s">
        <v>3552</v>
      </c>
      <c r="AB153" s="50"/>
      <c r="AC153" s="50"/>
      <c r="AD153" s="50"/>
      <c r="AE153" s="50"/>
      <c r="AF153" s="50"/>
      <c r="AG153" s="50" t="s">
        <v>3549</v>
      </c>
      <c r="AH153" s="50" t="s">
        <v>3277</v>
      </c>
      <c r="AI153" s="50" t="s">
        <v>3278</v>
      </c>
      <c r="AJ153" s="50" t="s">
        <v>3568</v>
      </c>
      <c r="AK153" s="50" t="s">
        <v>3569</v>
      </c>
      <c r="AL153" s="50" t="s">
        <v>2206</v>
      </c>
      <c r="AM153" s="50" t="s">
        <v>2191</v>
      </c>
      <c r="AN153" s="52">
        <v>120293.9</v>
      </c>
      <c r="AO153" s="53" t="s">
        <v>17</v>
      </c>
      <c r="AP153" s="50"/>
      <c r="AQ153" s="50" t="s">
        <v>3458</v>
      </c>
      <c r="AR153" s="50" t="s">
        <v>3459</v>
      </c>
      <c r="AS153" s="50" t="s">
        <v>21</v>
      </c>
      <c r="AT153" s="50"/>
      <c r="AU153" s="50"/>
      <c r="AV153" s="50"/>
      <c r="AW153" s="50"/>
      <c r="AX153" s="50" t="s">
        <v>1679</v>
      </c>
      <c r="AY153" s="50" t="s">
        <v>21</v>
      </c>
      <c r="AZ153" s="50" t="s">
        <v>21</v>
      </c>
      <c r="BA153" s="50" t="s">
        <v>21</v>
      </c>
      <c r="BB153" s="50"/>
      <c r="BC153" s="50"/>
      <c r="BD153" s="50"/>
      <c r="BE153" s="50" t="s">
        <v>3555</v>
      </c>
      <c r="BF153" s="50" t="s">
        <v>3556</v>
      </c>
      <c r="BG153" s="51">
        <v>2</v>
      </c>
      <c r="BH153" s="50" t="s">
        <v>1695</v>
      </c>
      <c r="BI153" s="50" t="s">
        <v>1696</v>
      </c>
      <c r="BJ153" s="50" t="s">
        <v>17</v>
      </c>
      <c r="BK153" s="52">
        <v>120293.9</v>
      </c>
      <c r="BL153" s="52">
        <v>120293.9</v>
      </c>
    </row>
    <row r="154" spans="1:64" s="37" customFormat="1" ht="19.7" customHeight="1" x14ac:dyDescent="0.2">
      <c r="A154" s="37">
        <v>11</v>
      </c>
      <c r="B154" s="49" t="s">
        <v>1726</v>
      </c>
      <c r="E154" s="54" t="s">
        <v>1679</v>
      </c>
      <c r="F154" s="54" t="s">
        <v>3401</v>
      </c>
      <c r="G154" s="54" t="s">
        <v>3570</v>
      </c>
      <c r="H154" s="54" t="s">
        <v>3549</v>
      </c>
      <c r="I154" s="54" t="s">
        <v>3550</v>
      </c>
      <c r="J154" s="54" t="s">
        <v>1682</v>
      </c>
      <c r="K154" s="54" t="s">
        <v>1712</v>
      </c>
      <c r="L154" s="54" t="s">
        <v>1713</v>
      </c>
      <c r="M154" s="54" t="s">
        <v>3567</v>
      </c>
      <c r="N154" s="54" t="s">
        <v>1715</v>
      </c>
      <c r="O154" s="55">
        <v>1</v>
      </c>
      <c r="P154" s="54" t="s">
        <v>17</v>
      </c>
      <c r="Q154" s="56">
        <v>14932.95</v>
      </c>
      <c r="R154" s="56">
        <v>14932.95</v>
      </c>
      <c r="S154" s="56">
        <v>14932.95</v>
      </c>
      <c r="T154" s="55" t="s">
        <v>1686</v>
      </c>
      <c r="U154" s="55"/>
      <c r="V154" s="55"/>
      <c r="W154" s="54" t="s">
        <v>2206</v>
      </c>
      <c r="X154" s="54" t="s">
        <v>2191</v>
      </c>
      <c r="Y154" s="55"/>
      <c r="Z154" s="55" t="s">
        <v>1688</v>
      </c>
      <c r="AA154" s="54" t="s">
        <v>3552</v>
      </c>
      <c r="AB154" s="54"/>
      <c r="AC154" s="54"/>
      <c r="AD154" s="54"/>
      <c r="AE154" s="54"/>
      <c r="AF154" s="54"/>
      <c r="AG154" s="54" t="s">
        <v>3549</v>
      </c>
      <c r="AH154" s="54" t="s">
        <v>3277</v>
      </c>
      <c r="AI154" s="54" t="s">
        <v>3278</v>
      </c>
      <c r="AJ154" s="54" t="s">
        <v>3571</v>
      </c>
      <c r="AK154" s="54" t="s">
        <v>3569</v>
      </c>
      <c r="AL154" s="54" t="s">
        <v>2206</v>
      </c>
      <c r="AM154" s="54" t="s">
        <v>2191</v>
      </c>
      <c r="AN154" s="56">
        <v>15049.45</v>
      </c>
      <c r="AO154" s="57" t="s">
        <v>17</v>
      </c>
      <c r="AP154" s="54"/>
      <c r="AQ154" s="54" t="s">
        <v>3458</v>
      </c>
      <c r="AR154" s="54" t="s">
        <v>3459</v>
      </c>
      <c r="AS154" s="54" t="s">
        <v>21</v>
      </c>
      <c r="AT154" s="54"/>
      <c r="AU154" s="54"/>
      <c r="AV154" s="54"/>
      <c r="AW154" s="54"/>
      <c r="AX154" s="54" t="s">
        <v>1679</v>
      </c>
      <c r="AY154" s="54" t="s">
        <v>21</v>
      </c>
      <c r="AZ154" s="54" t="s">
        <v>21</v>
      </c>
      <c r="BA154" s="54" t="s">
        <v>21</v>
      </c>
      <c r="BB154" s="54"/>
      <c r="BC154" s="54"/>
      <c r="BD154" s="54"/>
      <c r="BE154" s="54" t="s">
        <v>3555</v>
      </c>
      <c r="BF154" s="54" t="s">
        <v>3556</v>
      </c>
      <c r="BG154" s="55">
        <v>2</v>
      </c>
      <c r="BH154" s="54" t="s">
        <v>1695</v>
      </c>
      <c r="BI154" s="54" t="s">
        <v>1696</v>
      </c>
      <c r="BJ154" s="54" t="s">
        <v>17</v>
      </c>
      <c r="BK154" s="56">
        <v>14932.95</v>
      </c>
      <c r="BL154" s="56">
        <v>14932.95</v>
      </c>
    </row>
    <row r="155" spans="1:64" s="37" customFormat="1" ht="19.7" customHeight="1" x14ac:dyDescent="0.2">
      <c r="A155" s="37">
        <v>11</v>
      </c>
      <c r="B155" s="49" t="s">
        <v>1726</v>
      </c>
      <c r="E155" s="50" t="s">
        <v>1679</v>
      </c>
      <c r="F155" s="50" t="s">
        <v>3401</v>
      </c>
      <c r="G155" s="50" t="s">
        <v>3572</v>
      </c>
      <c r="H155" s="50" t="s">
        <v>3549</v>
      </c>
      <c r="I155" s="50" t="s">
        <v>3550</v>
      </c>
      <c r="J155" s="50" t="s">
        <v>1682</v>
      </c>
      <c r="K155" s="50" t="s">
        <v>1712</v>
      </c>
      <c r="L155" s="50" t="s">
        <v>1713</v>
      </c>
      <c r="M155" s="50" t="s">
        <v>3567</v>
      </c>
      <c r="N155" s="50" t="s">
        <v>1715</v>
      </c>
      <c r="O155" s="51">
        <v>1</v>
      </c>
      <c r="P155" s="50" t="s">
        <v>17</v>
      </c>
      <c r="Q155" s="52">
        <v>116.5</v>
      </c>
      <c r="R155" s="52">
        <v>116.5</v>
      </c>
      <c r="S155" s="52">
        <v>116.5</v>
      </c>
      <c r="T155" s="51" t="s">
        <v>1686</v>
      </c>
      <c r="U155" s="51"/>
      <c r="V155" s="51"/>
      <c r="W155" s="50" t="s">
        <v>2206</v>
      </c>
      <c r="X155" s="50" t="s">
        <v>2191</v>
      </c>
      <c r="Y155" s="51"/>
      <c r="Z155" s="51" t="s">
        <v>1688</v>
      </c>
      <c r="AA155" s="50" t="s">
        <v>3552</v>
      </c>
      <c r="AB155" s="50"/>
      <c r="AC155" s="50"/>
      <c r="AD155" s="50"/>
      <c r="AE155" s="50"/>
      <c r="AF155" s="50"/>
      <c r="AG155" s="50" t="s">
        <v>3549</v>
      </c>
      <c r="AH155" s="50" t="s">
        <v>3277</v>
      </c>
      <c r="AI155" s="50" t="s">
        <v>3278</v>
      </c>
      <c r="AJ155" s="50" t="s">
        <v>3571</v>
      </c>
      <c r="AK155" s="50" t="s">
        <v>3569</v>
      </c>
      <c r="AL155" s="50" t="s">
        <v>2206</v>
      </c>
      <c r="AM155" s="50" t="s">
        <v>2191</v>
      </c>
      <c r="AN155" s="52">
        <v>15049.45</v>
      </c>
      <c r="AO155" s="53" t="s">
        <v>17</v>
      </c>
      <c r="AP155" s="50"/>
      <c r="AQ155" s="50" t="s">
        <v>3458</v>
      </c>
      <c r="AR155" s="50" t="s">
        <v>3459</v>
      </c>
      <c r="AS155" s="50" t="s">
        <v>21</v>
      </c>
      <c r="AT155" s="50"/>
      <c r="AU155" s="50"/>
      <c r="AV155" s="50"/>
      <c r="AW155" s="50"/>
      <c r="AX155" s="50" t="s">
        <v>1679</v>
      </c>
      <c r="AY155" s="50" t="s">
        <v>21</v>
      </c>
      <c r="AZ155" s="50" t="s">
        <v>21</v>
      </c>
      <c r="BA155" s="50" t="s">
        <v>21</v>
      </c>
      <c r="BB155" s="50"/>
      <c r="BC155" s="50"/>
      <c r="BD155" s="50"/>
      <c r="BE155" s="50" t="s">
        <v>3555</v>
      </c>
      <c r="BF155" s="50" t="s">
        <v>3556</v>
      </c>
      <c r="BG155" s="51">
        <v>2</v>
      </c>
      <c r="BH155" s="50" t="s">
        <v>1695</v>
      </c>
      <c r="BI155" s="50" t="s">
        <v>1696</v>
      </c>
      <c r="BJ155" s="50" t="s">
        <v>17</v>
      </c>
      <c r="BK155" s="52">
        <v>116.5</v>
      </c>
      <c r="BL155" s="52">
        <v>116.5</v>
      </c>
    </row>
    <row r="156" spans="1:64" s="37" customFormat="1" ht="19.7" customHeight="1" x14ac:dyDescent="0.2">
      <c r="A156" s="37">
        <v>11</v>
      </c>
      <c r="B156" s="49" t="s">
        <v>1726</v>
      </c>
      <c r="E156" s="54" t="s">
        <v>1679</v>
      </c>
      <c r="F156" s="54" t="s">
        <v>3401</v>
      </c>
      <c r="G156" s="54" t="s">
        <v>3573</v>
      </c>
      <c r="H156" s="54" t="s">
        <v>1751</v>
      </c>
      <c r="I156" s="54" t="s">
        <v>1752</v>
      </c>
      <c r="J156" s="54" t="s">
        <v>1682</v>
      </c>
      <c r="K156" s="54" t="s">
        <v>1712</v>
      </c>
      <c r="L156" s="54" t="s">
        <v>1713</v>
      </c>
      <c r="M156" s="54" t="s">
        <v>3574</v>
      </c>
      <c r="N156" s="54" t="s">
        <v>1715</v>
      </c>
      <c r="O156" s="55">
        <v>1</v>
      </c>
      <c r="P156" s="54" t="s">
        <v>17</v>
      </c>
      <c r="Q156" s="56">
        <v>262500</v>
      </c>
      <c r="R156" s="56">
        <v>262500</v>
      </c>
      <c r="S156" s="56">
        <v>262500</v>
      </c>
      <c r="T156" s="55" t="s">
        <v>1686</v>
      </c>
      <c r="U156" s="55"/>
      <c r="V156" s="55"/>
      <c r="W156" s="54" t="s">
        <v>1846</v>
      </c>
      <c r="X156" s="54" t="s">
        <v>2191</v>
      </c>
      <c r="Y156" s="55"/>
      <c r="Z156" s="55" t="s">
        <v>1688</v>
      </c>
      <c r="AA156" s="54" t="s">
        <v>1754</v>
      </c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6"/>
      <c r="AO156" s="57"/>
      <c r="AP156" s="54"/>
      <c r="AQ156" s="54" t="s">
        <v>3562</v>
      </c>
      <c r="AR156" s="54" t="s">
        <v>3563</v>
      </c>
      <c r="AS156" s="54" t="s">
        <v>21</v>
      </c>
      <c r="AT156" s="54"/>
      <c r="AU156" s="54"/>
      <c r="AV156" s="54"/>
      <c r="AW156" s="54"/>
      <c r="AX156" s="54" t="s">
        <v>1679</v>
      </c>
      <c r="AY156" s="54" t="s">
        <v>21</v>
      </c>
      <c r="AZ156" s="54" t="s">
        <v>21</v>
      </c>
      <c r="BA156" s="54" t="s">
        <v>21</v>
      </c>
      <c r="BB156" s="54"/>
      <c r="BC156" s="54"/>
      <c r="BD156" s="54"/>
      <c r="BE156" s="54" t="s">
        <v>1755</v>
      </c>
      <c r="BF156" s="54" t="s">
        <v>1756</v>
      </c>
      <c r="BG156" s="55">
        <v>2</v>
      </c>
      <c r="BH156" s="54" t="s">
        <v>1695</v>
      </c>
      <c r="BI156" s="54" t="s">
        <v>1696</v>
      </c>
      <c r="BJ156" s="54" t="s">
        <v>17</v>
      </c>
      <c r="BK156" s="56">
        <v>262500</v>
      </c>
      <c r="BL156" s="56">
        <v>262500</v>
      </c>
    </row>
    <row r="157" spans="1:64" s="37" customFormat="1" ht="19.7" customHeight="1" x14ac:dyDescent="0.2">
      <c r="A157" s="37">
        <v>11</v>
      </c>
      <c r="B157" s="49" t="s">
        <v>1726</v>
      </c>
      <c r="C157" s="37">
        <v>60324</v>
      </c>
      <c r="D157" s="61">
        <v>-21007.37</v>
      </c>
      <c r="E157" s="50" t="s">
        <v>1679</v>
      </c>
      <c r="F157" s="50" t="s">
        <v>3401</v>
      </c>
      <c r="G157" s="50" t="s">
        <v>3575</v>
      </c>
      <c r="H157" s="50" t="s">
        <v>3576</v>
      </c>
      <c r="I157" s="50" t="s">
        <v>3577</v>
      </c>
      <c r="J157" s="50" t="s">
        <v>1682</v>
      </c>
      <c r="K157" s="50" t="s">
        <v>1683</v>
      </c>
      <c r="L157" s="50" t="s">
        <v>1684</v>
      </c>
      <c r="M157" s="50" t="s">
        <v>3578</v>
      </c>
      <c r="N157" s="50" t="s">
        <v>1685</v>
      </c>
      <c r="O157" s="51">
        <v>1</v>
      </c>
      <c r="P157" s="50" t="s">
        <v>17</v>
      </c>
      <c r="Q157" s="52">
        <v>7200000</v>
      </c>
      <c r="R157" s="52">
        <v>7200000</v>
      </c>
      <c r="S157" s="52">
        <v>7200000</v>
      </c>
      <c r="T157" s="51" t="s">
        <v>1686</v>
      </c>
      <c r="U157" s="51"/>
      <c r="V157" s="51"/>
      <c r="W157" s="50" t="s">
        <v>2206</v>
      </c>
      <c r="X157" s="50" t="s">
        <v>2191</v>
      </c>
      <c r="Y157" s="51"/>
      <c r="Z157" s="51" t="s">
        <v>1688</v>
      </c>
      <c r="AA157" s="50" t="s">
        <v>3579</v>
      </c>
      <c r="AB157" s="50"/>
      <c r="AC157" s="50"/>
      <c r="AD157" s="50"/>
      <c r="AE157" s="50"/>
      <c r="AF157" s="50"/>
      <c r="AG157" s="50" t="s">
        <v>3576</v>
      </c>
      <c r="AH157" s="50" t="s">
        <v>3277</v>
      </c>
      <c r="AI157" s="50" t="s">
        <v>3278</v>
      </c>
      <c r="AJ157" s="50" t="s">
        <v>3580</v>
      </c>
      <c r="AK157" s="50" t="s">
        <v>3581</v>
      </c>
      <c r="AL157" s="50" t="s">
        <v>2206</v>
      </c>
      <c r="AM157" s="50" t="s">
        <v>2191</v>
      </c>
      <c r="AN157" s="52">
        <v>7200000</v>
      </c>
      <c r="AO157" s="53" t="s">
        <v>17</v>
      </c>
      <c r="AP157" s="50"/>
      <c r="AQ157" s="50" t="s">
        <v>3458</v>
      </c>
      <c r="AR157" s="50" t="s">
        <v>3459</v>
      </c>
      <c r="AS157" s="50" t="s">
        <v>21</v>
      </c>
      <c r="AT157" s="50"/>
      <c r="AU157" s="50"/>
      <c r="AV157" s="50"/>
      <c r="AW157" s="50"/>
      <c r="AX157" s="50" t="s">
        <v>1679</v>
      </c>
      <c r="AY157" s="50" t="s">
        <v>21</v>
      </c>
      <c r="AZ157" s="50" t="s">
        <v>21</v>
      </c>
      <c r="BA157" s="50" t="s">
        <v>21</v>
      </c>
      <c r="BB157" s="50"/>
      <c r="BC157" s="50"/>
      <c r="BD157" s="50"/>
      <c r="BE157" s="50"/>
      <c r="BF157" s="50" t="s">
        <v>3582</v>
      </c>
      <c r="BG157" s="51">
        <v>2</v>
      </c>
      <c r="BH157" s="50" t="s">
        <v>1695</v>
      </c>
      <c r="BI157" s="50" t="s">
        <v>1696</v>
      </c>
      <c r="BJ157" s="50" t="s">
        <v>17</v>
      </c>
      <c r="BK157" s="52">
        <v>7200000</v>
      </c>
      <c r="BL157" s="52">
        <v>7200000</v>
      </c>
    </row>
    <row r="158" spans="1:64" s="37" customFormat="1" ht="19.7" customHeight="1" x14ac:dyDescent="0.2">
      <c r="A158" s="37">
        <v>11</v>
      </c>
      <c r="B158" s="49" t="s">
        <v>1726</v>
      </c>
      <c r="C158" s="37">
        <v>60324</v>
      </c>
      <c r="D158" s="61">
        <v>-510424.79</v>
      </c>
      <c r="E158" s="54" t="s">
        <v>1679</v>
      </c>
      <c r="F158" s="54" t="s">
        <v>3401</v>
      </c>
      <c r="G158" s="54" t="s">
        <v>3583</v>
      </c>
      <c r="H158" s="54" t="s">
        <v>3576</v>
      </c>
      <c r="I158" s="54" t="s">
        <v>3577</v>
      </c>
      <c r="J158" s="54" t="s">
        <v>1682</v>
      </c>
      <c r="K158" s="54" t="s">
        <v>1683</v>
      </c>
      <c r="L158" s="54" t="s">
        <v>1684</v>
      </c>
      <c r="M158" s="54" t="s">
        <v>3578</v>
      </c>
      <c r="N158" s="54" t="s">
        <v>1685</v>
      </c>
      <c r="O158" s="55">
        <v>1</v>
      </c>
      <c r="P158" s="54" t="s">
        <v>17</v>
      </c>
      <c r="Q158" s="56">
        <v>174941404.94999999</v>
      </c>
      <c r="R158" s="56">
        <v>174941404.94999999</v>
      </c>
      <c r="S158" s="56">
        <v>174941404.94999999</v>
      </c>
      <c r="T158" s="55" t="s">
        <v>1686</v>
      </c>
      <c r="U158" s="55"/>
      <c r="V158" s="55"/>
      <c r="W158" s="54" t="s">
        <v>2206</v>
      </c>
      <c r="X158" s="54" t="s">
        <v>2191</v>
      </c>
      <c r="Y158" s="55"/>
      <c r="Z158" s="55" t="s">
        <v>1688</v>
      </c>
      <c r="AA158" s="54" t="s">
        <v>3579</v>
      </c>
      <c r="AB158" s="54"/>
      <c r="AC158" s="54"/>
      <c r="AD158" s="54"/>
      <c r="AE158" s="54"/>
      <c r="AF158" s="54"/>
      <c r="AG158" s="54" t="s">
        <v>3576</v>
      </c>
      <c r="AH158" s="54" t="s">
        <v>3277</v>
      </c>
      <c r="AI158" s="54" t="s">
        <v>3278</v>
      </c>
      <c r="AJ158" s="54" t="s">
        <v>3584</v>
      </c>
      <c r="AK158" s="54" t="s">
        <v>3581</v>
      </c>
      <c r="AL158" s="54" t="s">
        <v>2206</v>
      </c>
      <c r="AM158" s="54" t="s">
        <v>2191</v>
      </c>
      <c r="AN158" s="56">
        <v>88131004.950000003</v>
      </c>
      <c r="AO158" s="57" t="s">
        <v>17</v>
      </c>
      <c r="AP158" s="54"/>
      <c r="AQ158" s="54" t="s">
        <v>3458</v>
      </c>
      <c r="AR158" s="54" t="s">
        <v>3459</v>
      </c>
      <c r="AS158" s="54" t="s">
        <v>21</v>
      </c>
      <c r="AT158" s="54"/>
      <c r="AU158" s="54"/>
      <c r="AV158" s="54"/>
      <c r="AW158" s="54"/>
      <c r="AX158" s="54" t="s">
        <v>1679</v>
      </c>
      <c r="AY158" s="54" t="s">
        <v>21</v>
      </c>
      <c r="AZ158" s="54" t="s">
        <v>21</v>
      </c>
      <c r="BA158" s="54" t="s">
        <v>21</v>
      </c>
      <c r="BB158" s="54"/>
      <c r="BC158" s="54"/>
      <c r="BD158" s="54"/>
      <c r="BE158" s="54"/>
      <c r="BF158" s="54" t="s">
        <v>3582</v>
      </c>
      <c r="BG158" s="55">
        <v>2</v>
      </c>
      <c r="BH158" s="54" t="s">
        <v>1695</v>
      </c>
      <c r="BI158" s="54" t="s">
        <v>1696</v>
      </c>
      <c r="BJ158" s="54" t="s">
        <v>17</v>
      </c>
      <c r="BK158" s="56">
        <v>174941404.94999999</v>
      </c>
      <c r="BL158" s="56">
        <v>174941404.94999999</v>
      </c>
    </row>
    <row r="159" spans="1:64" s="37" customFormat="1" ht="19.7" customHeight="1" x14ac:dyDescent="0.2">
      <c r="A159" s="37">
        <v>11</v>
      </c>
      <c r="B159" s="49" t="s">
        <v>1726</v>
      </c>
      <c r="E159" s="50" t="s">
        <v>1679</v>
      </c>
      <c r="F159" s="50" t="s">
        <v>3401</v>
      </c>
      <c r="G159" s="50" t="s">
        <v>3585</v>
      </c>
      <c r="H159" s="50" t="s">
        <v>3452</v>
      </c>
      <c r="I159" s="50" t="s">
        <v>3453</v>
      </c>
      <c r="J159" s="50" t="s">
        <v>1682</v>
      </c>
      <c r="K159" s="50" t="s">
        <v>1712</v>
      </c>
      <c r="L159" s="50" t="s">
        <v>1713</v>
      </c>
      <c r="M159" s="50" t="s">
        <v>3586</v>
      </c>
      <c r="N159" s="50" t="s">
        <v>1715</v>
      </c>
      <c r="O159" s="51">
        <v>1</v>
      </c>
      <c r="P159" s="50" t="s">
        <v>17</v>
      </c>
      <c r="Q159" s="52">
        <v>277493.21000000002</v>
      </c>
      <c r="R159" s="52">
        <v>277493.21000000002</v>
      </c>
      <c r="S159" s="52">
        <v>277493.21000000002</v>
      </c>
      <c r="T159" s="51" t="s">
        <v>1686</v>
      </c>
      <c r="U159" s="51"/>
      <c r="V159" s="51"/>
      <c r="W159" s="50" t="s">
        <v>2206</v>
      </c>
      <c r="X159" s="50" t="s">
        <v>2191</v>
      </c>
      <c r="Y159" s="51"/>
      <c r="Z159" s="51" t="s">
        <v>1848</v>
      </c>
      <c r="AA159" s="50" t="s">
        <v>3455</v>
      </c>
      <c r="AB159" s="50"/>
      <c r="AC159" s="50"/>
      <c r="AD159" s="50"/>
      <c r="AE159" s="50"/>
      <c r="AF159" s="50"/>
      <c r="AG159" s="50" t="s">
        <v>3452</v>
      </c>
      <c r="AH159" s="50" t="s">
        <v>3277</v>
      </c>
      <c r="AI159" s="50" t="s">
        <v>3278</v>
      </c>
      <c r="AJ159" s="50" t="s">
        <v>3587</v>
      </c>
      <c r="AK159" s="50" t="s">
        <v>3588</v>
      </c>
      <c r="AL159" s="50" t="s">
        <v>2206</v>
      </c>
      <c r="AM159" s="50" t="s">
        <v>2191</v>
      </c>
      <c r="AN159" s="52">
        <v>277493.21000000002</v>
      </c>
      <c r="AO159" s="53" t="s">
        <v>17</v>
      </c>
      <c r="AP159" s="50"/>
      <c r="AQ159" s="50" t="s">
        <v>3458</v>
      </c>
      <c r="AR159" s="50" t="s">
        <v>3459</v>
      </c>
      <c r="AS159" s="50" t="s">
        <v>21</v>
      </c>
      <c r="AT159" s="50"/>
      <c r="AU159" s="50"/>
      <c r="AV159" s="50"/>
      <c r="AW159" s="50"/>
      <c r="AX159" s="50" t="s">
        <v>1679</v>
      </c>
      <c r="AY159" s="50" t="s">
        <v>21</v>
      </c>
      <c r="AZ159" s="50" t="s">
        <v>21</v>
      </c>
      <c r="BA159" s="50" t="s">
        <v>21</v>
      </c>
      <c r="BB159" s="50"/>
      <c r="BC159" s="50"/>
      <c r="BD159" s="50"/>
      <c r="BE159" s="50" t="s">
        <v>3460</v>
      </c>
      <c r="BF159" s="50" t="s">
        <v>3461</v>
      </c>
      <c r="BG159" s="51">
        <v>2</v>
      </c>
      <c r="BH159" s="50" t="s">
        <v>1695</v>
      </c>
      <c r="BI159" s="50" t="s">
        <v>1696</v>
      </c>
      <c r="BJ159" s="50" t="s">
        <v>17</v>
      </c>
      <c r="BK159" s="52">
        <v>277493.21000000002</v>
      </c>
      <c r="BL159" s="52">
        <v>277493.21000000002</v>
      </c>
    </row>
    <row r="160" spans="1:64" s="37" customFormat="1" ht="19.7" customHeight="1" x14ac:dyDescent="0.2">
      <c r="A160" s="37">
        <v>11</v>
      </c>
      <c r="B160" s="49" t="s">
        <v>1726</v>
      </c>
      <c r="E160" s="54" t="s">
        <v>1679</v>
      </c>
      <c r="F160" s="54" t="s">
        <v>3401</v>
      </c>
      <c r="G160" s="54" t="s">
        <v>3589</v>
      </c>
      <c r="H160" s="54" t="s">
        <v>3590</v>
      </c>
      <c r="I160" s="54" t="s">
        <v>3591</v>
      </c>
      <c r="J160" s="54" t="s">
        <v>1682</v>
      </c>
      <c r="K160" s="54" t="s">
        <v>1712</v>
      </c>
      <c r="L160" s="54" t="s">
        <v>1713</v>
      </c>
      <c r="M160" s="54" t="s">
        <v>3592</v>
      </c>
      <c r="N160" s="54" t="s">
        <v>1715</v>
      </c>
      <c r="O160" s="55">
        <v>1</v>
      </c>
      <c r="P160" s="54" t="s">
        <v>17</v>
      </c>
      <c r="Q160" s="56">
        <v>417516.73</v>
      </c>
      <c r="R160" s="56">
        <v>417516.73</v>
      </c>
      <c r="S160" s="56">
        <v>417516.73</v>
      </c>
      <c r="T160" s="55" t="s">
        <v>1686</v>
      </c>
      <c r="U160" s="55"/>
      <c r="V160" s="55"/>
      <c r="W160" s="54" t="s">
        <v>2206</v>
      </c>
      <c r="X160" s="54" t="s">
        <v>2191</v>
      </c>
      <c r="Y160" s="55"/>
      <c r="Z160" s="55" t="s">
        <v>1848</v>
      </c>
      <c r="AA160" s="54" t="s">
        <v>3593</v>
      </c>
      <c r="AB160" s="54"/>
      <c r="AC160" s="54"/>
      <c r="AD160" s="54"/>
      <c r="AE160" s="54"/>
      <c r="AF160" s="54"/>
      <c r="AG160" s="54" t="s">
        <v>3590</v>
      </c>
      <c r="AH160" s="54" t="s">
        <v>3428</v>
      </c>
      <c r="AI160" s="54" t="s">
        <v>3429</v>
      </c>
      <c r="AJ160" s="54" t="s">
        <v>3594</v>
      </c>
      <c r="AK160" s="54" t="s">
        <v>3595</v>
      </c>
      <c r="AL160" s="54" t="s">
        <v>2206</v>
      </c>
      <c r="AM160" s="54" t="s">
        <v>2191</v>
      </c>
      <c r="AN160" s="56">
        <v>394467.83</v>
      </c>
      <c r="AO160" s="57" t="s">
        <v>17</v>
      </c>
      <c r="AP160" s="54"/>
      <c r="AQ160" s="54" t="s">
        <v>3407</v>
      </c>
      <c r="AR160" s="54" t="s">
        <v>3408</v>
      </c>
      <c r="AS160" s="54" t="s">
        <v>21</v>
      </c>
      <c r="AT160" s="54"/>
      <c r="AU160" s="54"/>
      <c r="AV160" s="54"/>
      <c r="AW160" s="54"/>
      <c r="AX160" s="54" t="s">
        <v>1679</v>
      </c>
      <c r="AY160" s="54" t="s">
        <v>21</v>
      </c>
      <c r="AZ160" s="54" t="s">
        <v>21</v>
      </c>
      <c r="BA160" s="54" t="s">
        <v>21</v>
      </c>
      <c r="BB160" s="54"/>
      <c r="BC160" s="54"/>
      <c r="BD160" s="54"/>
      <c r="BE160" s="54" t="s">
        <v>3596</v>
      </c>
      <c r="BF160" s="54" t="s">
        <v>3597</v>
      </c>
      <c r="BG160" s="55">
        <v>2</v>
      </c>
      <c r="BH160" s="54" t="s">
        <v>1695</v>
      </c>
      <c r="BI160" s="54" t="s">
        <v>1696</v>
      </c>
      <c r="BJ160" s="54" t="s">
        <v>17</v>
      </c>
      <c r="BK160" s="56">
        <v>417516.73</v>
      </c>
      <c r="BL160" s="56">
        <v>417516.73</v>
      </c>
    </row>
    <row r="161" spans="1:64" s="37" customFormat="1" ht="19.7" customHeight="1" x14ac:dyDescent="0.2">
      <c r="A161" s="37">
        <v>11</v>
      </c>
      <c r="B161" s="49" t="s">
        <v>1726</v>
      </c>
      <c r="E161" s="50" t="s">
        <v>1679</v>
      </c>
      <c r="F161" s="50" t="s">
        <v>3401</v>
      </c>
      <c r="G161" s="50" t="s">
        <v>3598</v>
      </c>
      <c r="H161" s="50" t="s">
        <v>3599</v>
      </c>
      <c r="I161" s="50" t="s">
        <v>3600</v>
      </c>
      <c r="J161" s="50" t="s">
        <v>1682</v>
      </c>
      <c r="K161" s="50" t="s">
        <v>1712</v>
      </c>
      <c r="L161" s="50" t="s">
        <v>1713</v>
      </c>
      <c r="M161" s="50" t="s">
        <v>3601</v>
      </c>
      <c r="N161" s="50" t="s">
        <v>1715</v>
      </c>
      <c r="O161" s="51">
        <v>1</v>
      </c>
      <c r="P161" s="50" t="s">
        <v>17</v>
      </c>
      <c r="Q161" s="52">
        <v>900000</v>
      </c>
      <c r="R161" s="52">
        <v>900000</v>
      </c>
      <c r="S161" s="52">
        <v>900000</v>
      </c>
      <c r="T161" s="51" t="s">
        <v>1686</v>
      </c>
      <c r="U161" s="51"/>
      <c r="V161" s="51"/>
      <c r="W161" s="50" t="s">
        <v>2206</v>
      </c>
      <c r="X161" s="50" t="s">
        <v>2191</v>
      </c>
      <c r="Y161" s="51"/>
      <c r="Z161" s="51" t="s">
        <v>1848</v>
      </c>
      <c r="AA161" s="50" t="s">
        <v>3602</v>
      </c>
      <c r="AB161" s="50"/>
      <c r="AC161" s="50"/>
      <c r="AD161" s="50"/>
      <c r="AE161" s="50"/>
      <c r="AF161" s="50"/>
      <c r="AG161" s="50" t="s">
        <v>3599</v>
      </c>
      <c r="AH161" s="50" t="s">
        <v>2738</v>
      </c>
      <c r="AI161" s="50" t="s">
        <v>2739</v>
      </c>
      <c r="AJ161" s="50" t="s">
        <v>3603</v>
      </c>
      <c r="AK161" s="50" t="s">
        <v>3604</v>
      </c>
      <c r="AL161" s="50" t="s">
        <v>2206</v>
      </c>
      <c r="AM161" s="50" t="s">
        <v>2191</v>
      </c>
      <c r="AN161" s="52">
        <v>900000</v>
      </c>
      <c r="AO161" s="53" t="s">
        <v>17</v>
      </c>
      <c r="AP161" s="50"/>
      <c r="AQ161" s="50" t="s">
        <v>3458</v>
      </c>
      <c r="AR161" s="50" t="s">
        <v>3459</v>
      </c>
      <c r="AS161" s="50" t="s">
        <v>21</v>
      </c>
      <c r="AT161" s="50"/>
      <c r="AU161" s="50"/>
      <c r="AV161" s="50"/>
      <c r="AW161" s="50"/>
      <c r="AX161" s="50" t="s">
        <v>1679</v>
      </c>
      <c r="AY161" s="50" t="s">
        <v>21</v>
      </c>
      <c r="AZ161" s="50" t="s">
        <v>21</v>
      </c>
      <c r="BA161" s="50" t="s">
        <v>21</v>
      </c>
      <c r="BB161" s="50"/>
      <c r="BC161" s="50"/>
      <c r="BD161" s="50"/>
      <c r="BE161" s="50" t="s">
        <v>3605</v>
      </c>
      <c r="BF161" s="50" t="s">
        <v>3606</v>
      </c>
      <c r="BG161" s="51">
        <v>2</v>
      </c>
      <c r="BH161" s="50" t="s">
        <v>1695</v>
      </c>
      <c r="BI161" s="50" t="s">
        <v>1696</v>
      </c>
      <c r="BJ161" s="50" t="s">
        <v>17</v>
      </c>
      <c r="BK161" s="52">
        <v>900000</v>
      </c>
      <c r="BL161" s="52">
        <v>900000</v>
      </c>
    </row>
    <row r="162" spans="1:64" s="37" customFormat="1" ht="19.7" customHeight="1" x14ac:dyDescent="0.2">
      <c r="A162" s="37">
        <v>11</v>
      </c>
      <c r="B162" s="49" t="s">
        <v>1726</v>
      </c>
      <c r="E162" s="50" t="s">
        <v>1679</v>
      </c>
      <c r="F162" s="50" t="s">
        <v>3401</v>
      </c>
      <c r="G162" s="50" t="s">
        <v>3607</v>
      </c>
      <c r="H162" s="50" t="s">
        <v>2112</v>
      </c>
      <c r="I162" s="50" t="s">
        <v>2113</v>
      </c>
      <c r="J162" s="50" t="s">
        <v>1682</v>
      </c>
      <c r="K162" s="50" t="s">
        <v>1712</v>
      </c>
      <c r="L162" s="50" t="s">
        <v>1713</v>
      </c>
      <c r="M162" s="50" t="s">
        <v>3608</v>
      </c>
      <c r="N162" s="50" t="s">
        <v>1715</v>
      </c>
      <c r="O162" s="51">
        <v>1</v>
      </c>
      <c r="P162" s="50" t="s">
        <v>17</v>
      </c>
      <c r="Q162" s="52">
        <v>1779150.46</v>
      </c>
      <c r="R162" s="52">
        <v>1779150.46</v>
      </c>
      <c r="S162" s="52">
        <v>1779150.46</v>
      </c>
      <c r="T162" s="51" t="s">
        <v>1686</v>
      </c>
      <c r="U162" s="51"/>
      <c r="V162" s="51"/>
      <c r="W162" s="50" t="s">
        <v>2206</v>
      </c>
      <c r="X162" s="50" t="s">
        <v>2191</v>
      </c>
      <c r="Y162" s="51"/>
      <c r="Z162" s="51" t="s">
        <v>1688</v>
      </c>
      <c r="AA162" s="50" t="s">
        <v>2115</v>
      </c>
      <c r="AB162" s="50"/>
      <c r="AC162" s="50"/>
      <c r="AD162" s="50"/>
      <c r="AE162" s="50"/>
      <c r="AF162" s="50"/>
      <c r="AG162" s="50" t="s">
        <v>2112</v>
      </c>
      <c r="AH162" s="50" t="s">
        <v>3428</v>
      </c>
      <c r="AI162" s="50" t="s">
        <v>3429</v>
      </c>
      <c r="AJ162" s="50" t="s">
        <v>3609</v>
      </c>
      <c r="AK162" s="50" t="s">
        <v>3595</v>
      </c>
      <c r="AL162" s="50" t="s">
        <v>2206</v>
      </c>
      <c r="AM162" s="50" t="s">
        <v>2191</v>
      </c>
      <c r="AN162" s="52">
        <v>189553.11</v>
      </c>
      <c r="AO162" s="53" t="s">
        <v>17</v>
      </c>
      <c r="AP162" s="50"/>
      <c r="AQ162" s="50" t="s">
        <v>3407</v>
      </c>
      <c r="AR162" s="50" t="s">
        <v>3408</v>
      </c>
      <c r="AS162" s="50" t="s">
        <v>21</v>
      </c>
      <c r="AT162" s="50"/>
      <c r="AU162" s="50"/>
      <c r="AV162" s="50"/>
      <c r="AW162" s="50"/>
      <c r="AX162" s="50" t="s">
        <v>1679</v>
      </c>
      <c r="AY162" s="50" t="s">
        <v>21</v>
      </c>
      <c r="AZ162" s="50" t="s">
        <v>21</v>
      </c>
      <c r="BA162" s="50" t="s">
        <v>21</v>
      </c>
      <c r="BB162" s="50"/>
      <c r="BC162" s="50"/>
      <c r="BD162" s="50"/>
      <c r="BE162" s="50" t="s">
        <v>2118</v>
      </c>
      <c r="BF162" s="50" t="s">
        <v>2119</v>
      </c>
      <c r="BG162" s="51">
        <v>2</v>
      </c>
      <c r="BH162" s="50" t="s">
        <v>1695</v>
      </c>
      <c r="BI162" s="50" t="s">
        <v>1696</v>
      </c>
      <c r="BJ162" s="50" t="s">
        <v>17</v>
      </c>
      <c r="BK162" s="52">
        <v>1779150.46</v>
      </c>
      <c r="BL162" s="52">
        <v>1779150.46</v>
      </c>
    </row>
    <row r="163" spans="1:64" s="37" customFormat="1" ht="19.7" customHeight="1" x14ac:dyDescent="0.2">
      <c r="A163" s="37">
        <v>11</v>
      </c>
      <c r="B163" s="49" t="s">
        <v>1726</v>
      </c>
      <c r="E163" s="54" t="s">
        <v>1679</v>
      </c>
      <c r="F163" s="54" t="s">
        <v>3401</v>
      </c>
      <c r="G163" s="54" t="s">
        <v>3610</v>
      </c>
      <c r="H163" s="54" t="s">
        <v>3611</v>
      </c>
      <c r="I163" s="54" t="s">
        <v>3612</v>
      </c>
      <c r="J163" s="54" t="s">
        <v>1682</v>
      </c>
      <c r="K163" s="54" t="s">
        <v>1712</v>
      </c>
      <c r="L163" s="54" t="s">
        <v>1713</v>
      </c>
      <c r="M163" s="54" t="s">
        <v>3613</v>
      </c>
      <c r="N163" s="54" t="s">
        <v>1715</v>
      </c>
      <c r="O163" s="55">
        <v>1</v>
      </c>
      <c r="P163" s="54" t="s">
        <v>17</v>
      </c>
      <c r="Q163" s="56">
        <v>306920.02</v>
      </c>
      <c r="R163" s="56">
        <v>306920.02</v>
      </c>
      <c r="S163" s="56">
        <v>306920.02</v>
      </c>
      <c r="T163" s="55" t="s">
        <v>1686</v>
      </c>
      <c r="U163" s="55"/>
      <c r="V163" s="55"/>
      <c r="W163" s="54" t="s">
        <v>2206</v>
      </c>
      <c r="X163" s="54" t="s">
        <v>2191</v>
      </c>
      <c r="Y163" s="55"/>
      <c r="Z163" s="55" t="s">
        <v>1848</v>
      </c>
      <c r="AA163" s="54" t="s">
        <v>3614</v>
      </c>
      <c r="AB163" s="54"/>
      <c r="AC163" s="54"/>
      <c r="AD163" s="54"/>
      <c r="AE163" s="54"/>
      <c r="AF163" s="54"/>
      <c r="AG163" s="54" t="s">
        <v>3611</v>
      </c>
      <c r="AH163" s="54" t="s">
        <v>3277</v>
      </c>
      <c r="AI163" s="54" t="s">
        <v>3278</v>
      </c>
      <c r="AJ163" s="54" t="s">
        <v>3615</v>
      </c>
      <c r="AK163" s="54" t="s">
        <v>3616</v>
      </c>
      <c r="AL163" s="54" t="s">
        <v>2206</v>
      </c>
      <c r="AM163" s="54" t="s">
        <v>2191</v>
      </c>
      <c r="AN163" s="56">
        <v>158255.59</v>
      </c>
      <c r="AO163" s="57" t="s">
        <v>17</v>
      </c>
      <c r="AP163" s="54"/>
      <c r="AQ163" s="54" t="s">
        <v>3458</v>
      </c>
      <c r="AR163" s="54" t="s">
        <v>3459</v>
      </c>
      <c r="AS163" s="54" t="s">
        <v>21</v>
      </c>
      <c r="AT163" s="54"/>
      <c r="AU163" s="54"/>
      <c r="AV163" s="54"/>
      <c r="AW163" s="54"/>
      <c r="AX163" s="54" t="s">
        <v>1679</v>
      </c>
      <c r="AY163" s="54" t="s">
        <v>21</v>
      </c>
      <c r="AZ163" s="54" t="s">
        <v>21</v>
      </c>
      <c r="BA163" s="54" t="s">
        <v>21</v>
      </c>
      <c r="BB163" s="54"/>
      <c r="BC163" s="54"/>
      <c r="BD163" s="54"/>
      <c r="BE163" s="54" t="s">
        <v>3617</v>
      </c>
      <c r="BF163" s="54" t="s">
        <v>3618</v>
      </c>
      <c r="BG163" s="55">
        <v>2</v>
      </c>
      <c r="BH163" s="54" t="s">
        <v>1695</v>
      </c>
      <c r="BI163" s="54" t="s">
        <v>1696</v>
      </c>
      <c r="BJ163" s="54" t="s">
        <v>17</v>
      </c>
      <c r="BK163" s="56">
        <v>306920.02</v>
      </c>
      <c r="BL163" s="56">
        <v>306920.02</v>
      </c>
    </row>
    <row r="164" spans="1:64" s="37" customFormat="1" ht="19.7" customHeight="1" x14ac:dyDescent="0.2">
      <c r="A164" s="37">
        <v>11</v>
      </c>
      <c r="B164" s="49" t="s">
        <v>1726</v>
      </c>
      <c r="E164" s="50" t="s">
        <v>1679</v>
      </c>
      <c r="F164" s="50" t="s">
        <v>3401</v>
      </c>
      <c r="G164" s="50" t="s">
        <v>3619</v>
      </c>
      <c r="H164" s="50" t="s">
        <v>3620</v>
      </c>
      <c r="I164" s="50" t="s">
        <v>3621</v>
      </c>
      <c r="J164" s="50" t="s">
        <v>1682</v>
      </c>
      <c r="K164" s="50" t="s">
        <v>1712</v>
      </c>
      <c r="L164" s="50" t="s">
        <v>1713</v>
      </c>
      <c r="M164" s="50" t="s">
        <v>3622</v>
      </c>
      <c r="N164" s="50" t="s">
        <v>1715</v>
      </c>
      <c r="O164" s="51">
        <v>1</v>
      </c>
      <c r="P164" s="50" t="s">
        <v>17</v>
      </c>
      <c r="Q164" s="52">
        <v>100000</v>
      </c>
      <c r="R164" s="56">
        <v>100000</v>
      </c>
      <c r="S164" s="52">
        <v>100000</v>
      </c>
      <c r="T164" s="51" t="s">
        <v>1686</v>
      </c>
      <c r="U164" s="51"/>
      <c r="V164" s="51"/>
      <c r="W164" s="50" t="s">
        <v>3623</v>
      </c>
      <c r="X164" s="50" t="s">
        <v>2122</v>
      </c>
      <c r="Y164" s="51"/>
      <c r="Z164" s="51" t="s">
        <v>1688</v>
      </c>
      <c r="AA164" s="50" t="s">
        <v>3624</v>
      </c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2"/>
      <c r="AO164" s="53"/>
      <c r="AP164" s="50"/>
      <c r="AQ164" s="50" t="s">
        <v>3562</v>
      </c>
      <c r="AR164" s="50" t="s">
        <v>3563</v>
      </c>
      <c r="AS164" s="50" t="s">
        <v>21</v>
      </c>
      <c r="AT164" s="50"/>
      <c r="AU164" s="50"/>
      <c r="AV164" s="50"/>
      <c r="AW164" s="50"/>
      <c r="AX164" s="50" t="s">
        <v>1679</v>
      </c>
      <c r="AY164" s="50" t="s">
        <v>21</v>
      </c>
      <c r="AZ164" s="50" t="s">
        <v>21</v>
      </c>
      <c r="BA164" s="50" t="s">
        <v>21</v>
      </c>
      <c r="BB164" s="50"/>
      <c r="BC164" s="50"/>
      <c r="BD164" s="50"/>
      <c r="BE164" s="50" t="s">
        <v>3625</v>
      </c>
      <c r="BF164" s="50" t="s">
        <v>3626</v>
      </c>
      <c r="BG164" s="51">
        <v>2</v>
      </c>
      <c r="BH164" s="50" t="s">
        <v>1695</v>
      </c>
      <c r="BI164" s="50" t="s">
        <v>1696</v>
      </c>
      <c r="BJ164" s="50" t="s">
        <v>17</v>
      </c>
      <c r="BK164" s="52">
        <v>100000</v>
      </c>
      <c r="BL164" s="52">
        <v>100000</v>
      </c>
    </row>
    <row r="165" spans="1:64" s="37" customFormat="1" ht="19.7" customHeight="1" x14ac:dyDescent="0.2">
      <c r="A165" s="37">
        <v>11</v>
      </c>
      <c r="B165" s="49" t="s">
        <v>1726</v>
      </c>
      <c r="E165" s="54" t="s">
        <v>1679</v>
      </c>
      <c r="F165" s="54" t="s">
        <v>3401</v>
      </c>
      <c r="G165" s="54" t="s">
        <v>3627</v>
      </c>
      <c r="H165" s="54" t="s">
        <v>1967</v>
      </c>
      <c r="I165" s="54" t="s">
        <v>1968</v>
      </c>
      <c r="J165" s="54" t="s">
        <v>1682</v>
      </c>
      <c r="K165" s="54" t="s">
        <v>1712</v>
      </c>
      <c r="L165" s="54" t="s">
        <v>1713</v>
      </c>
      <c r="M165" s="54" t="s">
        <v>3628</v>
      </c>
      <c r="N165" s="54" t="s">
        <v>1715</v>
      </c>
      <c r="O165" s="55">
        <v>4</v>
      </c>
      <c r="P165" s="54" t="s">
        <v>17</v>
      </c>
      <c r="Q165" s="56">
        <v>425000</v>
      </c>
      <c r="R165" s="56">
        <v>425000</v>
      </c>
      <c r="S165" s="56">
        <v>425000</v>
      </c>
      <c r="T165" s="55" t="s">
        <v>1686</v>
      </c>
      <c r="U165" s="55"/>
      <c r="V165" s="55"/>
      <c r="W165" s="54" t="s">
        <v>3479</v>
      </c>
      <c r="X165" s="54" t="s">
        <v>2122</v>
      </c>
      <c r="Y165" s="55"/>
      <c r="Z165" s="55" t="s">
        <v>1848</v>
      </c>
      <c r="AA165" s="54" t="s">
        <v>1970</v>
      </c>
      <c r="AB165" s="54"/>
      <c r="AC165" s="54"/>
      <c r="AD165" s="54" t="s">
        <v>1971</v>
      </c>
      <c r="AE165" s="54" t="s">
        <v>1972</v>
      </c>
      <c r="AF165" s="54" t="s">
        <v>1973</v>
      </c>
      <c r="AG165" s="54" t="s">
        <v>1967</v>
      </c>
      <c r="AH165" s="54" t="s">
        <v>3420</v>
      </c>
      <c r="AI165" s="54" t="s">
        <v>3421</v>
      </c>
      <c r="AJ165" s="54" t="s">
        <v>3629</v>
      </c>
      <c r="AK165" s="54" t="s">
        <v>3630</v>
      </c>
      <c r="AL165" s="54" t="s">
        <v>3479</v>
      </c>
      <c r="AM165" s="54" t="s">
        <v>2122</v>
      </c>
      <c r="AN165" s="56">
        <v>425000</v>
      </c>
      <c r="AO165" s="57" t="s">
        <v>17</v>
      </c>
      <c r="AP165" s="54"/>
      <c r="AQ165" s="54" t="s">
        <v>3413</v>
      </c>
      <c r="AR165" s="54" t="s">
        <v>3414</v>
      </c>
      <c r="AS165" s="54" t="s">
        <v>21</v>
      </c>
      <c r="AT165" s="54"/>
      <c r="AU165" s="54"/>
      <c r="AV165" s="54"/>
      <c r="AW165" s="54"/>
      <c r="AX165" s="54" t="s">
        <v>1679</v>
      </c>
      <c r="AY165" s="54" t="s">
        <v>21</v>
      </c>
      <c r="AZ165" s="54" t="s">
        <v>21</v>
      </c>
      <c r="BA165" s="54" t="s">
        <v>21</v>
      </c>
      <c r="BB165" s="54"/>
      <c r="BC165" s="54"/>
      <c r="BD165" s="54"/>
      <c r="BE165" s="54" t="s">
        <v>1975</v>
      </c>
      <c r="BF165" s="54" t="s">
        <v>1976</v>
      </c>
      <c r="BG165" s="55">
        <v>2</v>
      </c>
      <c r="BH165" s="54" t="s">
        <v>1695</v>
      </c>
      <c r="BI165" s="54" t="s">
        <v>1696</v>
      </c>
      <c r="BJ165" s="54" t="s">
        <v>17</v>
      </c>
      <c r="BK165" s="56">
        <v>425000</v>
      </c>
      <c r="BL165" s="56">
        <v>425000</v>
      </c>
    </row>
    <row r="166" spans="1:64" s="37" customFormat="1" ht="19.7" customHeight="1" x14ac:dyDescent="0.2">
      <c r="A166" s="37">
        <v>11</v>
      </c>
      <c r="B166" s="49" t="s">
        <v>1726</v>
      </c>
      <c r="E166" s="50" t="s">
        <v>1679</v>
      </c>
      <c r="F166" s="50" t="s">
        <v>3401</v>
      </c>
      <c r="G166" s="50" t="s">
        <v>3631</v>
      </c>
      <c r="H166" s="50" t="s">
        <v>1923</v>
      </c>
      <c r="I166" s="50" t="s">
        <v>1924</v>
      </c>
      <c r="J166" s="50" t="s">
        <v>1682</v>
      </c>
      <c r="K166" s="50" t="s">
        <v>1712</v>
      </c>
      <c r="L166" s="50" t="s">
        <v>1713</v>
      </c>
      <c r="M166" s="50" t="s">
        <v>3632</v>
      </c>
      <c r="N166" s="50" t="s">
        <v>1715</v>
      </c>
      <c r="O166" s="51">
        <v>1</v>
      </c>
      <c r="P166" s="50" t="s">
        <v>17</v>
      </c>
      <c r="Q166" s="52">
        <v>83282.539999999994</v>
      </c>
      <c r="R166" s="52">
        <v>83282.539999999994</v>
      </c>
      <c r="S166" s="52">
        <v>83282.539999999994</v>
      </c>
      <c r="T166" s="51" t="s">
        <v>2402</v>
      </c>
      <c r="U166" s="63" t="s">
        <v>3487</v>
      </c>
      <c r="V166" s="51"/>
      <c r="W166" s="50" t="s">
        <v>3488</v>
      </c>
      <c r="X166" s="50" t="s">
        <v>2240</v>
      </c>
      <c r="Y166" s="51"/>
      <c r="Z166" s="51" t="s">
        <v>1848</v>
      </c>
      <c r="AA166" s="50" t="s">
        <v>1926</v>
      </c>
      <c r="AB166" s="50"/>
      <c r="AC166" s="50"/>
      <c r="AD166" s="50"/>
      <c r="AE166" s="50"/>
      <c r="AF166" s="50"/>
      <c r="AG166" s="50" t="s">
        <v>1923</v>
      </c>
      <c r="AH166" s="50" t="s">
        <v>1850</v>
      </c>
      <c r="AI166" s="50" t="s">
        <v>1851</v>
      </c>
      <c r="AJ166" s="50" t="s">
        <v>1927</v>
      </c>
      <c r="AK166" s="50" t="s">
        <v>1919</v>
      </c>
      <c r="AL166" s="50" t="s">
        <v>3488</v>
      </c>
      <c r="AM166" s="50" t="s">
        <v>2240</v>
      </c>
      <c r="AN166" s="52">
        <v>83282.539999999994</v>
      </c>
      <c r="AO166" s="53" t="s">
        <v>17</v>
      </c>
      <c r="AP166" s="50"/>
      <c r="AQ166" s="50" t="s">
        <v>3413</v>
      </c>
      <c r="AR166" s="50" t="s">
        <v>3414</v>
      </c>
      <c r="AS166" s="50" t="s">
        <v>21</v>
      </c>
      <c r="AT166" s="50"/>
      <c r="AU166" s="50"/>
      <c r="AV166" s="50"/>
      <c r="AW166" s="50"/>
      <c r="AX166" s="50" t="s">
        <v>1679</v>
      </c>
      <c r="AY166" s="50" t="s">
        <v>21</v>
      </c>
      <c r="AZ166" s="50" t="s">
        <v>21</v>
      </c>
      <c r="BA166" s="50" t="s">
        <v>21</v>
      </c>
      <c r="BB166" s="50"/>
      <c r="BC166" s="50"/>
      <c r="BD166" s="50"/>
      <c r="BE166" s="50" t="s">
        <v>1928</v>
      </c>
      <c r="BF166" s="50" t="s">
        <v>1929</v>
      </c>
      <c r="BG166" s="51">
        <v>2</v>
      </c>
      <c r="BH166" s="50" t="s">
        <v>1695</v>
      </c>
      <c r="BI166" s="50" t="s">
        <v>1696</v>
      </c>
      <c r="BJ166" s="50" t="s">
        <v>17</v>
      </c>
      <c r="BK166" s="52">
        <v>83282.539999999994</v>
      </c>
      <c r="BL166" s="52">
        <v>83282.539999999994</v>
      </c>
    </row>
    <row r="167" spans="1:64" s="37" customFormat="1" ht="19.7" customHeight="1" x14ac:dyDescent="0.2">
      <c r="A167" s="37">
        <v>11</v>
      </c>
      <c r="B167" s="49" t="s">
        <v>1726</v>
      </c>
      <c r="E167" s="50" t="s">
        <v>1679</v>
      </c>
      <c r="F167" s="50" t="s">
        <v>3401</v>
      </c>
      <c r="G167" s="50" t="s">
        <v>3633</v>
      </c>
      <c r="H167" s="50" t="s">
        <v>1923</v>
      </c>
      <c r="I167" s="50" t="s">
        <v>1924</v>
      </c>
      <c r="J167" s="50" t="s">
        <v>1682</v>
      </c>
      <c r="K167" s="50" t="s">
        <v>1712</v>
      </c>
      <c r="L167" s="50" t="s">
        <v>1713</v>
      </c>
      <c r="M167" s="50" t="s">
        <v>3632</v>
      </c>
      <c r="N167" s="50" t="s">
        <v>1715</v>
      </c>
      <c r="O167" s="51">
        <v>1</v>
      </c>
      <c r="P167" s="50" t="s">
        <v>17</v>
      </c>
      <c r="Q167" s="52">
        <v>3797.87</v>
      </c>
      <c r="R167" s="52">
        <v>3797.87</v>
      </c>
      <c r="S167" s="52">
        <v>3797.87</v>
      </c>
      <c r="T167" s="51" t="s">
        <v>2402</v>
      </c>
      <c r="U167" s="63" t="s">
        <v>3487</v>
      </c>
      <c r="V167" s="51"/>
      <c r="W167" s="50" t="s">
        <v>3488</v>
      </c>
      <c r="X167" s="50" t="s">
        <v>2240</v>
      </c>
      <c r="Y167" s="51"/>
      <c r="Z167" s="51" t="s">
        <v>1848</v>
      </c>
      <c r="AA167" s="50" t="s">
        <v>1926</v>
      </c>
      <c r="AB167" s="50"/>
      <c r="AC167" s="50"/>
      <c r="AD167" s="50"/>
      <c r="AE167" s="50"/>
      <c r="AF167" s="50"/>
      <c r="AG167" s="50" t="s">
        <v>1923</v>
      </c>
      <c r="AH167" s="50" t="s">
        <v>1690</v>
      </c>
      <c r="AI167" s="50" t="s">
        <v>1691</v>
      </c>
      <c r="AJ167" s="50" t="s">
        <v>3634</v>
      </c>
      <c r="AK167" s="50" t="s">
        <v>1919</v>
      </c>
      <c r="AL167" s="50" t="s">
        <v>3488</v>
      </c>
      <c r="AM167" s="50" t="s">
        <v>2240</v>
      </c>
      <c r="AN167" s="52">
        <v>3797.87</v>
      </c>
      <c r="AO167" s="53" t="s">
        <v>17</v>
      </c>
      <c r="AP167" s="50"/>
      <c r="AQ167" s="50" t="s">
        <v>3413</v>
      </c>
      <c r="AR167" s="50" t="s">
        <v>3414</v>
      </c>
      <c r="AS167" s="50" t="s">
        <v>21</v>
      </c>
      <c r="AT167" s="50"/>
      <c r="AU167" s="50"/>
      <c r="AV167" s="50"/>
      <c r="AW167" s="50"/>
      <c r="AX167" s="50" t="s">
        <v>1679</v>
      </c>
      <c r="AY167" s="50" t="s">
        <v>21</v>
      </c>
      <c r="AZ167" s="50" t="s">
        <v>21</v>
      </c>
      <c r="BA167" s="50" t="s">
        <v>21</v>
      </c>
      <c r="BB167" s="50"/>
      <c r="BC167" s="50"/>
      <c r="BD167" s="50"/>
      <c r="BE167" s="50" t="s">
        <v>1928</v>
      </c>
      <c r="BF167" s="50" t="s">
        <v>1929</v>
      </c>
      <c r="BG167" s="51">
        <v>2</v>
      </c>
      <c r="BH167" s="50" t="s">
        <v>1695</v>
      </c>
      <c r="BI167" s="50" t="s">
        <v>1696</v>
      </c>
      <c r="BJ167" s="50" t="s">
        <v>17</v>
      </c>
      <c r="BK167" s="52">
        <v>3797.87</v>
      </c>
      <c r="BL167" s="52">
        <v>3797.87</v>
      </c>
    </row>
    <row r="168" spans="1:64" s="37" customFormat="1" ht="19.7" customHeight="1" x14ac:dyDescent="0.2">
      <c r="A168" s="37">
        <v>11</v>
      </c>
      <c r="B168" s="49" t="s">
        <v>1726</v>
      </c>
      <c r="E168" s="54" t="s">
        <v>1679</v>
      </c>
      <c r="F168" s="54" t="s">
        <v>3401</v>
      </c>
      <c r="G168" s="54" t="s">
        <v>3635</v>
      </c>
      <c r="H168" s="54" t="s">
        <v>1967</v>
      </c>
      <c r="I168" s="54" t="s">
        <v>1968</v>
      </c>
      <c r="J168" s="54" t="s">
        <v>1682</v>
      </c>
      <c r="K168" s="54" t="s">
        <v>1712</v>
      </c>
      <c r="L168" s="54" t="s">
        <v>1713</v>
      </c>
      <c r="M168" s="54" t="s">
        <v>3636</v>
      </c>
      <c r="N168" s="54" t="s">
        <v>1715</v>
      </c>
      <c r="O168" s="55">
        <v>4</v>
      </c>
      <c r="P168" s="54" t="s">
        <v>17</v>
      </c>
      <c r="Q168" s="56">
        <v>195454.55</v>
      </c>
      <c r="R168" s="56">
        <v>195454.55</v>
      </c>
      <c r="S168" s="56">
        <v>195454.55</v>
      </c>
      <c r="T168" s="55" t="s">
        <v>1686</v>
      </c>
      <c r="U168" s="55"/>
      <c r="V168" s="55"/>
      <c r="W168" s="54" t="s">
        <v>3479</v>
      </c>
      <c r="X168" s="54" t="s">
        <v>2122</v>
      </c>
      <c r="Y168" s="55"/>
      <c r="Z168" s="55" t="s">
        <v>1848</v>
      </c>
      <c r="AA168" s="54" t="s">
        <v>1970</v>
      </c>
      <c r="AB168" s="54"/>
      <c r="AC168" s="54"/>
      <c r="AD168" s="54" t="s">
        <v>1971</v>
      </c>
      <c r="AE168" s="54" t="s">
        <v>1972</v>
      </c>
      <c r="AF168" s="54" t="s">
        <v>1973</v>
      </c>
      <c r="AG168" s="54" t="s">
        <v>1967</v>
      </c>
      <c r="AH168" s="54" t="s">
        <v>3420</v>
      </c>
      <c r="AI168" s="54" t="s">
        <v>3421</v>
      </c>
      <c r="AJ168" s="54" t="s">
        <v>3637</v>
      </c>
      <c r="AK168" s="54" t="s">
        <v>3638</v>
      </c>
      <c r="AL168" s="54" t="s">
        <v>3479</v>
      </c>
      <c r="AM168" s="54" t="s">
        <v>2122</v>
      </c>
      <c r="AN168" s="56">
        <v>195454.55</v>
      </c>
      <c r="AO168" s="57" t="s">
        <v>17</v>
      </c>
      <c r="AP168" s="54"/>
      <c r="AQ168" s="54" t="s">
        <v>3413</v>
      </c>
      <c r="AR168" s="54" t="s">
        <v>3414</v>
      </c>
      <c r="AS168" s="54" t="s">
        <v>21</v>
      </c>
      <c r="AT168" s="54"/>
      <c r="AU168" s="54"/>
      <c r="AV168" s="54"/>
      <c r="AW168" s="54"/>
      <c r="AX168" s="54" t="s">
        <v>1679</v>
      </c>
      <c r="AY168" s="54" t="s">
        <v>21</v>
      </c>
      <c r="AZ168" s="54" t="s">
        <v>21</v>
      </c>
      <c r="BA168" s="54" t="s">
        <v>21</v>
      </c>
      <c r="BB168" s="54"/>
      <c r="BC168" s="54"/>
      <c r="BD168" s="54"/>
      <c r="BE168" s="54" t="s">
        <v>1975</v>
      </c>
      <c r="BF168" s="54" t="s">
        <v>1976</v>
      </c>
      <c r="BG168" s="55">
        <v>2</v>
      </c>
      <c r="BH168" s="54" t="s">
        <v>1695</v>
      </c>
      <c r="BI168" s="54" t="s">
        <v>1696</v>
      </c>
      <c r="BJ168" s="54" t="s">
        <v>17</v>
      </c>
      <c r="BK168" s="56">
        <v>195454.55</v>
      </c>
      <c r="BL168" s="56">
        <v>195454.55</v>
      </c>
    </row>
    <row r="169" spans="1:64" s="37" customFormat="1" ht="19.7" customHeight="1" x14ac:dyDescent="0.2">
      <c r="A169" s="37">
        <v>11</v>
      </c>
      <c r="B169" s="49" t="s">
        <v>1726</v>
      </c>
      <c r="E169" s="50" t="s">
        <v>1679</v>
      </c>
      <c r="F169" s="50" t="s">
        <v>3401</v>
      </c>
      <c r="G169" s="50" t="s">
        <v>3639</v>
      </c>
      <c r="H169" s="50" t="s">
        <v>2020</v>
      </c>
      <c r="I169" s="50" t="s">
        <v>2021</v>
      </c>
      <c r="J169" s="50" t="s">
        <v>1682</v>
      </c>
      <c r="K169" s="50" t="s">
        <v>1712</v>
      </c>
      <c r="L169" s="50" t="s">
        <v>1713</v>
      </c>
      <c r="M169" s="50" t="s">
        <v>3640</v>
      </c>
      <c r="N169" s="50" t="s">
        <v>1715</v>
      </c>
      <c r="O169" s="51">
        <v>1</v>
      </c>
      <c r="P169" s="50" t="s">
        <v>17</v>
      </c>
      <c r="Q169" s="52">
        <v>5034.78</v>
      </c>
      <c r="R169" s="52">
        <v>5034.78</v>
      </c>
      <c r="S169" s="52">
        <v>5034.78</v>
      </c>
      <c r="T169" s="51" t="s">
        <v>2402</v>
      </c>
      <c r="U169" s="63" t="s">
        <v>3487</v>
      </c>
      <c r="V169" s="51"/>
      <c r="W169" s="50" t="s">
        <v>3488</v>
      </c>
      <c r="X169" s="50" t="s">
        <v>2240</v>
      </c>
      <c r="Y169" s="51"/>
      <c r="Z169" s="51" t="s">
        <v>1848</v>
      </c>
      <c r="AA169" s="50" t="s">
        <v>2023</v>
      </c>
      <c r="AB169" s="50"/>
      <c r="AC169" s="50"/>
      <c r="AD169" s="50"/>
      <c r="AE169" s="50"/>
      <c r="AF169" s="50"/>
      <c r="AG169" s="50" t="s">
        <v>2020</v>
      </c>
      <c r="AH169" s="50" t="s">
        <v>1690</v>
      </c>
      <c r="AI169" s="50" t="s">
        <v>1691</v>
      </c>
      <c r="AJ169" s="50" t="s">
        <v>3641</v>
      </c>
      <c r="AK169" s="50" t="s">
        <v>2025</v>
      </c>
      <c r="AL169" s="50" t="s">
        <v>3488</v>
      </c>
      <c r="AM169" s="50" t="s">
        <v>2240</v>
      </c>
      <c r="AN169" s="52">
        <v>5034.78</v>
      </c>
      <c r="AO169" s="53" t="s">
        <v>17</v>
      </c>
      <c r="AP169" s="50"/>
      <c r="AQ169" s="50" t="s">
        <v>3413</v>
      </c>
      <c r="AR169" s="50" t="s">
        <v>3414</v>
      </c>
      <c r="AS169" s="50" t="s">
        <v>21</v>
      </c>
      <c r="AT169" s="50"/>
      <c r="AU169" s="50"/>
      <c r="AV169" s="50"/>
      <c r="AW169" s="50"/>
      <c r="AX169" s="50" t="s">
        <v>1679</v>
      </c>
      <c r="AY169" s="50" t="s">
        <v>21</v>
      </c>
      <c r="AZ169" s="50" t="s">
        <v>21</v>
      </c>
      <c r="BA169" s="50" t="s">
        <v>21</v>
      </c>
      <c r="BB169" s="50"/>
      <c r="BC169" s="50"/>
      <c r="BD169" s="50"/>
      <c r="BE169" s="50" t="s">
        <v>2026</v>
      </c>
      <c r="BF169" s="50" t="s">
        <v>2027</v>
      </c>
      <c r="BG169" s="51">
        <v>2</v>
      </c>
      <c r="BH169" s="50" t="s">
        <v>1695</v>
      </c>
      <c r="BI169" s="50" t="s">
        <v>1696</v>
      </c>
      <c r="BJ169" s="50" t="s">
        <v>17</v>
      </c>
      <c r="BK169" s="52">
        <v>5034.78</v>
      </c>
      <c r="BL169" s="52">
        <v>5034.78</v>
      </c>
    </row>
    <row r="170" spans="1:64" s="37" customFormat="1" ht="19.7" customHeight="1" x14ac:dyDescent="0.2">
      <c r="A170" s="37">
        <v>11</v>
      </c>
      <c r="B170" s="49" t="s">
        <v>1726</v>
      </c>
      <c r="E170" s="54" t="s">
        <v>1679</v>
      </c>
      <c r="F170" s="54" t="s">
        <v>3401</v>
      </c>
      <c r="G170" s="54" t="s">
        <v>3642</v>
      </c>
      <c r="H170" s="54" t="s">
        <v>1940</v>
      </c>
      <c r="I170" s="54" t="s">
        <v>1941</v>
      </c>
      <c r="J170" s="54" t="s">
        <v>1682</v>
      </c>
      <c r="K170" s="54" t="s">
        <v>1712</v>
      </c>
      <c r="L170" s="54" t="s">
        <v>1713</v>
      </c>
      <c r="M170" s="54" t="s">
        <v>3643</v>
      </c>
      <c r="N170" s="54" t="s">
        <v>1715</v>
      </c>
      <c r="O170" s="55">
        <v>1</v>
      </c>
      <c r="P170" s="54" t="s">
        <v>17</v>
      </c>
      <c r="Q170" s="56">
        <v>1344.88</v>
      </c>
      <c r="R170" s="56">
        <v>1344.88</v>
      </c>
      <c r="S170" s="56">
        <v>1344.88</v>
      </c>
      <c r="T170" s="55" t="s">
        <v>2402</v>
      </c>
      <c r="U170" s="62" t="s">
        <v>3644</v>
      </c>
      <c r="V170" s="55"/>
      <c r="W170" s="54" t="s">
        <v>2770</v>
      </c>
      <c r="X170" s="54" t="s">
        <v>2240</v>
      </c>
      <c r="Y170" s="55"/>
      <c r="Z170" s="55" t="s">
        <v>1848</v>
      </c>
      <c r="AA170" s="54" t="s">
        <v>1944</v>
      </c>
      <c r="AB170" s="54"/>
      <c r="AC170" s="54"/>
      <c r="AD170" s="54"/>
      <c r="AE170" s="54"/>
      <c r="AF170" s="54"/>
      <c r="AG170" s="54" t="s">
        <v>1940</v>
      </c>
      <c r="AH170" s="54" t="s">
        <v>1690</v>
      </c>
      <c r="AI170" s="54" t="s">
        <v>1691</v>
      </c>
      <c r="AJ170" s="54" t="s">
        <v>3645</v>
      </c>
      <c r="AK170" s="54" t="s">
        <v>1946</v>
      </c>
      <c r="AL170" s="54" t="s">
        <v>2770</v>
      </c>
      <c r="AM170" s="54" t="s">
        <v>2240</v>
      </c>
      <c r="AN170" s="56">
        <v>1344.88</v>
      </c>
      <c r="AO170" s="57" t="s">
        <v>17</v>
      </c>
      <c r="AP170" s="54"/>
      <c r="AQ170" s="54" t="s">
        <v>3413</v>
      </c>
      <c r="AR170" s="54" t="s">
        <v>3414</v>
      </c>
      <c r="AS170" s="54" t="s">
        <v>21</v>
      </c>
      <c r="AT170" s="54"/>
      <c r="AU170" s="54"/>
      <c r="AV170" s="54"/>
      <c r="AW170" s="54"/>
      <c r="AX170" s="54" t="s">
        <v>1679</v>
      </c>
      <c r="AY170" s="54" t="s">
        <v>21</v>
      </c>
      <c r="AZ170" s="54" t="s">
        <v>21</v>
      </c>
      <c r="BA170" s="54" t="s">
        <v>21</v>
      </c>
      <c r="BB170" s="54"/>
      <c r="BC170" s="54"/>
      <c r="BD170" s="54"/>
      <c r="BE170" s="54" t="s">
        <v>1947</v>
      </c>
      <c r="BF170" s="54" t="s">
        <v>1948</v>
      </c>
      <c r="BG170" s="55">
        <v>2</v>
      </c>
      <c r="BH170" s="54" t="s">
        <v>1695</v>
      </c>
      <c r="BI170" s="54" t="s">
        <v>1696</v>
      </c>
      <c r="BJ170" s="54" t="s">
        <v>17</v>
      </c>
      <c r="BK170" s="56">
        <v>1344.88</v>
      </c>
      <c r="BL170" s="56">
        <v>1344.88</v>
      </c>
    </row>
    <row r="171" spans="1:64" s="37" customFormat="1" ht="19.7" customHeight="1" x14ac:dyDescent="0.2">
      <c r="A171" s="37">
        <v>11</v>
      </c>
      <c r="B171" s="49" t="s">
        <v>1726</v>
      </c>
      <c r="E171" s="50" t="s">
        <v>1679</v>
      </c>
      <c r="F171" s="50" t="s">
        <v>3401</v>
      </c>
      <c r="G171" s="50" t="s">
        <v>3642</v>
      </c>
      <c r="H171" s="50" t="s">
        <v>1940</v>
      </c>
      <c r="I171" s="50" t="s">
        <v>1941</v>
      </c>
      <c r="J171" s="50" t="s">
        <v>1682</v>
      </c>
      <c r="K171" s="50" t="s">
        <v>1712</v>
      </c>
      <c r="L171" s="50" t="s">
        <v>1713</v>
      </c>
      <c r="M171" s="50" t="s">
        <v>3643</v>
      </c>
      <c r="N171" s="50" t="s">
        <v>1715</v>
      </c>
      <c r="O171" s="51">
        <v>1</v>
      </c>
      <c r="P171" s="50" t="s">
        <v>17</v>
      </c>
      <c r="Q171" s="52">
        <v>1454.87</v>
      </c>
      <c r="R171" s="52">
        <v>1454.87</v>
      </c>
      <c r="S171" s="52">
        <v>1454.87</v>
      </c>
      <c r="T171" s="51" t="s">
        <v>2402</v>
      </c>
      <c r="U171" s="63" t="s">
        <v>3487</v>
      </c>
      <c r="V171" s="51"/>
      <c r="W171" s="50" t="s">
        <v>3488</v>
      </c>
      <c r="X171" s="50" t="s">
        <v>2240</v>
      </c>
      <c r="Y171" s="51"/>
      <c r="Z171" s="51" t="s">
        <v>1848</v>
      </c>
      <c r="AA171" s="50" t="s">
        <v>1944</v>
      </c>
      <c r="AB171" s="50"/>
      <c r="AC171" s="50"/>
      <c r="AD171" s="50"/>
      <c r="AE171" s="50"/>
      <c r="AF171" s="50"/>
      <c r="AG171" s="50" t="s">
        <v>1940</v>
      </c>
      <c r="AH171" s="50" t="s">
        <v>1690</v>
      </c>
      <c r="AI171" s="50" t="s">
        <v>1691</v>
      </c>
      <c r="AJ171" s="50" t="s">
        <v>3645</v>
      </c>
      <c r="AK171" s="50" t="s">
        <v>1946</v>
      </c>
      <c r="AL171" s="50" t="s">
        <v>3488</v>
      </c>
      <c r="AM171" s="50" t="s">
        <v>2240</v>
      </c>
      <c r="AN171" s="52">
        <v>1454.87</v>
      </c>
      <c r="AO171" s="53" t="s">
        <v>17</v>
      </c>
      <c r="AP171" s="50"/>
      <c r="AQ171" s="50" t="s">
        <v>3413</v>
      </c>
      <c r="AR171" s="50" t="s">
        <v>3414</v>
      </c>
      <c r="AS171" s="50" t="s">
        <v>21</v>
      </c>
      <c r="AT171" s="50"/>
      <c r="AU171" s="50"/>
      <c r="AV171" s="50"/>
      <c r="AW171" s="50"/>
      <c r="AX171" s="50" t="s">
        <v>1679</v>
      </c>
      <c r="AY171" s="50" t="s">
        <v>21</v>
      </c>
      <c r="AZ171" s="50" t="s">
        <v>21</v>
      </c>
      <c r="BA171" s="50" t="s">
        <v>21</v>
      </c>
      <c r="BB171" s="50"/>
      <c r="BC171" s="50"/>
      <c r="BD171" s="50"/>
      <c r="BE171" s="50" t="s">
        <v>1947</v>
      </c>
      <c r="BF171" s="50" t="s">
        <v>1948</v>
      </c>
      <c r="BG171" s="51">
        <v>2</v>
      </c>
      <c r="BH171" s="50" t="s">
        <v>1695</v>
      </c>
      <c r="BI171" s="50" t="s">
        <v>1696</v>
      </c>
      <c r="BJ171" s="50" t="s">
        <v>17</v>
      </c>
      <c r="BK171" s="52">
        <v>1454.87</v>
      </c>
      <c r="BL171" s="52">
        <v>1454.87</v>
      </c>
    </row>
    <row r="172" spans="1:64" s="37" customFormat="1" ht="19.7" customHeight="1" x14ac:dyDescent="0.2">
      <c r="A172" s="37">
        <v>11</v>
      </c>
      <c r="B172" s="49" t="s">
        <v>1726</v>
      </c>
      <c r="E172" s="54" t="s">
        <v>1679</v>
      </c>
      <c r="F172" s="54" t="s">
        <v>3401</v>
      </c>
      <c r="G172" s="54" t="s">
        <v>3646</v>
      </c>
      <c r="H172" s="54" t="s">
        <v>1923</v>
      </c>
      <c r="I172" s="54" t="s">
        <v>1924</v>
      </c>
      <c r="J172" s="54" t="s">
        <v>1682</v>
      </c>
      <c r="K172" s="54" t="s">
        <v>1712</v>
      </c>
      <c r="L172" s="54" t="s">
        <v>1713</v>
      </c>
      <c r="M172" s="54" t="s">
        <v>3647</v>
      </c>
      <c r="N172" s="54" t="s">
        <v>1715</v>
      </c>
      <c r="O172" s="55">
        <v>1</v>
      </c>
      <c r="P172" s="54" t="s">
        <v>17</v>
      </c>
      <c r="Q172" s="56">
        <v>19596.54</v>
      </c>
      <c r="R172" s="56">
        <v>19596.54</v>
      </c>
      <c r="S172" s="56">
        <v>19596.54</v>
      </c>
      <c r="T172" s="55" t="s">
        <v>2402</v>
      </c>
      <c r="U172" s="62" t="s">
        <v>3487</v>
      </c>
      <c r="V172" s="55"/>
      <c r="W172" s="54" t="s">
        <v>3488</v>
      </c>
      <c r="X172" s="54" t="s">
        <v>2240</v>
      </c>
      <c r="Y172" s="55"/>
      <c r="Z172" s="55" t="s">
        <v>1848</v>
      </c>
      <c r="AA172" s="54" t="s">
        <v>1926</v>
      </c>
      <c r="AB172" s="54"/>
      <c r="AC172" s="54"/>
      <c r="AD172" s="54"/>
      <c r="AE172" s="54"/>
      <c r="AF172" s="54"/>
      <c r="AG172" s="54" t="s">
        <v>1923</v>
      </c>
      <c r="AH172" s="54" t="s">
        <v>1690</v>
      </c>
      <c r="AI172" s="54" t="s">
        <v>1691</v>
      </c>
      <c r="AJ172" s="54" t="s">
        <v>3648</v>
      </c>
      <c r="AK172" s="54" t="s">
        <v>1919</v>
      </c>
      <c r="AL172" s="54" t="s">
        <v>3488</v>
      </c>
      <c r="AM172" s="54" t="s">
        <v>2240</v>
      </c>
      <c r="AN172" s="56">
        <v>19596.54</v>
      </c>
      <c r="AO172" s="57" t="s">
        <v>17</v>
      </c>
      <c r="AP172" s="54"/>
      <c r="AQ172" s="54" t="s">
        <v>3413</v>
      </c>
      <c r="AR172" s="54" t="s">
        <v>3414</v>
      </c>
      <c r="AS172" s="54" t="s">
        <v>21</v>
      </c>
      <c r="AT172" s="54"/>
      <c r="AU172" s="54"/>
      <c r="AV172" s="54"/>
      <c r="AW172" s="54"/>
      <c r="AX172" s="54" t="s">
        <v>1679</v>
      </c>
      <c r="AY172" s="54" t="s">
        <v>21</v>
      </c>
      <c r="AZ172" s="54" t="s">
        <v>21</v>
      </c>
      <c r="BA172" s="54" t="s">
        <v>21</v>
      </c>
      <c r="BB172" s="54"/>
      <c r="BC172" s="54"/>
      <c r="BD172" s="54"/>
      <c r="BE172" s="54" t="s">
        <v>1928</v>
      </c>
      <c r="BF172" s="54" t="s">
        <v>1929</v>
      </c>
      <c r="BG172" s="55">
        <v>2</v>
      </c>
      <c r="BH172" s="54" t="s">
        <v>1695</v>
      </c>
      <c r="BI172" s="54" t="s">
        <v>1696</v>
      </c>
      <c r="BJ172" s="54" t="s">
        <v>17</v>
      </c>
      <c r="BK172" s="56">
        <v>19596.54</v>
      </c>
      <c r="BL172" s="56">
        <v>19596.54</v>
      </c>
    </row>
    <row r="173" spans="1:64" s="37" customFormat="1" ht="19.7" customHeight="1" x14ac:dyDescent="0.2">
      <c r="A173" s="37">
        <v>11</v>
      </c>
      <c r="B173" s="49" t="s">
        <v>1726</v>
      </c>
      <c r="E173" s="50" t="s">
        <v>1679</v>
      </c>
      <c r="F173" s="50" t="s">
        <v>3401</v>
      </c>
      <c r="G173" s="50" t="s">
        <v>3649</v>
      </c>
      <c r="H173" s="50" t="s">
        <v>3650</v>
      </c>
      <c r="I173" s="50" t="s">
        <v>3651</v>
      </c>
      <c r="J173" s="50" t="s">
        <v>1682</v>
      </c>
      <c r="K173" s="50" t="s">
        <v>1712</v>
      </c>
      <c r="L173" s="50" t="s">
        <v>1713</v>
      </c>
      <c r="M173" s="50" t="s">
        <v>3652</v>
      </c>
      <c r="N173" s="50" t="s">
        <v>1715</v>
      </c>
      <c r="O173" s="51">
        <v>1</v>
      </c>
      <c r="P173" s="50" t="s">
        <v>17</v>
      </c>
      <c r="Q173" s="52">
        <v>10000</v>
      </c>
      <c r="R173" s="52">
        <v>10000</v>
      </c>
      <c r="S173" s="52">
        <v>10000</v>
      </c>
      <c r="T173" s="51" t="s">
        <v>1686</v>
      </c>
      <c r="U173" s="51"/>
      <c r="V173" s="51"/>
      <c r="W173" s="50" t="s">
        <v>3479</v>
      </c>
      <c r="X173" s="50" t="s">
        <v>2122</v>
      </c>
      <c r="Y173" s="51"/>
      <c r="Z173" s="51" t="s">
        <v>1848</v>
      </c>
      <c r="AA173" s="50" t="s">
        <v>3653</v>
      </c>
      <c r="AB173" s="50"/>
      <c r="AC173" s="50"/>
      <c r="AD173" s="50"/>
      <c r="AE173" s="50"/>
      <c r="AF173" s="50"/>
      <c r="AG173" s="50" t="s">
        <v>3650</v>
      </c>
      <c r="AH173" s="50" t="s">
        <v>3420</v>
      </c>
      <c r="AI173" s="50" t="s">
        <v>3421</v>
      </c>
      <c r="AJ173" s="50" t="s">
        <v>3654</v>
      </c>
      <c r="AK173" s="50" t="s">
        <v>3655</v>
      </c>
      <c r="AL173" s="50" t="s">
        <v>3479</v>
      </c>
      <c r="AM173" s="50" t="s">
        <v>2122</v>
      </c>
      <c r="AN173" s="52">
        <v>10000</v>
      </c>
      <c r="AO173" s="53" t="s">
        <v>17</v>
      </c>
      <c r="AP173" s="50"/>
      <c r="AQ173" s="50" t="s">
        <v>3413</v>
      </c>
      <c r="AR173" s="50" t="s">
        <v>3414</v>
      </c>
      <c r="AS173" s="50" t="s">
        <v>21</v>
      </c>
      <c r="AT173" s="50"/>
      <c r="AU173" s="50"/>
      <c r="AV173" s="50"/>
      <c r="AW173" s="50"/>
      <c r="AX173" s="50" t="s">
        <v>1679</v>
      </c>
      <c r="AY173" s="50" t="s">
        <v>21</v>
      </c>
      <c r="AZ173" s="50" t="s">
        <v>21</v>
      </c>
      <c r="BA173" s="50" t="s">
        <v>21</v>
      </c>
      <c r="BB173" s="50"/>
      <c r="BC173" s="50"/>
      <c r="BD173" s="50"/>
      <c r="BE173" s="50" t="s">
        <v>3656</v>
      </c>
      <c r="BF173" s="50" t="s">
        <v>3657</v>
      </c>
      <c r="BG173" s="51">
        <v>2</v>
      </c>
      <c r="BH173" s="50" t="s">
        <v>1695</v>
      </c>
      <c r="BI173" s="50" t="s">
        <v>1696</v>
      </c>
      <c r="BJ173" s="50" t="s">
        <v>17</v>
      </c>
      <c r="BK173" s="52">
        <v>10000</v>
      </c>
      <c r="BL173" s="52">
        <v>10000</v>
      </c>
    </row>
    <row r="174" spans="1:64" s="37" customFormat="1" ht="19.7" customHeight="1" x14ac:dyDescent="0.2">
      <c r="A174" s="37">
        <v>11</v>
      </c>
      <c r="B174" s="49" t="s">
        <v>1726</v>
      </c>
      <c r="E174" s="54" t="s">
        <v>1679</v>
      </c>
      <c r="F174" s="54" t="s">
        <v>3401</v>
      </c>
      <c r="G174" s="54" t="s">
        <v>3658</v>
      </c>
      <c r="H174" s="54" t="s">
        <v>3549</v>
      </c>
      <c r="I174" s="54" t="s">
        <v>3550</v>
      </c>
      <c r="J174" s="54" t="s">
        <v>1682</v>
      </c>
      <c r="K174" s="54" t="s">
        <v>1712</v>
      </c>
      <c r="L174" s="54" t="s">
        <v>1713</v>
      </c>
      <c r="M174" s="54" t="s">
        <v>3551</v>
      </c>
      <c r="N174" s="54" t="s">
        <v>1715</v>
      </c>
      <c r="O174" s="55">
        <v>1</v>
      </c>
      <c r="P174" s="54" t="s">
        <v>17</v>
      </c>
      <c r="Q174" s="56">
        <v>9260</v>
      </c>
      <c r="R174" s="56">
        <v>9260</v>
      </c>
      <c r="S174" s="56">
        <v>9260</v>
      </c>
      <c r="T174" s="55" t="s">
        <v>1686</v>
      </c>
      <c r="U174" s="55"/>
      <c r="V174" s="55"/>
      <c r="W174" s="54" t="s">
        <v>2206</v>
      </c>
      <c r="X174" s="54" t="s">
        <v>2191</v>
      </c>
      <c r="Y174" s="55"/>
      <c r="Z174" s="55" t="s">
        <v>1688</v>
      </c>
      <c r="AA174" s="54" t="s">
        <v>3552</v>
      </c>
      <c r="AB174" s="54"/>
      <c r="AC174" s="54"/>
      <c r="AD174" s="54"/>
      <c r="AE174" s="54"/>
      <c r="AF174" s="54"/>
      <c r="AG174" s="54" t="s">
        <v>3549</v>
      </c>
      <c r="AH174" s="54" t="s">
        <v>3277</v>
      </c>
      <c r="AI174" s="54" t="s">
        <v>3278</v>
      </c>
      <c r="AJ174" s="54" t="s">
        <v>3553</v>
      </c>
      <c r="AK174" s="54" t="s">
        <v>3554</v>
      </c>
      <c r="AL174" s="54" t="s">
        <v>2206</v>
      </c>
      <c r="AM174" s="54" t="s">
        <v>2191</v>
      </c>
      <c r="AN174" s="56">
        <v>8790</v>
      </c>
      <c r="AO174" s="57" t="s">
        <v>17</v>
      </c>
      <c r="AP174" s="54"/>
      <c r="AQ174" s="54" t="s">
        <v>3413</v>
      </c>
      <c r="AR174" s="54" t="s">
        <v>3414</v>
      </c>
      <c r="AS174" s="54" t="s">
        <v>21</v>
      </c>
      <c r="AT174" s="54"/>
      <c r="AU174" s="54"/>
      <c r="AV174" s="54"/>
      <c r="AW174" s="54"/>
      <c r="AX174" s="54" t="s">
        <v>1679</v>
      </c>
      <c r="AY174" s="54" t="s">
        <v>21</v>
      </c>
      <c r="AZ174" s="54" t="s">
        <v>21</v>
      </c>
      <c r="BA174" s="54" t="s">
        <v>21</v>
      </c>
      <c r="BB174" s="54"/>
      <c r="BC174" s="54"/>
      <c r="BD174" s="54"/>
      <c r="BE174" s="54" t="s">
        <v>3555</v>
      </c>
      <c r="BF174" s="54" t="s">
        <v>3556</v>
      </c>
      <c r="BG174" s="55">
        <v>2</v>
      </c>
      <c r="BH174" s="54" t="s">
        <v>1695</v>
      </c>
      <c r="BI174" s="54" t="s">
        <v>1696</v>
      </c>
      <c r="BJ174" s="54" t="s">
        <v>17</v>
      </c>
      <c r="BK174" s="56">
        <v>9260</v>
      </c>
      <c r="BL174" s="56">
        <v>9260</v>
      </c>
    </row>
    <row r="175" spans="1:64" s="37" customFormat="1" ht="19.7" customHeight="1" x14ac:dyDescent="0.2">
      <c r="A175" s="37">
        <v>11</v>
      </c>
      <c r="B175" s="49" t="s">
        <v>1726</v>
      </c>
      <c r="E175" s="54" t="s">
        <v>1679</v>
      </c>
      <c r="F175" s="54" t="s">
        <v>3401</v>
      </c>
      <c r="G175" s="54" t="s">
        <v>3659</v>
      </c>
      <c r="H175" s="54" t="s">
        <v>3660</v>
      </c>
      <c r="I175" s="54" t="s">
        <v>3661</v>
      </c>
      <c r="J175" s="54" t="s">
        <v>1682</v>
      </c>
      <c r="K175" s="54" t="s">
        <v>1712</v>
      </c>
      <c r="L175" s="54" t="s">
        <v>1713</v>
      </c>
      <c r="M175" s="54" t="s">
        <v>3662</v>
      </c>
      <c r="N175" s="54" t="s">
        <v>1715</v>
      </c>
      <c r="O175" s="55">
        <v>1</v>
      </c>
      <c r="P175" s="54" t="s">
        <v>17</v>
      </c>
      <c r="Q175" s="56">
        <v>6500000</v>
      </c>
      <c r="R175" s="56">
        <v>6500000</v>
      </c>
      <c r="S175" s="56">
        <v>6500000</v>
      </c>
      <c r="T175" s="55" t="s">
        <v>1686</v>
      </c>
      <c r="U175" s="55"/>
      <c r="V175" s="55"/>
      <c r="W175" s="54" t="s">
        <v>1730</v>
      </c>
      <c r="X175" s="54" t="s">
        <v>2122</v>
      </c>
      <c r="Y175" s="55"/>
      <c r="Z175" s="55" t="s">
        <v>1848</v>
      </c>
      <c r="AA175" s="54" t="s">
        <v>3663</v>
      </c>
      <c r="AB175" s="54"/>
      <c r="AC175" s="54"/>
      <c r="AD175" s="54"/>
      <c r="AE175" s="54"/>
      <c r="AF175" s="54"/>
      <c r="AG175" s="54" t="s">
        <v>3660</v>
      </c>
      <c r="AH175" s="54" t="s">
        <v>3664</v>
      </c>
      <c r="AI175" s="54" t="s">
        <v>3665</v>
      </c>
      <c r="AJ175" s="54" t="s">
        <v>3666</v>
      </c>
      <c r="AK175" s="54" t="s">
        <v>3667</v>
      </c>
      <c r="AL175" s="54" t="s">
        <v>1730</v>
      </c>
      <c r="AM175" s="54" t="s">
        <v>2122</v>
      </c>
      <c r="AN175" s="56">
        <v>6500000</v>
      </c>
      <c r="AO175" s="57" t="s">
        <v>17</v>
      </c>
      <c r="AP175" s="54"/>
      <c r="AQ175" s="54" t="s">
        <v>3413</v>
      </c>
      <c r="AR175" s="54" t="s">
        <v>3414</v>
      </c>
      <c r="AS175" s="54" t="s">
        <v>21</v>
      </c>
      <c r="AT175" s="54"/>
      <c r="AU175" s="54"/>
      <c r="AV175" s="54"/>
      <c r="AW175" s="54"/>
      <c r="AX175" s="54" t="s">
        <v>1679</v>
      </c>
      <c r="AY175" s="54" t="s">
        <v>21</v>
      </c>
      <c r="AZ175" s="54" t="s">
        <v>21</v>
      </c>
      <c r="BA175" s="54" t="s">
        <v>21</v>
      </c>
      <c r="BB175" s="54"/>
      <c r="BC175" s="54"/>
      <c r="BD175" s="54"/>
      <c r="BE175" s="54" t="s">
        <v>3668</v>
      </c>
      <c r="BF175" s="54" t="s">
        <v>3669</v>
      </c>
      <c r="BG175" s="55">
        <v>2</v>
      </c>
      <c r="BH175" s="54" t="s">
        <v>1695</v>
      </c>
      <c r="BI175" s="54" t="s">
        <v>1696</v>
      </c>
      <c r="BJ175" s="54" t="s">
        <v>17</v>
      </c>
      <c r="BK175" s="56">
        <v>6500000</v>
      </c>
      <c r="BL175" s="56">
        <v>6500000</v>
      </c>
    </row>
    <row r="176" spans="1:64" s="37" customFormat="1" ht="19.7" customHeight="1" x14ac:dyDescent="0.2">
      <c r="A176" s="37">
        <v>11</v>
      </c>
      <c r="B176" s="49" t="s">
        <v>1726</v>
      </c>
      <c r="E176" s="50" t="s">
        <v>1679</v>
      </c>
      <c r="F176" s="50" t="s">
        <v>3401</v>
      </c>
      <c r="G176" s="50" t="s">
        <v>3670</v>
      </c>
      <c r="H176" s="50" t="s">
        <v>2112</v>
      </c>
      <c r="I176" s="50" t="s">
        <v>2113</v>
      </c>
      <c r="J176" s="50" t="s">
        <v>1682</v>
      </c>
      <c r="K176" s="50" t="s">
        <v>1712</v>
      </c>
      <c r="L176" s="50" t="s">
        <v>1713</v>
      </c>
      <c r="M176" s="50" t="s">
        <v>3671</v>
      </c>
      <c r="N176" s="50" t="s">
        <v>1715</v>
      </c>
      <c r="O176" s="51">
        <v>1</v>
      </c>
      <c r="P176" s="50" t="s">
        <v>17</v>
      </c>
      <c r="Q176" s="52">
        <v>36479.47</v>
      </c>
      <c r="R176" s="52">
        <v>36479.47</v>
      </c>
      <c r="S176" s="52">
        <v>36479.47</v>
      </c>
      <c r="T176" s="51" t="s">
        <v>1686</v>
      </c>
      <c r="U176" s="51"/>
      <c r="V176" s="51"/>
      <c r="W176" s="50" t="s">
        <v>2381</v>
      </c>
      <c r="X176" s="50" t="s">
        <v>2122</v>
      </c>
      <c r="Y176" s="51"/>
      <c r="Z176" s="51" t="s">
        <v>1848</v>
      </c>
      <c r="AA176" s="50" t="s">
        <v>2115</v>
      </c>
      <c r="AB176" s="50"/>
      <c r="AC176" s="50"/>
      <c r="AD176" s="50"/>
      <c r="AE176" s="50"/>
      <c r="AF176" s="50"/>
      <c r="AG176" s="50" t="s">
        <v>2112</v>
      </c>
      <c r="AH176" s="50" t="s">
        <v>1702</v>
      </c>
      <c r="AI176" s="50" t="s">
        <v>1703</v>
      </c>
      <c r="AJ176" s="50" t="s">
        <v>3672</v>
      </c>
      <c r="AK176" s="50" t="s">
        <v>2117</v>
      </c>
      <c r="AL176" s="50" t="s">
        <v>2381</v>
      </c>
      <c r="AM176" s="50" t="s">
        <v>2122</v>
      </c>
      <c r="AN176" s="52">
        <v>36479.47</v>
      </c>
      <c r="AO176" s="53" t="s">
        <v>17</v>
      </c>
      <c r="AP176" s="50"/>
      <c r="AQ176" s="50" t="s">
        <v>3413</v>
      </c>
      <c r="AR176" s="50" t="s">
        <v>3414</v>
      </c>
      <c r="AS176" s="50" t="s">
        <v>21</v>
      </c>
      <c r="AT176" s="50"/>
      <c r="AU176" s="50"/>
      <c r="AV176" s="50"/>
      <c r="AW176" s="50"/>
      <c r="AX176" s="50" t="s">
        <v>1679</v>
      </c>
      <c r="AY176" s="50" t="s">
        <v>21</v>
      </c>
      <c r="AZ176" s="50" t="s">
        <v>21</v>
      </c>
      <c r="BA176" s="50" t="s">
        <v>21</v>
      </c>
      <c r="BB176" s="50"/>
      <c r="BC176" s="50"/>
      <c r="BD176" s="50"/>
      <c r="BE176" s="50" t="s">
        <v>2118</v>
      </c>
      <c r="BF176" s="50" t="s">
        <v>2119</v>
      </c>
      <c r="BG176" s="51">
        <v>2</v>
      </c>
      <c r="BH176" s="50" t="s">
        <v>1695</v>
      </c>
      <c r="BI176" s="50" t="s">
        <v>1696</v>
      </c>
      <c r="BJ176" s="50" t="s">
        <v>17</v>
      </c>
      <c r="BK176" s="52">
        <v>36479.47</v>
      </c>
      <c r="BL176" s="52">
        <v>36479.47</v>
      </c>
    </row>
    <row r="177" spans="1:64" s="37" customFormat="1" ht="19.7" customHeight="1" x14ac:dyDescent="0.2">
      <c r="A177" s="37">
        <v>11</v>
      </c>
      <c r="B177" s="49" t="s">
        <v>1726</v>
      </c>
      <c r="E177" s="54" t="s">
        <v>1679</v>
      </c>
      <c r="F177" s="54" t="s">
        <v>3401</v>
      </c>
      <c r="G177" s="54" t="s">
        <v>3673</v>
      </c>
      <c r="H177" s="54" t="s">
        <v>3650</v>
      </c>
      <c r="I177" s="54" t="s">
        <v>3651</v>
      </c>
      <c r="J177" s="54" t="s">
        <v>1682</v>
      </c>
      <c r="K177" s="54" t="s">
        <v>1712</v>
      </c>
      <c r="L177" s="54" t="s">
        <v>1713</v>
      </c>
      <c r="M177" s="54" t="s">
        <v>3674</v>
      </c>
      <c r="N177" s="54" t="s">
        <v>1715</v>
      </c>
      <c r="O177" s="55">
        <v>1</v>
      </c>
      <c r="P177" s="54" t="s">
        <v>17</v>
      </c>
      <c r="Q177" s="56">
        <v>5000</v>
      </c>
      <c r="R177" s="56">
        <v>5000</v>
      </c>
      <c r="S177" s="56">
        <v>5000</v>
      </c>
      <c r="T177" s="55" t="s">
        <v>1686</v>
      </c>
      <c r="U177" s="55"/>
      <c r="V177" s="55"/>
      <c r="W177" s="54" t="s">
        <v>3479</v>
      </c>
      <c r="X177" s="54" t="s">
        <v>2122</v>
      </c>
      <c r="Y177" s="55"/>
      <c r="Z177" s="55" t="s">
        <v>1848</v>
      </c>
      <c r="AA177" s="54" t="s">
        <v>3653</v>
      </c>
      <c r="AB177" s="54"/>
      <c r="AC177" s="54"/>
      <c r="AD177" s="54"/>
      <c r="AE177" s="54"/>
      <c r="AF177" s="54"/>
      <c r="AG177" s="54" t="s">
        <v>3650</v>
      </c>
      <c r="AH177" s="54" t="s">
        <v>3420</v>
      </c>
      <c r="AI177" s="54" t="s">
        <v>3421</v>
      </c>
      <c r="AJ177" s="54" t="s">
        <v>3675</v>
      </c>
      <c r="AK177" s="54" t="s">
        <v>3676</v>
      </c>
      <c r="AL177" s="54" t="s">
        <v>3479</v>
      </c>
      <c r="AM177" s="54" t="s">
        <v>2122</v>
      </c>
      <c r="AN177" s="56">
        <v>5000</v>
      </c>
      <c r="AO177" s="57" t="s">
        <v>17</v>
      </c>
      <c r="AP177" s="54"/>
      <c r="AQ177" s="54" t="s">
        <v>3413</v>
      </c>
      <c r="AR177" s="54" t="s">
        <v>3414</v>
      </c>
      <c r="AS177" s="54" t="s">
        <v>21</v>
      </c>
      <c r="AT177" s="54"/>
      <c r="AU177" s="54"/>
      <c r="AV177" s="54"/>
      <c r="AW177" s="54"/>
      <c r="AX177" s="54" t="s">
        <v>1679</v>
      </c>
      <c r="AY177" s="54" t="s">
        <v>21</v>
      </c>
      <c r="AZ177" s="54" t="s">
        <v>21</v>
      </c>
      <c r="BA177" s="54" t="s">
        <v>21</v>
      </c>
      <c r="BB177" s="54"/>
      <c r="BC177" s="54"/>
      <c r="BD177" s="54"/>
      <c r="BE177" s="54" t="s">
        <v>3656</v>
      </c>
      <c r="BF177" s="54" t="s">
        <v>3657</v>
      </c>
      <c r="BG177" s="55">
        <v>2</v>
      </c>
      <c r="BH177" s="54" t="s">
        <v>1695</v>
      </c>
      <c r="BI177" s="54" t="s">
        <v>1696</v>
      </c>
      <c r="BJ177" s="54" t="s">
        <v>17</v>
      </c>
      <c r="BK177" s="56">
        <v>5000</v>
      </c>
      <c r="BL177" s="56">
        <v>5000</v>
      </c>
    </row>
    <row r="178" spans="1:64" s="37" customFormat="1" ht="19.7" customHeight="1" x14ac:dyDescent="0.2">
      <c r="A178" s="37">
        <v>11</v>
      </c>
      <c r="B178" s="49" t="s">
        <v>1726</v>
      </c>
      <c r="E178" s="50" t="s">
        <v>1679</v>
      </c>
      <c r="F178" s="50" t="s">
        <v>3401</v>
      </c>
      <c r="G178" s="50" t="s">
        <v>3677</v>
      </c>
      <c r="H178" s="50" t="s">
        <v>159</v>
      </c>
      <c r="I178" s="50" t="s">
        <v>1711</v>
      </c>
      <c r="J178" s="50" t="s">
        <v>1682</v>
      </c>
      <c r="K178" s="50" t="s">
        <v>1712</v>
      </c>
      <c r="L178" s="50" t="s">
        <v>1713</v>
      </c>
      <c r="M178" s="50" t="s">
        <v>3678</v>
      </c>
      <c r="N178" s="50" t="s">
        <v>1715</v>
      </c>
      <c r="O178" s="51">
        <v>4</v>
      </c>
      <c r="P178" s="50" t="s">
        <v>17</v>
      </c>
      <c r="Q178" s="52">
        <v>124636.36</v>
      </c>
      <c r="R178" s="52">
        <v>124636.36</v>
      </c>
      <c r="S178" s="52">
        <v>124636.36</v>
      </c>
      <c r="T178" s="51" t="s">
        <v>1686</v>
      </c>
      <c r="U178" s="51"/>
      <c r="V178" s="51"/>
      <c r="W178" s="50" t="s">
        <v>3479</v>
      </c>
      <c r="X178" s="50" t="s">
        <v>2122</v>
      </c>
      <c r="Y178" s="51"/>
      <c r="Z178" s="51" t="s">
        <v>1848</v>
      </c>
      <c r="AA178" s="50" t="s">
        <v>165</v>
      </c>
      <c r="AB178" s="50"/>
      <c r="AC178" s="50"/>
      <c r="AD178" s="50" t="s">
        <v>1717</v>
      </c>
      <c r="AE178" s="50" t="s">
        <v>1718</v>
      </c>
      <c r="AF178" s="50" t="s">
        <v>1719</v>
      </c>
      <c r="AG178" s="50" t="s">
        <v>159</v>
      </c>
      <c r="AH178" s="50" t="s">
        <v>3420</v>
      </c>
      <c r="AI178" s="50" t="s">
        <v>3421</v>
      </c>
      <c r="AJ178" s="50" t="s">
        <v>3679</v>
      </c>
      <c r="AK178" s="50" t="s">
        <v>3680</v>
      </c>
      <c r="AL178" s="50" t="s">
        <v>3479</v>
      </c>
      <c r="AM178" s="50" t="s">
        <v>2122</v>
      </c>
      <c r="AN178" s="52">
        <v>124636.36</v>
      </c>
      <c r="AO178" s="53" t="s">
        <v>17</v>
      </c>
      <c r="AP178" s="50"/>
      <c r="AQ178" s="50" t="s">
        <v>3413</v>
      </c>
      <c r="AR178" s="50" t="s">
        <v>3414</v>
      </c>
      <c r="AS178" s="50" t="s">
        <v>21</v>
      </c>
      <c r="AT178" s="50"/>
      <c r="AU178" s="50"/>
      <c r="AV178" s="50"/>
      <c r="AW178" s="50"/>
      <c r="AX178" s="50" t="s">
        <v>1679</v>
      </c>
      <c r="AY178" s="50" t="s">
        <v>21</v>
      </c>
      <c r="AZ178" s="50" t="s">
        <v>21</v>
      </c>
      <c r="BA178" s="50" t="s">
        <v>21</v>
      </c>
      <c r="BB178" s="50"/>
      <c r="BC178" s="50"/>
      <c r="BD178" s="50"/>
      <c r="BE178" s="50" t="s">
        <v>1722</v>
      </c>
      <c r="BF178" s="50" t="s">
        <v>1723</v>
      </c>
      <c r="BG178" s="51">
        <v>2</v>
      </c>
      <c r="BH178" s="50" t="s">
        <v>1695</v>
      </c>
      <c r="BI178" s="50" t="s">
        <v>1696</v>
      </c>
      <c r="BJ178" s="50" t="s">
        <v>17</v>
      </c>
      <c r="BK178" s="52">
        <v>124636.36</v>
      </c>
      <c r="BL178" s="52">
        <v>124636.36</v>
      </c>
    </row>
    <row r="179" spans="1:64" s="37" customFormat="1" ht="19.7" customHeight="1" x14ac:dyDescent="0.2">
      <c r="A179" s="37">
        <v>11</v>
      </c>
      <c r="B179" s="49" t="s">
        <v>1726</v>
      </c>
      <c r="E179" s="54" t="s">
        <v>1679</v>
      </c>
      <c r="F179" s="54" t="s">
        <v>3401</v>
      </c>
      <c r="G179" s="54" t="s">
        <v>3681</v>
      </c>
      <c r="H179" s="54" t="s">
        <v>3650</v>
      </c>
      <c r="I179" s="54" t="s">
        <v>3651</v>
      </c>
      <c r="J179" s="54" t="s">
        <v>1682</v>
      </c>
      <c r="K179" s="54" t="s">
        <v>1712</v>
      </c>
      <c r="L179" s="54" t="s">
        <v>1713</v>
      </c>
      <c r="M179" s="54" t="s">
        <v>3682</v>
      </c>
      <c r="N179" s="54" t="s">
        <v>1715</v>
      </c>
      <c r="O179" s="55">
        <v>1</v>
      </c>
      <c r="P179" s="54" t="s">
        <v>17</v>
      </c>
      <c r="Q179" s="56">
        <v>5000</v>
      </c>
      <c r="R179" s="56">
        <v>5000</v>
      </c>
      <c r="S179" s="56">
        <v>5000</v>
      </c>
      <c r="T179" s="55" t="s">
        <v>1686</v>
      </c>
      <c r="U179" s="55"/>
      <c r="V179" s="55"/>
      <c r="W179" s="54" t="s">
        <v>3479</v>
      </c>
      <c r="X179" s="54" t="s">
        <v>2122</v>
      </c>
      <c r="Y179" s="55"/>
      <c r="Z179" s="55" t="s">
        <v>1848</v>
      </c>
      <c r="AA179" s="54" t="s">
        <v>3653</v>
      </c>
      <c r="AB179" s="54"/>
      <c r="AC179" s="54"/>
      <c r="AD179" s="54"/>
      <c r="AE179" s="54"/>
      <c r="AF179" s="54"/>
      <c r="AG179" s="54" t="s">
        <v>3650</v>
      </c>
      <c r="AH179" s="54" t="s">
        <v>3420</v>
      </c>
      <c r="AI179" s="54" t="s">
        <v>3421</v>
      </c>
      <c r="AJ179" s="54" t="s">
        <v>3683</v>
      </c>
      <c r="AK179" s="54" t="s">
        <v>3684</v>
      </c>
      <c r="AL179" s="54" t="s">
        <v>3479</v>
      </c>
      <c r="AM179" s="54" t="s">
        <v>2122</v>
      </c>
      <c r="AN179" s="56">
        <v>5000</v>
      </c>
      <c r="AO179" s="57" t="s">
        <v>17</v>
      </c>
      <c r="AP179" s="54"/>
      <c r="AQ179" s="54" t="s">
        <v>3413</v>
      </c>
      <c r="AR179" s="54" t="s">
        <v>3414</v>
      </c>
      <c r="AS179" s="54" t="s">
        <v>21</v>
      </c>
      <c r="AT179" s="54"/>
      <c r="AU179" s="54"/>
      <c r="AV179" s="54"/>
      <c r="AW179" s="54"/>
      <c r="AX179" s="54" t="s">
        <v>1679</v>
      </c>
      <c r="AY179" s="54" t="s">
        <v>21</v>
      </c>
      <c r="AZ179" s="54" t="s">
        <v>21</v>
      </c>
      <c r="BA179" s="54" t="s">
        <v>21</v>
      </c>
      <c r="BB179" s="54"/>
      <c r="BC179" s="54"/>
      <c r="BD179" s="54"/>
      <c r="BE179" s="54" t="s">
        <v>3656</v>
      </c>
      <c r="BF179" s="54" t="s">
        <v>3657</v>
      </c>
      <c r="BG179" s="55">
        <v>2</v>
      </c>
      <c r="BH179" s="54" t="s">
        <v>1695</v>
      </c>
      <c r="BI179" s="54" t="s">
        <v>1696</v>
      </c>
      <c r="BJ179" s="54" t="s">
        <v>17</v>
      </c>
      <c r="BK179" s="56">
        <v>5000</v>
      </c>
      <c r="BL179" s="56">
        <v>5000</v>
      </c>
    </row>
    <row r="180" spans="1:64" s="37" customFormat="1" ht="19.7" customHeight="1" x14ac:dyDescent="0.2">
      <c r="A180" s="37">
        <v>11</v>
      </c>
      <c r="B180" s="49" t="s">
        <v>1726</v>
      </c>
      <c r="E180" s="50" t="s">
        <v>1679</v>
      </c>
      <c r="F180" s="50" t="s">
        <v>3401</v>
      </c>
      <c r="G180" s="50" t="s">
        <v>3685</v>
      </c>
      <c r="H180" s="50" t="s">
        <v>2713</v>
      </c>
      <c r="I180" s="50" t="s">
        <v>2714</v>
      </c>
      <c r="J180" s="50" t="s">
        <v>1682</v>
      </c>
      <c r="K180" s="50" t="s">
        <v>1712</v>
      </c>
      <c r="L180" s="50" t="s">
        <v>1713</v>
      </c>
      <c r="M180" s="50" t="s">
        <v>3686</v>
      </c>
      <c r="N180" s="50" t="s">
        <v>1715</v>
      </c>
      <c r="O180" s="51">
        <v>2</v>
      </c>
      <c r="P180" s="50" t="s">
        <v>17</v>
      </c>
      <c r="Q180" s="52">
        <v>698056.11</v>
      </c>
      <c r="R180" s="52">
        <v>698056.11</v>
      </c>
      <c r="S180" s="52">
        <v>698056.11</v>
      </c>
      <c r="T180" s="51" t="s">
        <v>1686</v>
      </c>
      <c r="U180" s="51"/>
      <c r="V180" s="51"/>
      <c r="W180" s="50" t="s">
        <v>3479</v>
      </c>
      <c r="X180" s="50" t="s">
        <v>2122</v>
      </c>
      <c r="Y180" s="51"/>
      <c r="Z180" s="51" t="s">
        <v>1848</v>
      </c>
      <c r="AA180" s="50" t="s">
        <v>2717</v>
      </c>
      <c r="AB180" s="50"/>
      <c r="AC180" s="50"/>
      <c r="AD180" s="50"/>
      <c r="AE180" s="50"/>
      <c r="AF180" s="50" t="s">
        <v>2718</v>
      </c>
      <c r="AG180" s="50" t="s">
        <v>2713</v>
      </c>
      <c r="AH180" s="50" t="s">
        <v>3420</v>
      </c>
      <c r="AI180" s="50" t="s">
        <v>3421</v>
      </c>
      <c r="AJ180" s="50" t="s">
        <v>3687</v>
      </c>
      <c r="AK180" s="50" t="s">
        <v>3688</v>
      </c>
      <c r="AL180" s="50" t="s">
        <v>3479</v>
      </c>
      <c r="AM180" s="50" t="s">
        <v>2122</v>
      </c>
      <c r="AN180" s="52">
        <v>698056.11</v>
      </c>
      <c r="AO180" s="53" t="s">
        <v>17</v>
      </c>
      <c r="AP180" s="50"/>
      <c r="AQ180" s="50" t="s">
        <v>3413</v>
      </c>
      <c r="AR180" s="50" t="s">
        <v>3414</v>
      </c>
      <c r="AS180" s="50" t="s">
        <v>21</v>
      </c>
      <c r="AT180" s="50"/>
      <c r="AU180" s="50"/>
      <c r="AV180" s="50"/>
      <c r="AW180" s="50"/>
      <c r="AX180" s="50" t="s">
        <v>1679</v>
      </c>
      <c r="AY180" s="50" t="s">
        <v>21</v>
      </c>
      <c r="AZ180" s="50" t="s">
        <v>21</v>
      </c>
      <c r="BA180" s="50" t="s">
        <v>21</v>
      </c>
      <c r="BB180" s="50"/>
      <c r="BC180" s="50"/>
      <c r="BD180" s="50"/>
      <c r="BE180" s="50" t="s">
        <v>2722</v>
      </c>
      <c r="BF180" s="50" t="s">
        <v>2723</v>
      </c>
      <c r="BG180" s="51">
        <v>2</v>
      </c>
      <c r="BH180" s="50" t="s">
        <v>1695</v>
      </c>
      <c r="BI180" s="50" t="s">
        <v>1696</v>
      </c>
      <c r="BJ180" s="50" t="s">
        <v>17</v>
      </c>
      <c r="BK180" s="52">
        <v>698056.11</v>
      </c>
      <c r="BL180" s="52">
        <v>698056.11</v>
      </c>
    </row>
    <row r="181" spans="1:64" s="37" customFormat="1" ht="19.7" customHeight="1" x14ac:dyDescent="0.2">
      <c r="A181" s="37">
        <v>11</v>
      </c>
      <c r="B181" s="49" t="s">
        <v>1726</v>
      </c>
      <c r="E181" s="54" t="s">
        <v>1679</v>
      </c>
      <c r="F181" s="54" t="s">
        <v>3401</v>
      </c>
      <c r="G181" s="54" t="s">
        <v>3689</v>
      </c>
      <c r="H181" s="54" t="s">
        <v>159</v>
      </c>
      <c r="I181" s="54" t="s">
        <v>1711</v>
      </c>
      <c r="J181" s="54" t="s">
        <v>1682</v>
      </c>
      <c r="K181" s="54" t="s">
        <v>1712</v>
      </c>
      <c r="L181" s="54" t="s">
        <v>1713</v>
      </c>
      <c r="M181" s="54" t="s">
        <v>3690</v>
      </c>
      <c r="N181" s="54" t="s">
        <v>1715</v>
      </c>
      <c r="O181" s="55">
        <v>4</v>
      </c>
      <c r="P181" s="54" t="s">
        <v>17</v>
      </c>
      <c r="Q181" s="56">
        <v>3885831.1</v>
      </c>
      <c r="R181" s="56">
        <v>3885831.1</v>
      </c>
      <c r="S181" s="56">
        <v>3885831.1</v>
      </c>
      <c r="T181" s="55" t="s">
        <v>1686</v>
      </c>
      <c r="U181" s="55"/>
      <c r="V181" s="55"/>
      <c r="W181" s="54" t="s">
        <v>3623</v>
      </c>
      <c r="X181" s="54" t="s">
        <v>2122</v>
      </c>
      <c r="Y181" s="55"/>
      <c r="Z181" s="55" t="s">
        <v>1848</v>
      </c>
      <c r="AA181" s="54" t="s">
        <v>165</v>
      </c>
      <c r="AB181" s="54"/>
      <c r="AC181" s="54"/>
      <c r="AD181" s="54" t="s">
        <v>1717</v>
      </c>
      <c r="AE181" s="54" t="s">
        <v>1718</v>
      </c>
      <c r="AF181" s="54" t="s">
        <v>1719</v>
      </c>
      <c r="AG181" s="54" t="s">
        <v>159</v>
      </c>
      <c r="AH181" s="54" t="s">
        <v>3384</v>
      </c>
      <c r="AI181" s="54" t="s">
        <v>3385</v>
      </c>
      <c r="AJ181" s="54" t="s">
        <v>3691</v>
      </c>
      <c r="AK181" s="54" t="s">
        <v>3692</v>
      </c>
      <c r="AL181" s="54" t="s">
        <v>3623</v>
      </c>
      <c r="AM181" s="54" t="s">
        <v>2122</v>
      </c>
      <c r="AN181" s="56">
        <v>3885831.1</v>
      </c>
      <c r="AO181" s="57" t="s">
        <v>17</v>
      </c>
      <c r="AP181" s="54"/>
      <c r="AQ181" s="54" t="s">
        <v>3413</v>
      </c>
      <c r="AR181" s="54" t="s">
        <v>3414</v>
      </c>
      <c r="AS181" s="54" t="s">
        <v>21</v>
      </c>
      <c r="AT181" s="54"/>
      <c r="AU181" s="54"/>
      <c r="AV181" s="54"/>
      <c r="AW181" s="54"/>
      <c r="AX181" s="54" t="s">
        <v>1679</v>
      </c>
      <c r="AY181" s="54" t="s">
        <v>21</v>
      </c>
      <c r="AZ181" s="54" t="s">
        <v>21</v>
      </c>
      <c r="BA181" s="54" t="s">
        <v>21</v>
      </c>
      <c r="BB181" s="54"/>
      <c r="BC181" s="54"/>
      <c r="BD181" s="54"/>
      <c r="BE181" s="54" t="s">
        <v>1722</v>
      </c>
      <c r="BF181" s="54" t="s">
        <v>1723</v>
      </c>
      <c r="BG181" s="55">
        <v>2</v>
      </c>
      <c r="BH181" s="54" t="s">
        <v>1695</v>
      </c>
      <c r="BI181" s="54" t="s">
        <v>1696</v>
      </c>
      <c r="BJ181" s="54" t="s">
        <v>17</v>
      </c>
      <c r="BK181" s="56">
        <v>3885831.1</v>
      </c>
      <c r="BL181" s="56">
        <v>3885831.1</v>
      </c>
    </row>
    <row r="182" spans="1:64" s="37" customFormat="1" ht="19.7" customHeight="1" x14ac:dyDescent="0.2">
      <c r="A182" s="37">
        <v>11</v>
      </c>
      <c r="B182" s="49" t="s">
        <v>1726</v>
      </c>
      <c r="E182" s="50" t="s">
        <v>1679</v>
      </c>
      <c r="F182" s="50" t="s">
        <v>3401</v>
      </c>
      <c r="G182" s="50" t="s">
        <v>3693</v>
      </c>
      <c r="H182" s="50" t="s">
        <v>3347</v>
      </c>
      <c r="I182" s="50" t="s">
        <v>3348</v>
      </c>
      <c r="J182" s="50" t="s">
        <v>1682</v>
      </c>
      <c r="K182" s="50" t="s">
        <v>1712</v>
      </c>
      <c r="L182" s="50" t="s">
        <v>1713</v>
      </c>
      <c r="M182" s="50" t="s">
        <v>3694</v>
      </c>
      <c r="N182" s="50" t="s">
        <v>1715</v>
      </c>
      <c r="O182" s="51">
        <v>1</v>
      </c>
      <c r="P182" s="50" t="s">
        <v>17</v>
      </c>
      <c r="Q182" s="52">
        <v>400000</v>
      </c>
      <c r="R182" s="52">
        <v>400000</v>
      </c>
      <c r="S182" s="52">
        <v>400000</v>
      </c>
      <c r="T182" s="51" t="s">
        <v>2402</v>
      </c>
      <c r="U182" s="63" t="s">
        <v>3695</v>
      </c>
      <c r="V182" s="51"/>
      <c r="W182" s="50" t="s">
        <v>2730</v>
      </c>
      <c r="X182" s="50" t="s">
        <v>2240</v>
      </c>
      <c r="Y182" s="51"/>
      <c r="Z182" s="51" t="s">
        <v>1848</v>
      </c>
      <c r="AA182" s="50" t="s">
        <v>3350</v>
      </c>
      <c r="AB182" s="50"/>
      <c r="AC182" s="50"/>
      <c r="AD182" s="50"/>
      <c r="AE182" s="50"/>
      <c r="AF182" s="50"/>
      <c r="AG182" s="50" t="s">
        <v>3347</v>
      </c>
      <c r="AH182" s="50" t="s">
        <v>3420</v>
      </c>
      <c r="AI182" s="50" t="s">
        <v>3421</v>
      </c>
      <c r="AJ182" s="50" t="s">
        <v>3696</v>
      </c>
      <c r="AK182" s="50" t="s">
        <v>3697</v>
      </c>
      <c r="AL182" s="50" t="s">
        <v>2730</v>
      </c>
      <c r="AM182" s="50" t="s">
        <v>2240</v>
      </c>
      <c r="AN182" s="52">
        <v>400000</v>
      </c>
      <c r="AO182" s="53" t="s">
        <v>17</v>
      </c>
      <c r="AP182" s="50"/>
      <c r="AQ182" s="50" t="s">
        <v>3413</v>
      </c>
      <c r="AR182" s="50" t="s">
        <v>3414</v>
      </c>
      <c r="AS182" s="50" t="s">
        <v>21</v>
      </c>
      <c r="AT182" s="50"/>
      <c r="AU182" s="50"/>
      <c r="AV182" s="50"/>
      <c r="AW182" s="50"/>
      <c r="AX182" s="50" t="s">
        <v>1679</v>
      </c>
      <c r="AY182" s="50" t="s">
        <v>21</v>
      </c>
      <c r="AZ182" s="50" t="s">
        <v>21</v>
      </c>
      <c r="BA182" s="50" t="s">
        <v>21</v>
      </c>
      <c r="BB182" s="50"/>
      <c r="BC182" s="50"/>
      <c r="BD182" s="50"/>
      <c r="BE182" s="50" t="s">
        <v>3355</v>
      </c>
      <c r="BF182" s="50" t="s">
        <v>3356</v>
      </c>
      <c r="BG182" s="51">
        <v>2</v>
      </c>
      <c r="BH182" s="50" t="s">
        <v>1695</v>
      </c>
      <c r="BI182" s="50" t="s">
        <v>1696</v>
      </c>
      <c r="BJ182" s="50" t="s">
        <v>17</v>
      </c>
      <c r="BK182" s="52">
        <v>400000</v>
      </c>
      <c r="BL182" s="52">
        <v>400000</v>
      </c>
    </row>
    <row r="183" spans="1:64" s="37" customFormat="1" ht="19.7" customHeight="1" x14ac:dyDescent="0.2">
      <c r="A183" s="37">
        <v>11</v>
      </c>
      <c r="B183" s="49" t="s">
        <v>1726</v>
      </c>
      <c r="E183" s="54" t="s">
        <v>1679</v>
      </c>
      <c r="F183" s="54" t="s">
        <v>3401</v>
      </c>
      <c r="G183" s="54" t="s">
        <v>3693</v>
      </c>
      <c r="H183" s="54" t="s">
        <v>3347</v>
      </c>
      <c r="I183" s="54" t="s">
        <v>3348</v>
      </c>
      <c r="J183" s="54" t="s">
        <v>1682</v>
      </c>
      <c r="K183" s="54" t="s">
        <v>1712</v>
      </c>
      <c r="L183" s="54" t="s">
        <v>1713</v>
      </c>
      <c r="M183" s="54" t="s">
        <v>3694</v>
      </c>
      <c r="N183" s="54" t="s">
        <v>1715</v>
      </c>
      <c r="O183" s="55">
        <v>1</v>
      </c>
      <c r="P183" s="54" t="s">
        <v>17</v>
      </c>
      <c r="Q183" s="56">
        <v>400000</v>
      </c>
      <c r="R183" s="56">
        <v>400000</v>
      </c>
      <c r="S183" s="56">
        <v>400000</v>
      </c>
      <c r="T183" s="55" t="s">
        <v>2402</v>
      </c>
      <c r="U183" s="62" t="s">
        <v>3698</v>
      </c>
      <c r="V183" s="55"/>
      <c r="W183" s="54" t="s">
        <v>3699</v>
      </c>
      <c r="X183" s="54" t="s">
        <v>2240</v>
      </c>
      <c r="Y183" s="55"/>
      <c r="Z183" s="55" t="s">
        <v>1848</v>
      </c>
      <c r="AA183" s="54" t="s">
        <v>3350</v>
      </c>
      <c r="AB183" s="54"/>
      <c r="AC183" s="54"/>
      <c r="AD183" s="54"/>
      <c r="AE183" s="54"/>
      <c r="AF183" s="54"/>
      <c r="AG183" s="54" t="s">
        <v>3347</v>
      </c>
      <c r="AH183" s="54" t="s">
        <v>3420</v>
      </c>
      <c r="AI183" s="54" t="s">
        <v>3421</v>
      </c>
      <c r="AJ183" s="54" t="s">
        <v>3696</v>
      </c>
      <c r="AK183" s="54" t="s">
        <v>3697</v>
      </c>
      <c r="AL183" s="54" t="s">
        <v>3699</v>
      </c>
      <c r="AM183" s="54" t="s">
        <v>2240</v>
      </c>
      <c r="AN183" s="56">
        <v>400000</v>
      </c>
      <c r="AO183" s="57" t="s">
        <v>17</v>
      </c>
      <c r="AP183" s="54"/>
      <c r="AQ183" s="54" t="s">
        <v>3413</v>
      </c>
      <c r="AR183" s="54" t="s">
        <v>3414</v>
      </c>
      <c r="AS183" s="54" t="s">
        <v>21</v>
      </c>
      <c r="AT183" s="54"/>
      <c r="AU183" s="54"/>
      <c r="AV183" s="54"/>
      <c r="AW183" s="54"/>
      <c r="AX183" s="54" t="s">
        <v>1679</v>
      </c>
      <c r="AY183" s="54" t="s">
        <v>21</v>
      </c>
      <c r="AZ183" s="54" t="s">
        <v>21</v>
      </c>
      <c r="BA183" s="54" t="s">
        <v>21</v>
      </c>
      <c r="BB183" s="54"/>
      <c r="BC183" s="54"/>
      <c r="BD183" s="54"/>
      <c r="BE183" s="54" t="s">
        <v>3355</v>
      </c>
      <c r="BF183" s="54" t="s">
        <v>3356</v>
      </c>
      <c r="BG183" s="55">
        <v>2</v>
      </c>
      <c r="BH183" s="54" t="s">
        <v>1695</v>
      </c>
      <c r="BI183" s="54" t="s">
        <v>1696</v>
      </c>
      <c r="BJ183" s="54" t="s">
        <v>17</v>
      </c>
      <c r="BK183" s="56">
        <v>400000</v>
      </c>
      <c r="BL183" s="56">
        <v>400000</v>
      </c>
    </row>
    <row r="184" spans="1:64" s="37" customFormat="1" ht="19.7" customHeight="1" x14ac:dyDescent="0.2">
      <c r="A184" s="37">
        <v>11</v>
      </c>
      <c r="B184" s="49" t="s">
        <v>1726</v>
      </c>
      <c r="E184" s="50" t="s">
        <v>1679</v>
      </c>
      <c r="F184" s="50" t="s">
        <v>3401</v>
      </c>
      <c r="G184" s="50" t="s">
        <v>3693</v>
      </c>
      <c r="H184" s="50" t="s">
        <v>3347</v>
      </c>
      <c r="I184" s="50" t="s">
        <v>3348</v>
      </c>
      <c r="J184" s="50" t="s">
        <v>1682</v>
      </c>
      <c r="K184" s="50" t="s">
        <v>1712</v>
      </c>
      <c r="L184" s="50" t="s">
        <v>1713</v>
      </c>
      <c r="M184" s="50" t="s">
        <v>3694</v>
      </c>
      <c r="N184" s="50" t="s">
        <v>1715</v>
      </c>
      <c r="O184" s="51">
        <v>1</v>
      </c>
      <c r="P184" s="50" t="s">
        <v>17</v>
      </c>
      <c r="Q184" s="52">
        <v>400000</v>
      </c>
      <c r="R184" s="52">
        <v>400000</v>
      </c>
      <c r="S184" s="52">
        <v>400000</v>
      </c>
      <c r="T184" s="51" t="s">
        <v>1686</v>
      </c>
      <c r="U184" s="51"/>
      <c r="V184" s="51"/>
      <c r="W184" s="50" t="s">
        <v>3479</v>
      </c>
      <c r="X184" s="50" t="s">
        <v>2122</v>
      </c>
      <c r="Y184" s="51"/>
      <c r="Z184" s="51" t="s">
        <v>1848</v>
      </c>
      <c r="AA184" s="50" t="s">
        <v>3350</v>
      </c>
      <c r="AB184" s="50"/>
      <c r="AC184" s="50"/>
      <c r="AD184" s="50"/>
      <c r="AE184" s="50"/>
      <c r="AF184" s="50"/>
      <c r="AG184" s="50" t="s">
        <v>3347</v>
      </c>
      <c r="AH184" s="50" t="s">
        <v>3420</v>
      </c>
      <c r="AI184" s="50" t="s">
        <v>3421</v>
      </c>
      <c r="AJ184" s="50" t="s">
        <v>3696</v>
      </c>
      <c r="AK184" s="50" t="s">
        <v>3697</v>
      </c>
      <c r="AL184" s="50" t="s">
        <v>3479</v>
      </c>
      <c r="AM184" s="50" t="s">
        <v>2122</v>
      </c>
      <c r="AN184" s="52">
        <v>400000</v>
      </c>
      <c r="AO184" s="53" t="s">
        <v>17</v>
      </c>
      <c r="AP184" s="50"/>
      <c r="AQ184" s="50" t="s">
        <v>3413</v>
      </c>
      <c r="AR184" s="50" t="s">
        <v>3414</v>
      </c>
      <c r="AS184" s="50" t="s">
        <v>21</v>
      </c>
      <c r="AT184" s="50"/>
      <c r="AU184" s="50"/>
      <c r="AV184" s="50"/>
      <c r="AW184" s="50"/>
      <c r="AX184" s="50" t="s">
        <v>1679</v>
      </c>
      <c r="AY184" s="50" t="s">
        <v>21</v>
      </c>
      <c r="AZ184" s="50" t="s">
        <v>21</v>
      </c>
      <c r="BA184" s="50" t="s">
        <v>21</v>
      </c>
      <c r="BB184" s="50"/>
      <c r="BC184" s="50"/>
      <c r="BD184" s="50"/>
      <c r="BE184" s="50" t="s">
        <v>3355</v>
      </c>
      <c r="BF184" s="50" t="s">
        <v>3356</v>
      </c>
      <c r="BG184" s="51">
        <v>2</v>
      </c>
      <c r="BH184" s="50" t="s">
        <v>1695</v>
      </c>
      <c r="BI184" s="50" t="s">
        <v>1696</v>
      </c>
      <c r="BJ184" s="50" t="s">
        <v>17</v>
      </c>
      <c r="BK184" s="52">
        <v>400000</v>
      </c>
      <c r="BL184" s="52">
        <v>400000</v>
      </c>
    </row>
    <row r="185" spans="1:64" s="37" customFormat="1" ht="19.7" customHeight="1" x14ac:dyDescent="0.2">
      <c r="A185" s="37">
        <v>11</v>
      </c>
      <c r="B185" s="49" t="s">
        <v>1726</v>
      </c>
      <c r="E185" s="50" t="s">
        <v>1679</v>
      </c>
      <c r="F185" s="50" t="s">
        <v>3401</v>
      </c>
      <c r="G185" s="50" t="s">
        <v>3700</v>
      </c>
      <c r="H185" s="50" t="s">
        <v>2152</v>
      </c>
      <c r="I185" s="50" t="s">
        <v>2153</v>
      </c>
      <c r="J185" s="50" t="s">
        <v>1682</v>
      </c>
      <c r="K185" s="50" t="s">
        <v>1712</v>
      </c>
      <c r="L185" s="50" t="s">
        <v>1713</v>
      </c>
      <c r="M185" s="50" t="s">
        <v>3701</v>
      </c>
      <c r="N185" s="50" t="s">
        <v>1715</v>
      </c>
      <c r="O185" s="51">
        <v>1</v>
      </c>
      <c r="P185" s="50" t="s">
        <v>17</v>
      </c>
      <c r="Q185" s="52">
        <v>33287.47</v>
      </c>
      <c r="R185" s="52">
        <v>33287.47</v>
      </c>
      <c r="S185" s="52">
        <v>33287.47</v>
      </c>
      <c r="T185" s="51" t="s">
        <v>2402</v>
      </c>
      <c r="U185" s="63" t="s">
        <v>3487</v>
      </c>
      <c r="V185" s="51"/>
      <c r="W185" s="50" t="s">
        <v>3488</v>
      </c>
      <c r="X185" s="50" t="s">
        <v>2240</v>
      </c>
      <c r="Y185" s="51"/>
      <c r="Z185" s="51" t="s">
        <v>1848</v>
      </c>
      <c r="AA185" s="50" t="s">
        <v>2155</v>
      </c>
      <c r="AB185" s="50"/>
      <c r="AC185" s="50"/>
      <c r="AD185" s="50"/>
      <c r="AE185" s="50"/>
      <c r="AF185" s="50"/>
      <c r="AG185" s="50" t="s">
        <v>2152</v>
      </c>
      <c r="AH185" s="50" t="s">
        <v>1690</v>
      </c>
      <c r="AI185" s="50" t="s">
        <v>1691</v>
      </c>
      <c r="AJ185" s="50" t="s">
        <v>3702</v>
      </c>
      <c r="AK185" s="50" t="s">
        <v>3703</v>
      </c>
      <c r="AL185" s="50" t="s">
        <v>3488</v>
      </c>
      <c r="AM185" s="50" t="s">
        <v>2240</v>
      </c>
      <c r="AN185" s="52">
        <v>33287.47</v>
      </c>
      <c r="AO185" s="53" t="s">
        <v>17</v>
      </c>
      <c r="AP185" s="50"/>
      <c r="AQ185" s="50" t="s">
        <v>3413</v>
      </c>
      <c r="AR185" s="50" t="s">
        <v>3414</v>
      </c>
      <c r="AS185" s="50" t="s">
        <v>21</v>
      </c>
      <c r="AT185" s="50"/>
      <c r="AU185" s="50"/>
      <c r="AV185" s="50"/>
      <c r="AW185" s="50"/>
      <c r="AX185" s="50" t="s">
        <v>1679</v>
      </c>
      <c r="AY185" s="50" t="s">
        <v>21</v>
      </c>
      <c r="AZ185" s="50" t="s">
        <v>21</v>
      </c>
      <c r="BA185" s="50" t="s">
        <v>21</v>
      </c>
      <c r="BB185" s="50"/>
      <c r="BC185" s="50"/>
      <c r="BD185" s="50"/>
      <c r="BE185" s="50" t="s">
        <v>2158</v>
      </c>
      <c r="BF185" s="50" t="s">
        <v>2159</v>
      </c>
      <c r="BG185" s="51">
        <v>2</v>
      </c>
      <c r="BH185" s="50" t="s">
        <v>1695</v>
      </c>
      <c r="BI185" s="50" t="s">
        <v>1696</v>
      </c>
      <c r="BJ185" s="50" t="s">
        <v>17</v>
      </c>
      <c r="BK185" s="52">
        <v>33287.47</v>
      </c>
      <c r="BL185" s="52">
        <v>33287.47</v>
      </c>
    </row>
    <row r="186" spans="1:64" s="37" customFormat="1" ht="19.7" customHeight="1" x14ac:dyDescent="0.2">
      <c r="A186" s="37">
        <v>11</v>
      </c>
      <c r="B186" s="49" t="s">
        <v>1726</v>
      </c>
      <c r="E186" s="54" t="s">
        <v>1679</v>
      </c>
      <c r="F186" s="54" t="s">
        <v>3401</v>
      </c>
      <c r="G186" s="54" t="s">
        <v>3700</v>
      </c>
      <c r="H186" s="54" t="s">
        <v>2152</v>
      </c>
      <c r="I186" s="54" t="s">
        <v>2153</v>
      </c>
      <c r="J186" s="54" t="s">
        <v>1682</v>
      </c>
      <c r="K186" s="54" t="s">
        <v>1712</v>
      </c>
      <c r="L186" s="54" t="s">
        <v>1713</v>
      </c>
      <c r="M186" s="54" t="s">
        <v>3701</v>
      </c>
      <c r="N186" s="54" t="s">
        <v>1715</v>
      </c>
      <c r="O186" s="55">
        <v>1</v>
      </c>
      <c r="P186" s="54" t="s">
        <v>17</v>
      </c>
      <c r="Q186" s="56">
        <v>21362.73</v>
      </c>
      <c r="R186" s="56">
        <v>21362.73</v>
      </c>
      <c r="S186" s="56">
        <v>21362.73</v>
      </c>
      <c r="T186" s="55" t="s">
        <v>2402</v>
      </c>
      <c r="U186" s="62" t="s">
        <v>3704</v>
      </c>
      <c r="V186" s="55"/>
      <c r="W186" s="54" t="s">
        <v>3705</v>
      </c>
      <c r="X186" s="54" t="s">
        <v>2240</v>
      </c>
      <c r="Y186" s="55"/>
      <c r="Z186" s="55" t="s">
        <v>1848</v>
      </c>
      <c r="AA186" s="54" t="s">
        <v>2155</v>
      </c>
      <c r="AB186" s="54"/>
      <c r="AC186" s="54"/>
      <c r="AD186" s="54"/>
      <c r="AE186" s="54"/>
      <c r="AF186" s="54"/>
      <c r="AG186" s="54" t="s">
        <v>2152</v>
      </c>
      <c r="AH186" s="54" t="s">
        <v>1690</v>
      </c>
      <c r="AI186" s="54" t="s">
        <v>1691</v>
      </c>
      <c r="AJ186" s="54" t="s">
        <v>3702</v>
      </c>
      <c r="AK186" s="54" t="s">
        <v>3703</v>
      </c>
      <c r="AL186" s="54" t="s">
        <v>3705</v>
      </c>
      <c r="AM186" s="54" t="s">
        <v>2240</v>
      </c>
      <c r="AN186" s="56">
        <v>21362.73</v>
      </c>
      <c r="AO186" s="57" t="s">
        <v>17</v>
      </c>
      <c r="AP186" s="54"/>
      <c r="AQ186" s="54" t="s">
        <v>3413</v>
      </c>
      <c r="AR186" s="54" t="s">
        <v>3414</v>
      </c>
      <c r="AS186" s="54" t="s">
        <v>21</v>
      </c>
      <c r="AT186" s="54"/>
      <c r="AU186" s="54"/>
      <c r="AV186" s="54"/>
      <c r="AW186" s="54"/>
      <c r="AX186" s="54" t="s">
        <v>1679</v>
      </c>
      <c r="AY186" s="54" t="s">
        <v>21</v>
      </c>
      <c r="AZ186" s="54" t="s">
        <v>21</v>
      </c>
      <c r="BA186" s="54" t="s">
        <v>21</v>
      </c>
      <c r="BB186" s="54"/>
      <c r="BC186" s="54"/>
      <c r="BD186" s="54"/>
      <c r="BE186" s="54" t="s">
        <v>2158</v>
      </c>
      <c r="BF186" s="54" t="s">
        <v>2159</v>
      </c>
      <c r="BG186" s="55">
        <v>2</v>
      </c>
      <c r="BH186" s="54" t="s">
        <v>1695</v>
      </c>
      <c r="BI186" s="54" t="s">
        <v>1696</v>
      </c>
      <c r="BJ186" s="54" t="s">
        <v>17</v>
      </c>
      <c r="BK186" s="56">
        <v>21362.73</v>
      </c>
      <c r="BL186" s="56">
        <v>21362.73</v>
      </c>
    </row>
    <row r="187" spans="1:64" s="37" customFormat="1" ht="19.7" customHeight="1" x14ac:dyDescent="0.2">
      <c r="A187" s="37">
        <v>11</v>
      </c>
      <c r="B187" s="49" t="s">
        <v>1726</v>
      </c>
      <c r="E187" s="50" t="s">
        <v>1679</v>
      </c>
      <c r="F187" s="50" t="s">
        <v>3401</v>
      </c>
      <c r="G187" s="50" t="s">
        <v>3706</v>
      </c>
      <c r="H187" s="50" t="s">
        <v>2152</v>
      </c>
      <c r="I187" s="50" t="s">
        <v>2153</v>
      </c>
      <c r="J187" s="50" t="s">
        <v>1682</v>
      </c>
      <c r="K187" s="50" t="s">
        <v>1712</v>
      </c>
      <c r="L187" s="50" t="s">
        <v>1713</v>
      </c>
      <c r="M187" s="50" t="s">
        <v>3707</v>
      </c>
      <c r="N187" s="50" t="s">
        <v>1715</v>
      </c>
      <c r="O187" s="51">
        <v>1</v>
      </c>
      <c r="P187" s="50" t="s">
        <v>17</v>
      </c>
      <c r="Q187" s="52">
        <v>121798.63</v>
      </c>
      <c r="R187" s="52">
        <v>121798.63</v>
      </c>
      <c r="S187" s="52">
        <v>121798.63</v>
      </c>
      <c r="T187" s="51" t="s">
        <v>2402</v>
      </c>
      <c r="U187" s="63" t="s">
        <v>3491</v>
      </c>
      <c r="V187" s="51"/>
      <c r="W187" s="50" t="s">
        <v>3492</v>
      </c>
      <c r="X187" s="50" t="s">
        <v>2240</v>
      </c>
      <c r="Y187" s="51"/>
      <c r="Z187" s="51" t="s">
        <v>1848</v>
      </c>
      <c r="AA187" s="50" t="s">
        <v>2155</v>
      </c>
      <c r="AB187" s="50"/>
      <c r="AC187" s="50"/>
      <c r="AD187" s="50"/>
      <c r="AE187" s="50"/>
      <c r="AF187" s="50"/>
      <c r="AG187" s="50" t="s">
        <v>2152</v>
      </c>
      <c r="AH187" s="50" t="s">
        <v>1850</v>
      </c>
      <c r="AI187" s="50" t="s">
        <v>1851</v>
      </c>
      <c r="AJ187" s="50" t="s">
        <v>2156</v>
      </c>
      <c r="AK187" s="50" t="s">
        <v>2157</v>
      </c>
      <c r="AL187" s="50" t="s">
        <v>3492</v>
      </c>
      <c r="AM187" s="50" t="s">
        <v>2240</v>
      </c>
      <c r="AN187" s="52">
        <v>121798.63</v>
      </c>
      <c r="AO187" s="53" t="s">
        <v>17</v>
      </c>
      <c r="AP187" s="50"/>
      <c r="AQ187" s="50" t="s">
        <v>3413</v>
      </c>
      <c r="AR187" s="50" t="s">
        <v>3414</v>
      </c>
      <c r="AS187" s="50" t="s">
        <v>21</v>
      </c>
      <c r="AT187" s="50"/>
      <c r="AU187" s="50"/>
      <c r="AV187" s="50"/>
      <c r="AW187" s="50"/>
      <c r="AX187" s="50" t="s">
        <v>1679</v>
      </c>
      <c r="AY187" s="50" t="s">
        <v>21</v>
      </c>
      <c r="AZ187" s="50" t="s">
        <v>21</v>
      </c>
      <c r="BA187" s="50" t="s">
        <v>21</v>
      </c>
      <c r="BB187" s="50"/>
      <c r="BC187" s="50"/>
      <c r="BD187" s="50"/>
      <c r="BE187" s="50" t="s">
        <v>2158</v>
      </c>
      <c r="BF187" s="50" t="s">
        <v>2159</v>
      </c>
      <c r="BG187" s="51">
        <v>2</v>
      </c>
      <c r="BH187" s="50" t="s">
        <v>1695</v>
      </c>
      <c r="BI187" s="50" t="s">
        <v>1696</v>
      </c>
      <c r="BJ187" s="50" t="s">
        <v>17</v>
      </c>
      <c r="BK187" s="52">
        <v>121798.63</v>
      </c>
      <c r="BL187" s="52">
        <v>121798.63</v>
      </c>
    </row>
    <row r="188" spans="1:64" s="37" customFormat="1" ht="19.7" customHeight="1" x14ac:dyDescent="0.2">
      <c r="A188" s="37">
        <v>11</v>
      </c>
      <c r="B188" s="49" t="s">
        <v>1726</v>
      </c>
      <c r="E188" s="54" t="s">
        <v>1679</v>
      </c>
      <c r="F188" s="54" t="s">
        <v>3401</v>
      </c>
      <c r="G188" s="54" t="s">
        <v>3706</v>
      </c>
      <c r="H188" s="54" t="s">
        <v>2152</v>
      </c>
      <c r="I188" s="54" t="s">
        <v>2153</v>
      </c>
      <c r="J188" s="54" t="s">
        <v>1682</v>
      </c>
      <c r="K188" s="54" t="s">
        <v>1712</v>
      </c>
      <c r="L188" s="54" t="s">
        <v>1713</v>
      </c>
      <c r="M188" s="54" t="s">
        <v>3707</v>
      </c>
      <c r="N188" s="54" t="s">
        <v>1715</v>
      </c>
      <c r="O188" s="55">
        <v>1</v>
      </c>
      <c r="P188" s="54" t="s">
        <v>17</v>
      </c>
      <c r="Q188" s="56">
        <v>187858.91</v>
      </c>
      <c r="R188" s="56">
        <v>187858.91</v>
      </c>
      <c r="S188" s="56">
        <v>187858.91</v>
      </c>
      <c r="T188" s="55" t="s">
        <v>2402</v>
      </c>
      <c r="U188" s="62" t="s">
        <v>3487</v>
      </c>
      <c r="V188" s="55"/>
      <c r="W188" s="54" t="s">
        <v>3488</v>
      </c>
      <c r="X188" s="54" t="s">
        <v>2240</v>
      </c>
      <c r="Y188" s="55"/>
      <c r="Z188" s="55" t="s">
        <v>1848</v>
      </c>
      <c r="AA188" s="54" t="s">
        <v>2155</v>
      </c>
      <c r="AB188" s="54"/>
      <c r="AC188" s="54"/>
      <c r="AD188" s="54"/>
      <c r="AE188" s="54"/>
      <c r="AF188" s="54"/>
      <c r="AG188" s="54" t="s">
        <v>2152</v>
      </c>
      <c r="AH188" s="54" t="s">
        <v>1850</v>
      </c>
      <c r="AI188" s="54" t="s">
        <v>1851</v>
      </c>
      <c r="AJ188" s="54" t="s">
        <v>2156</v>
      </c>
      <c r="AK188" s="54" t="s">
        <v>2157</v>
      </c>
      <c r="AL188" s="54" t="s">
        <v>3488</v>
      </c>
      <c r="AM188" s="54" t="s">
        <v>2240</v>
      </c>
      <c r="AN188" s="56">
        <v>187858.91</v>
      </c>
      <c r="AO188" s="57" t="s">
        <v>17</v>
      </c>
      <c r="AP188" s="54"/>
      <c r="AQ188" s="54" t="s">
        <v>3413</v>
      </c>
      <c r="AR188" s="54" t="s">
        <v>3414</v>
      </c>
      <c r="AS188" s="54" t="s">
        <v>21</v>
      </c>
      <c r="AT188" s="54"/>
      <c r="AU188" s="54"/>
      <c r="AV188" s="54"/>
      <c r="AW188" s="54"/>
      <c r="AX188" s="54" t="s">
        <v>1679</v>
      </c>
      <c r="AY188" s="54" t="s">
        <v>21</v>
      </c>
      <c r="AZ188" s="54" t="s">
        <v>21</v>
      </c>
      <c r="BA188" s="54" t="s">
        <v>21</v>
      </c>
      <c r="BB188" s="54"/>
      <c r="BC188" s="54"/>
      <c r="BD188" s="54"/>
      <c r="BE188" s="54" t="s">
        <v>2158</v>
      </c>
      <c r="BF188" s="54" t="s">
        <v>2159</v>
      </c>
      <c r="BG188" s="55">
        <v>2</v>
      </c>
      <c r="BH188" s="54" t="s">
        <v>1695</v>
      </c>
      <c r="BI188" s="54" t="s">
        <v>1696</v>
      </c>
      <c r="BJ188" s="54" t="s">
        <v>17</v>
      </c>
      <c r="BK188" s="56">
        <v>187858.91</v>
      </c>
      <c r="BL188" s="56">
        <v>187858.91</v>
      </c>
    </row>
    <row r="189" spans="1:64" s="37" customFormat="1" ht="19.7" customHeight="1" x14ac:dyDescent="0.2">
      <c r="A189" s="37">
        <v>11</v>
      </c>
      <c r="B189" s="49" t="s">
        <v>1726</v>
      </c>
      <c r="E189" s="50" t="s">
        <v>1679</v>
      </c>
      <c r="F189" s="50" t="s">
        <v>3401</v>
      </c>
      <c r="G189" s="50" t="s">
        <v>3708</v>
      </c>
      <c r="H189" s="50" t="s">
        <v>3650</v>
      </c>
      <c r="I189" s="50" t="s">
        <v>3651</v>
      </c>
      <c r="J189" s="50" t="s">
        <v>1682</v>
      </c>
      <c r="K189" s="50" t="s">
        <v>1712</v>
      </c>
      <c r="L189" s="50" t="s">
        <v>1713</v>
      </c>
      <c r="M189" s="50" t="s">
        <v>3709</v>
      </c>
      <c r="N189" s="50" t="s">
        <v>1715</v>
      </c>
      <c r="O189" s="51">
        <v>1</v>
      </c>
      <c r="P189" s="50" t="s">
        <v>17</v>
      </c>
      <c r="Q189" s="52">
        <v>10000</v>
      </c>
      <c r="R189" s="52">
        <v>10000</v>
      </c>
      <c r="S189" s="52">
        <v>10000</v>
      </c>
      <c r="T189" s="51" t="s">
        <v>1686</v>
      </c>
      <c r="U189" s="51"/>
      <c r="V189" s="51"/>
      <c r="W189" s="50" t="s">
        <v>3479</v>
      </c>
      <c r="X189" s="50" t="s">
        <v>2122</v>
      </c>
      <c r="Y189" s="51"/>
      <c r="Z189" s="51" t="s">
        <v>1848</v>
      </c>
      <c r="AA189" s="50" t="s">
        <v>3653</v>
      </c>
      <c r="AB189" s="50"/>
      <c r="AC189" s="50"/>
      <c r="AD189" s="50"/>
      <c r="AE189" s="50"/>
      <c r="AF189" s="50"/>
      <c r="AG189" s="50" t="s">
        <v>3650</v>
      </c>
      <c r="AH189" s="50" t="s">
        <v>3420</v>
      </c>
      <c r="AI189" s="50" t="s">
        <v>3421</v>
      </c>
      <c r="AJ189" s="50" t="s">
        <v>3710</v>
      </c>
      <c r="AK189" s="50" t="s">
        <v>3711</v>
      </c>
      <c r="AL189" s="50" t="s">
        <v>3479</v>
      </c>
      <c r="AM189" s="50" t="s">
        <v>2122</v>
      </c>
      <c r="AN189" s="52">
        <v>10000</v>
      </c>
      <c r="AO189" s="53" t="s">
        <v>17</v>
      </c>
      <c r="AP189" s="50"/>
      <c r="AQ189" s="50" t="s">
        <v>3413</v>
      </c>
      <c r="AR189" s="50" t="s">
        <v>3414</v>
      </c>
      <c r="AS189" s="50" t="s">
        <v>21</v>
      </c>
      <c r="AT189" s="50"/>
      <c r="AU189" s="50"/>
      <c r="AV189" s="50"/>
      <c r="AW189" s="50"/>
      <c r="AX189" s="50" t="s">
        <v>1679</v>
      </c>
      <c r="AY189" s="50" t="s">
        <v>21</v>
      </c>
      <c r="AZ189" s="50" t="s">
        <v>21</v>
      </c>
      <c r="BA189" s="50" t="s">
        <v>21</v>
      </c>
      <c r="BB189" s="50"/>
      <c r="BC189" s="50"/>
      <c r="BD189" s="50"/>
      <c r="BE189" s="50" t="s">
        <v>3656</v>
      </c>
      <c r="BF189" s="50" t="s">
        <v>3657</v>
      </c>
      <c r="BG189" s="51">
        <v>2</v>
      </c>
      <c r="BH189" s="50" t="s">
        <v>1695</v>
      </c>
      <c r="BI189" s="50" t="s">
        <v>1696</v>
      </c>
      <c r="BJ189" s="50" t="s">
        <v>17</v>
      </c>
      <c r="BK189" s="52">
        <v>10000</v>
      </c>
      <c r="BL189" s="52">
        <v>10000</v>
      </c>
    </row>
    <row r="190" spans="1:64" s="37" customFormat="1" ht="19.7" customHeight="1" x14ac:dyDescent="0.2">
      <c r="A190" s="37">
        <v>11</v>
      </c>
      <c r="B190" s="49" t="s">
        <v>1726</v>
      </c>
      <c r="E190" s="54" t="s">
        <v>1679</v>
      </c>
      <c r="F190" s="54" t="s">
        <v>3401</v>
      </c>
      <c r="G190" s="54" t="s">
        <v>3712</v>
      </c>
      <c r="H190" s="54" t="s">
        <v>3713</v>
      </c>
      <c r="I190" s="54" t="s">
        <v>3714</v>
      </c>
      <c r="J190" s="54" t="s">
        <v>1682</v>
      </c>
      <c r="K190" s="54" t="s">
        <v>1712</v>
      </c>
      <c r="L190" s="54" t="s">
        <v>1713</v>
      </c>
      <c r="M190" s="54" t="s">
        <v>3715</v>
      </c>
      <c r="N190" s="54" t="s">
        <v>1715</v>
      </c>
      <c r="O190" s="55">
        <v>1</v>
      </c>
      <c r="P190" s="54" t="s">
        <v>17</v>
      </c>
      <c r="Q190" s="56">
        <v>14581838.640000001</v>
      </c>
      <c r="R190" s="56">
        <v>14581838.640000001</v>
      </c>
      <c r="S190" s="56">
        <v>14581838.640000001</v>
      </c>
      <c r="T190" s="55" t="s">
        <v>1686</v>
      </c>
      <c r="U190" s="55"/>
      <c r="V190" s="55"/>
      <c r="W190" s="54" t="s">
        <v>2206</v>
      </c>
      <c r="X190" s="54" t="s">
        <v>2191</v>
      </c>
      <c r="Y190" s="55"/>
      <c r="Z190" s="55" t="s">
        <v>1848</v>
      </c>
      <c r="AA190" s="54" t="s">
        <v>3716</v>
      </c>
      <c r="AB190" s="54"/>
      <c r="AC190" s="54"/>
      <c r="AD190" s="54"/>
      <c r="AE190" s="54"/>
      <c r="AF190" s="54"/>
      <c r="AG190" s="54" t="s">
        <v>3713</v>
      </c>
      <c r="AH190" s="54" t="s">
        <v>3277</v>
      </c>
      <c r="AI190" s="54" t="s">
        <v>3278</v>
      </c>
      <c r="AJ190" s="54" t="s">
        <v>3717</v>
      </c>
      <c r="AK190" s="54" t="s">
        <v>3718</v>
      </c>
      <c r="AL190" s="54" t="s">
        <v>2206</v>
      </c>
      <c r="AM190" s="54" t="s">
        <v>2191</v>
      </c>
      <c r="AN190" s="56">
        <v>14581838.640000001</v>
      </c>
      <c r="AO190" s="57" t="s">
        <v>17</v>
      </c>
      <c r="AP190" s="54"/>
      <c r="AQ190" s="54" t="s">
        <v>3413</v>
      </c>
      <c r="AR190" s="54" t="s">
        <v>3414</v>
      </c>
      <c r="AS190" s="54" t="s">
        <v>21</v>
      </c>
      <c r="AT190" s="54"/>
      <c r="AU190" s="54"/>
      <c r="AV190" s="54"/>
      <c r="AW190" s="54"/>
      <c r="AX190" s="54" t="s">
        <v>1679</v>
      </c>
      <c r="AY190" s="54" t="s">
        <v>21</v>
      </c>
      <c r="AZ190" s="54" t="s">
        <v>21</v>
      </c>
      <c r="BA190" s="54" t="s">
        <v>21</v>
      </c>
      <c r="BB190" s="54"/>
      <c r="BC190" s="54"/>
      <c r="BD190" s="54"/>
      <c r="BE190" s="54" t="s">
        <v>3719</v>
      </c>
      <c r="BF190" s="54" t="s">
        <v>3720</v>
      </c>
      <c r="BG190" s="55">
        <v>2</v>
      </c>
      <c r="BH190" s="54" t="s">
        <v>1695</v>
      </c>
      <c r="BI190" s="54" t="s">
        <v>1696</v>
      </c>
      <c r="BJ190" s="54" t="s">
        <v>17</v>
      </c>
      <c r="BK190" s="56">
        <v>14581838.640000001</v>
      </c>
      <c r="BL190" s="56">
        <v>14581838.640000001</v>
      </c>
    </row>
    <row r="191" spans="1:64" s="37" customFormat="1" ht="19.7" customHeight="1" x14ac:dyDescent="0.2">
      <c r="A191" s="37">
        <v>11</v>
      </c>
      <c r="B191" s="49" t="s">
        <v>1726</v>
      </c>
      <c r="E191" s="50" t="s">
        <v>1679</v>
      </c>
      <c r="F191" s="50" t="s">
        <v>3401</v>
      </c>
      <c r="G191" s="50" t="s">
        <v>3721</v>
      </c>
      <c r="H191" s="50" t="s">
        <v>1887</v>
      </c>
      <c r="I191" s="50" t="s">
        <v>1888</v>
      </c>
      <c r="J191" s="50" t="s">
        <v>1682</v>
      </c>
      <c r="K191" s="50" t="s">
        <v>1712</v>
      </c>
      <c r="L191" s="50" t="s">
        <v>1713</v>
      </c>
      <c r="M191" s="50" t="s">
        <v>3722</v>
      </c>
      <c r="N191" s="50" t="s">
        <v>1715</v>
      </c>
      <c r="O191" s="51">
        <v>1</v>
      </c>
      <c r="P191" s="50" t="s">
        <v>17</v>
      </c>
      <c r="Q191" s="52">
        <v>12000</v>
      </c>
      <c r="R191" s="52">
        <v>12000</v>
      </c>
      <c r="S191" s="52">
        <v>12000</v>
      </c>
      <c r="T191" s="51" t="s">
        <v>2402</v>
      </c>
      <c r="U191" s="63" t="s">
        <v>3723</v>
      </c>
      <c r="V191" s="51"/>
      <c r="W191" s="50" t="s">
        <v>3724</v>
      </c>
      <c r="X191" s="50" t="s">
        <v>2240</v>
      </c>
      <c r="Y191" s="51"/>
      <c r="Z191" s="51" t="s">
        <v>1848</v>
      </c>
      <c r="AA191" s="50" t="s">
        <v>1890</v>
      </c>
      <c r="AB191" s="50"/>
      <c r="AC191" s="50"/>
      <c r="AD191" s="50"/>
      <c r="AE191" s="50"/>
      <c r="AF191" s="50"/>
      <c r="AG191" s="50" t="s">
        <v>1887</v>
      </c>
      <c r="AH191" s="50" t="s">
        <v>3384</v>
      </c>
      <c r="AI191" s="50" t="s">
        <v>3385</v>
      </c>
      <c r="AJ191" s="50" t="s">
        <v>3725</v>
      </c>
      <c r="AK191" s="50" t="s">
        <v>3726</v>
      </c>
      <c r="AL191" s="50" t="s">
        <v>3724</v>
      </c>
      <c r="AM191" s="50" t="s">
        <v>2240</v>
      </c>
      <c r="AN191" s="52">
        <v>12000</v>
      </c>
      <c r="AO191" s="53" t="s">
        <v>17</v>
      </c>
      <c r="AP191" s="50"/>
      <c r="AQ191" s="50" t="s">
        <v>3413</v>
      </c>
      <c r="AR191" s="50" t="s">
        <v>3414</v>
      </c>
      <c r="AS191" s="50" t="s">
        <v>21</v>
      </c>
      <c r="AT191" s="50"/>
      <c r="AU191" s="50"/>
      <c r="AV191" s="50"/>
      <c r="AW191" s="50"/>
      <c r="AX191" s="50" t="s">
        <v>1679</v>
      </c>
      <c r="AY191" s="50" t="s">
        <v>21</v>
      </c>
      <c r="AZ191" s="50" t="s">
        <v>21</v>
      </c>
      <c r="BA191" s="50" t="s">
        <v>21</v>
      </c>
      <c r="BB191" s="50"/>
      <c r="BC191" s="50"/>
      <c r="BD191" s="50"/>
      <c r="BE191" s="50" t="s">
        <v>1892</v>
      </c>
      <c r="BF191" s="50" t="s">
        <v>1893</v>
      </c>
      <c r="BG191" s="51">
        <v>2</v>
      </c>
      <c r="BH191" s="50" t="s">
        <v>1695</v>
      </c>
      <c r="BI191" s="50" t="s">
        <v>1696</v>
      </c>
      <c r="BJ191" s="50" t="s">
        <v>17</v>
      </c>
      <c r="BK191" s="52">
        <v>12000</v>
      </c>
      <c r="BL191" s="52">
        <v>12000</v>
      </c>
    </row>
    <row r="192" spans="1:64" s="37" customFormat="1" ht="19.7" customHeight="1" x14ac:dyDescent="0.2">
      <c r="A192" s="37">
        <v>11</v>
      </c>
      <c r="B192" s="49" t="s">
        <v>1726</v>
      </c>
      <c r="E192" s="54" t="s">
        <v>1679</v>
      </c>
      <c r="F192" s="54" t="s">
        <v>3401</v>
      </c>
      <c r="G192" s="54" t="s">
        <v>3727</v>
      </c>
      <c r="H192" s="54" t="s">
        <v>3728</v>
      </c>
      <c r="I192" s="54" t="s">
        <v>3729</v>
      </c>
      <c r="J192" s="54" t="s">
        <v>1682</v>
      </c>
      <c r="K192" s="54" t="s">
        <v>1712</v>
      </c>
      <c r="L192" s="54" t="s">
        <v>1713</v>
      </c>
      <c r="M192" s="54" t="s">
        <v>3730</v>
      </c>
      <c r="N192" s="54" t="s">
        <v>1715</v>
      </c>
      <c r="O192" s="55">
        <v>1</v>
      </c>
      <c r="P192" s="54" t="s">
        <v>17</v>
      </c>
      <c r="Q192" s="56">
        <v>264000</v>
      </c>
      <c r="R192" s="56">
        <v>264000</v>
      </c>
      <c r="S192" s="56">
        <v>264000</v>
      </c>
      <c r="T192" s="55" t="s">
        <v>2402</v>
      </c>
      <c r="U192" s="62" t="s">
        <v>3723</v>
      </c>
      <c r="V192" s="55"/>
      <c r="W192" s="54" t="s">
        <v>3724</v>
      </c>
      <c r="X192" s="54" t="s">
        <v>2240</v>
      </c>
      <c r="Y192" s="55"/>
      <c r="Z192" s="55" t="s">
        <v>1848</v>
      </c>
      <c r="AA192" s="54" t="s">
        <v>3731</v>
      </c>
      <c r="AB192" s="54"/>
      <c r="AC192" s="54"/>
      <c r="AD192" s="54"/>
      <c r="AE192" s="54"/>
      <c r="AF192" s="54"/>
      <c r="AG192" s="54" t="s">
        <v>3728</v>
      </c>
      <c r="AH192" s="54" t="s">
        <v>3384</v>
      </c>
      <c r="AI192" s="54" t="s">
        <v>3385</v>
      </c>
      <c r="AJ192" s="54" t="s">
        <v>3732</v>
      </c>
      <c r="AK192" s="54" t="s">
        <v>3733</v>
      </c>
      <c r="AL192" s="54" t="s">
        <v>3724</v>
      </c>
      <c r="AM192" s="54" t="s">
        <v>2240</v>
      </c>
      <c r="AN192" s="56">
        <v>264000</v>
      </c>
      <c r="AO192" s="57" t="s">
        <v>17</v>
      </c>
      <c r="AP192" s="54"/>
      <c r="AQ192" s="54" t="s">
        <v>3413</v>
      </c>
      <c r="AR192" s="54" t="s">
        <v>3414</v>
      </c>
      <c r="AS192" s="54" t="s">
        <v>21</v>
      </c>
      <c r="AT192" s="54"/>
      <c r="AU192" s="54"/>
      <c r="AV192" s="54"/>
      <c r="AW192" s="54"/>
      <c r="AX192" s="54" t="s">
        <v>1679</v>
      </c>
      <c r="AY192" s="54" t="s">
        <v>21</v>
      </c>
      <c r="AZ192" s="54" t="s">
        <v>21</v>
      </c>
      <c r="BA192" s="54" t="s">
        <v>21</v>
      </c>
      <c r="BB192" s="54"/>
      <c r="BC192" s="54"/>
      <c r="BD192" s="54"/>
      <c r="BE192" s="54" t="s">
        <v>3734</v>
      </c>
      <c r="BF192" s="54" t="s">
        <v>3735</v>
      </c>
      <c r="BG192" s="55">
        <v>2</v>
      </c>
      <c r="BH192" s="54" t="s">
        <v>1695</v>
      </c>
      <c r="BI192" s="54" t="s">
        <v>1696</v>
      </c>
      <c r="BJ192" s="54" t="s">
        <v>17</v>
      </c>
      <c r="BK192" s="56">
        <v>264000</v>
      </c>
      <c r="BL192" s="56">
        <v>264000</v>
      </c>
    </row>
    <row r="193" spans="1:64" s="37" customFormat="1" ht="19.7" customHeight="1" x14ac:dyDescent="0.2">
      <c r="A193" s="37">
        <v>11</v>
      </c>
      <c r="B193" s="49" t="s">
        <v>1726</v>
      </c>
      <c r="E193" s="50" t="s">
        <v>1679</v>
      </c>
      <c r="F193" s="50" t="s">
        <v>3401</v>
      </c>
      <c r="G193" s="50" t="s">
        <v>3736</v>
      </c>
      <c r="H193" s="50" t="s">
        <v>1978</v>
      </c>
      <c r="I193" s="50" t="s">
        <v>1979</v>
      </c>
      <c r="J193" s="50" t="s">
        <v>1682</v>
      </c>
      <c r="K193" s="50" t="s">
        <v>1712</v>
      </c>
      <c r="L193" s="50" t="s">
        <v>1713</v>
      </c>
      <c r="M193" s="50" t="s">
        <v>3737</v>
      </c>
      <c r="N193" s="50" t="s">
        <v>1715</v>
      </c>
      <c r="O193" s="51">
        <v>1</v>
      </c>
      <c r="P193" s="50" t="s">
        <v>17</v>
      </c>
      <c r="Q193" s="52">
        <v>12000</v>
      </c>
      <c r="R193" s="52">
        <v>12000</v>
      </c>
      <c r="S193" s="52">
        <v>12000</v>
      </c>
      <c r="T193" s="51" t="s">
        <v>2402</v>
      </c>
      <c r="U193" s="63" t="s">
        <v>3723</v>
      </c>
      <c r="V193" s="51"/>
      <c r="W193" s="50" t="s">
        <v>3724</v>
      </c>
      <c r="X193" s="50" t="s">
        <v>2240</v>
      </c>
      <c r="Y193" s="51"/>
      <c r="Z193" s="51" t="s">
        <v>1848</v>
      </c>
      <c r="AA193" s="50" t="s">
        <v>1981</v>
      </c>
      <c r="AB193" s="50"/>
      <c r="AC193" s="50"/>
      <c r="AD193" s="50"/>
      <c r="AE193" s="50"/>
      <c r="AF193" s="50"/>
      <c r="AG193" s="50" t="s">
        <v>1978</v>
      </c>
      <c r="AH193" s="50" t="s">
        <v>3384</v>
      </c>
      <c r="AI193" s="50" t="s">
        <v>3385</v>
      </c>
      <c r="AJ193" s="50" t="s">
        <v>3738</v>
      </c>
      <c r="AK193" s="50" t="s">
        <v>3739</v>
      </c>
      <c r="AL193" s="50" t="s">
        <v>3724</v>
      </c>
      <c r="AM193" s="50" t="s">
        <v>2240</v>
      </c>
      <c r="AN193" s="52">
        <v>12000</v>
      </c>
      <c r="AO193" s="53" t="s">
        <v>17</v>
      </c>
      <c r="AP193" s="50"/>
      <c r="AQ193" s="50" t="s">
        <v>3413</v>
      </c>
      <c r="AR193" s="50" t="s">
        <v>3414</v>
      </c>
      <c r="AS193" s="50" t="s">
        <v>21</v>
      </c>
      <c r="AT193" s="50"/>
      <c r="AU193" s="50"/>
      <c r="AV193" s="50"/>
      <c r="AW193" s="50"/>
      <c r="AX193" s="50" t="s">
        <v>1679</v>
      </c>
      <c r="AY193" s="50" t="s">
        <v>21</v>
      </c>
      <c r="AZ193" s="50" t="s">
        <v>21</v>
      </c>
      <c r="BA193" s="50" t="s">
        <v>21</v>
      </c>
      <c r="BB193" s="50"/>
      <c r="BC193" s="50"/>
      <c r="BD193" s="50"/>
      <c r="BE193" s="50" t="s">
        <v>1984</v>
      </c>
      <c r="BF193" s="50" t="s">
        <v>1985</v>
      </c>
      <c r="BG193" s="51">
        <v>2</v>
      </c>
      <c r="BH193" s="50" t="s">
        <v>1695</v>
      </c>
      <c r="BI193" s="50" t="s">
        <v>1696</v>
      </c>
      <c r="BJ193" s="50" t="s">
        <v>17</v>
      </c>
      <c r="BK193" s="52">
        <v>12000</v>
      </c>
      <c r="BL193" s="52">
        <v>12000</v>
      </c>
    </row>
    <row r="194" spans="1:64" s="37" customFormat="1" ht="19.7" customHeight="1" x14ac:dyDescent="0.2">
      <c r="A194" s="37">
        <v>11</v>
      </c>
      <c r="B194" s="49" t="s">
        <v>1726</v>
      </c>
      <c r="E194" s="54" t="s">
        <v>1679</v>
      </c>
      <c r="F194" s="54" t="s">
        <v>3401</v>
      </c>
      <c r="G194" s="54" t="s">
        <v>3740</v>
      </c>
      <c r="H194" s="54" t="s">
        <v>3741</v>
      </c>
      <c r="I194" s="54" t="s">
        <v>3742</v>
      </c>
      <c r="J194" s="54" t="s">
        <v>1682</v>
      </c>
      <c r="K194" s="54" t="s">
        <v>1712</v>
      </c>
      <c r="L194" s="54" t="s">
        <v>1713</v>
      </c>
      <c r="M194" s="54" t="s">
        <v>3743</v>
      </c>
      <c r="N194" s="54" t="s">
        <v>1715</v>
      </c>
      <c r="O194" s="55">
        <v>1</v>
      </c>
      <c r="P194" s="54" t="s">
        <v>17</v>
      </c>
      <c r="Q194" s="56">
        <v>12000</v>
      </c>
      <c r="R194" s="56">
        <v>12000</v>
      </c>
      <c r="S194" s="56">
        <v>12000</v>
      </c>
      <c r="T194" s="55" t="s">
        <v>2402</v>
      </c>
      <c r="U194" s="62" t="s">
        <v>3723</v>
      </c>
      <c r="V194" s="55"/>
      <c r="W194" s="54" t="s">
        <v>3724</v>
      </c>
      <c r="X194" s="54" t="s">
        <v>2240</v>
      </c>
      <c r="Y194" s="55"/>
      <c r="Z194" s="55" t="s">
        <v>1848</v>
      </c>
      <c r="AA194" s="54" t="s">
        <v>3744</v>
      </c>
      <c r="AB194" s="54"/>
      <c r="AC194" s="54"/>
      <c r="AD194" s="54"/>
      <c r="AE194" s="54"/>
      <c r="AF194" s="54"/>
      <c r="AG194" s="54" t="s">
        <v>3741</v>
      </c>
      <c r="AH194" s="54" t="s">
        <v>3384</v>
      </c>
      <c r="AI194" s="54" t="s">
        <v>3385</v>
      </c>
      <c r="AJ194" s="54" t="s">
        <v>3745</v>
      </c>
      <c r="AK194" s="54" t="s">
        <v>3739</v>
      </c>
      <c r="AL194" s="54" t="s">
        <v>3724</v>
      </c>
      <c r="AM194" s="54" t="s">
        <v>2240</v>
      </c>
      <c r="AN194" s="56">
        <v>12000</v>
      </c>
      <c r="AO194" s="57" t="s">
        <v>17</v>
      </c>
      <c r="AP194" s="54"/>
      <c r="AQ194" s="54" t="s">
        <v>3413</v>
      </c>
      <c r="AR194" s="54" t="s">
        <v>3414</v>
      </c>
      <c r="AS194" s="54" t="s">
        <v>21</v>
      </c>
      <c r="AT194" s="54"/>
      <c r="AU194" s="54"/>
      <c r="AV194" s="54"/>
      <c r="AW194" s="54"/>
      <c r="AX194" s="54" t="s">
        <v>1679</v>
      </c>
      <c r="AY194" s="54" t="s">
        <v>21</v>
      </c>
      <c r="AZ194" s="54" t="s">
        <v>21</v>
      </c>
      <c r="BA194" s="54" t="s">
        <v>21</v>
      </c>
      <c r="BB194" s="54"/>
      <c r="BC194" s="54"/>
      <c r="BD194" s="54"/>
      <c r="BE194" s="54" t="s">
        <v>3746</v>
      </c>
      <c r="BF194" s="54" t="s">
        <v>3747</v>
      </c>
      <c r="BG194" s="55">
        <v>2</v>
      </c>
      <c r="BH194" s="54" t="s">
        <v>1695</v>
      </c>
      <c r="BI194" s="54" t="s">
        <v>1696</v>
      </c>
      <c r="BJ194" s="54" t="s">
        <v>17</v>
      </c>
      <c r="BK194" s="56">
        <v>12000</v>
      </c>
      <c r="BL194" s="56">
        <v>12000</v>
      </c>
    </row>
    <row r="195" spans="1:64" s="37" customFormat="1" ht="19.7" customHeight="1" x14ac:dyDescent="0.2">
      <c r="A195" s="37">
        <v>11</v>
      </c>
      <c r="B195" s="49" t="s">
        <v>1726</v>
      </c>
      <c r="E195" s="50" t="s">
        <v>1679</v>
      </c>
      <c r="F195" s="50" t="s">
        <v>3401</v>
      </c>
      <c r="G195" s="50" t="s">
        <v>3748</v>
      </c>
      <c r="H195" s="50" t="s">
        <v>3749</v>
      </c>
      <c r="I195" s="50" t="s">
        <v>3750</v>
      </c>
      <c r="J195" s="50" t="s">
        <v>1682</v>
      </c>
      <c r="K195" s="50" t="s">
        <v>1712</v>
      </c>
      <c r="L195" s="50" t="s">
        <v>1713</v>
      </c>
      <c r="M195" s="50" t="s">
        <v>3751</v>
      </c>
      <c r="N195" s="50" t="s">
        <v>1715</v>
      </c>
      <c r="O195" s="51">
        <v>1</v>
      </c>
      <c r="P195" s="50" t="s">
        <v>17</v>
      </c>
      <c r="Q195" s="52">
        <v>12000</v>
      </c>
      <c r="R195" s="52">
        <v>12000</v>
      </c>
      <c r="S195" s="52">
        <v>12000</v>
      </c>
      <c r="T195" s="51" t="s">
        <v>2402</v>
      </c>
      <c r="U195" s="63" t="s">
        <v>3723</v>
      </c>
      <c r="V195" s="51"/>
      <c r="W195" s="50" t="s">
        <v>3724</v>
      </c>
      <c r="X195" s="50" t="s">
        <v>2240</v>
      </c>
      <c r="Y195" s="51"/>
      <c r="Z195" s="51" t="s">
        <v>1848</v>
      </c>
      <c r="AA195" s="50" t="s">
        <v>3752</v>
      </c>
      <c r="AB195" s="50"/>
      <c r="AC195" s="50"/>
      <c r="AD195" s="50"/>
      <c r="AE195" s="50"/>
      <c r="AF195" s="50"/>
      <c r="AG195" s="50" t="s">
        <v>3749</v>
      </c>
      <c r="AH195" s="50" t="s">
        <v>3384</v>
      </c>
      <c r="AI195" s="50" t="s">
        <v>3385</v>
      </c>
      <c r="AJ195" s="50" t="s">
        <v>3753</v>
      </c>
      <c r="AK195" s="50" t="s">
        <v>3739</v>
      </c>
      <c r="AL195" s="50" t="s">
        <v>3724</v>
      </c>
      <c r="AM195" s="50" t="s">
        <v>2240</v>
      </c>
      <c r="AN195" s="52">
        <v>12000</v>
      </c>
      <c r="AO195" s="53" t="s">
        <v>17</v>
      </c>
      <c r="AP195" s="50"/>
      <c r="AQ195" s="50" t="s">
        <v>3413</v>
      </c>
      <c r="AR195" s="50" t="s">
        <v>3414</v>
      </c>
      <c r="AS195" s="50" t="s">
        <v>21</v>
      </c>
      <c r="AT195" s="50"/>
      <c r="AU195" s="50"/>
      <c r="AV195" s="50"/>
      <c r="AW195" s="50"/>
      <c r="AX195" s="50" t="s">
        <v>1679</v>
      </c>
      <c r="AY195" s="50" t="s">
        <v>21</v>
      </c>
      <c r="AZ195" s="50" t="s">
        <v>21</v>
      </c>
      <c r="BA195" s="50" t="s">
        <v>21</v>
      </c>
      <c r="BB195" s="50"/>
      <c r="BC195" s="50"/>
      <c r="BD195" s="50"/>
      <c r="BE195" s="50" t="s">
        <v>3754</v>
      </c>
      <c r="BF195" s="50" t="s">
        <v>3755</v>
      </c>
      <c r="BG195" s="51">
        <v>2</v>
      </c>
      <c r="BH195" s="50" t="s">
        <v>1695</v>
      </c>
      <c r="BI195" s="50" t="s">
        <v>1696</v>
      </c>
      <c r="BJ195" s="50" t="s">
        <v>17</v>
      </c>
      <c r="BK195" s="52">
        <v>12000</v>
      </c>
      <c r="BL195" s="52">
        <v>12000</v>
      </c>
    </row>
    <row r="196" spans="1:64" s="37" customFormat="1" ht="19.7" customHeight="1" x14ac:dyDescent="0.2">
      <c r="A196" s="37">
        <v>11</v>
      </c>
      <c r="B196" s="49" t="s">
        <v>1726</v>
      </c>
      <c r="E196" s="54" t="s">
        <v>1679</v>
      </c>
      <c r="F196" s="54" t="s">
        <v>3401</v>
      </c>
      <c r="G196" s="54" t="s">
        <v>3756</v>
      </c>
      <c r="H196" s="54" t="s">
        <v>1967</v>
      </c>
      <c r="I196" s="54" t="s">
        <v>1968</v>
      </c>
      <c r="J196" s="54" t="s">
        <v>1682</v>
      </c>
      <c r="K196" s="54" t="s">
        <v>1712</v>
      </c>
      <c r="L196" s="54" t="s">
        <v>1713</v>
      </c>
      <c r="M196" s="54" t="s">
        <v>3757</v>
      </c>
      <c r="N196" s="54" t="s">
        <v>1715</v>
      </c>
      <c r="O196" s="55">
        <v>4</v>
      </c>
      <c r="P196" s="54" t="s">
        <v>17</v>
      </c>
      <c r="Q196" s="56">
        <v>25000</v>
      </c>
      <c r="R196" s="56">
        <v>25000</v>
      </c>
      <c r="S196" s="56">
        <v>25000</v>
      </c>
      <c r="T196" s="55" t="s">
        <v>1686</v>
      </c>
      <c r="U196" s="55"/>
      <c r="V196" s="55"/>
      <c r="W196" s="54" t="s">
        <v>3479</v>
      </c>
      <c r="X196" s="54" t="s">
        <v>2122</v>
      </c>
      <c r="Y196" s="55"/>
      <c r="Z196" s="55" t="s">
        <v>1848</v>
      </c>
      <c r="AA196" s="54" t="s">
        <v>1970</v>
      </c>
      <c r="AB196" s="54"/>
      <c r="AC196" s="54"/>
      <c r="AD196" s="54" t="s">
        <v>1971</v>
      </c>
      <c r="AE196" s="54" t="s">
        <v>1972</v>
      </c>
      <c r="AF196" s="54" t="s">
        <v>1973</v>
      </c>
      <c r="AG196" s="54" t="s">
        <v>1967</v>
      </c>
      <c r="AH196" s="54" t="s">
        <v>3420</v>
      </c>
      <c r="AI196" s="54" t="s">
        <v>3421</v>
      </c>
      <c r="AJ196" s="54" t="s">
        <v>3758</v>
      </c>
      <c r="AK196" s="54" t="s">
        <v>3759</v>
      </c>
      <c r="AL196" s="54" t="s">
        <v>3479</v>
      </c>
      <c r="AM196" s="54" t="s">
        <v>2122</v>
      </c>
      <c r="AN196" s="56">
        <v>25000</v>
      </c>
      <c r="AO196" s="57" t="s">
        <v>17</v>
      </c>
      <c r="AP196" s="54"/>
      <c r="AQ196" s="54" t="s">
        <v>3413</v>
      </c>
      <c r="AR196" s="54" t="s">
        <v>3414</v>
      </c>
      <c r="AS196" s="54" t="s">
        <v>21</v>
      </c>
      <c r="AT196" s="54"/>
      <c r="AU196" s="54"/>
      <c r="AV196" s="54"/>
      <c r="AW196" s="54"/>
      <c r="AX196" s="54" t="s">
        <v>1679</v>
      </c>
      <c r="AY196" s="54" t="s">
        <v>21</v>
      </c>
      <c r="AZ196" s="54" t="s">
        <v>21</v>
      </c>
      <c r="BA196" s="54" t="s">
        <v>21</v>
      </c>
      <c r="BB196" s="54"/>
      <c r="BC196" s="54"/>
      <c r="BD196" s="54"/>
      <c r="BE196" s="54" t="s">
        <v>1975</v>
      </c>
      <c r="BF196" s="54" t="s">
        <v>1976</v>
      </c>
      <c r="BG196" s="55">
        <v>2</v>
      </c>
      <c r="BH196" s="54" t="s">
        <v>1695</v>
      </c>
      <c r="BI196" s="54" t="s">
        <v>1696</v>
      </c>
      <c r="BJ196" s="54" t="s">
        <v>17</v>
      </c>
      <c r="BK196" s="56">
        <v>25000</v>
      </c>
      <c r="BL196" s="56">
        <v>25000</v>
      </c>
    </row>
    <row r="197" spans="1:64" s="37" customFormat="1" ht="19.7" customHeight="1" x14ac:dyDescent="0.2">
      <c r="A197" s="37">
        <v>11</v>
      </c>
      <c r="B197" s="49" t="s">
        <v>1726</v>
      </c>
      <c r="E197" s="50" t="s">
        <v>1679</v>
      </c>
      <c r="F197" s="50" t="s">
        <v>3401</v>
      </c>
      <c r="G197" s="50" t="s">
        <v>3760</v>
      </c>
      <c r="H197" s="50" t="s">
        <v>1967</v>
      </c>
      <c r="I197" s="50" t="s">
        <v>1968</v>
      </c>
      <c r="J197" s="50" t="s">
        <v>1682</v>
      </c>
      <c r="K197" s="50" t="s">
        <v>1712</v>
      </c>
      <c r="L197" s="50" t="s">
        <v>1713</v>
      </c>
      <c r="M197" s="50" t="s">
        <v>3761</v>
      </c>
      <c r="N197" s="50" t="s">
        <v>1715</v>
      </c>
      <c r="O197" s="51">
        <v>4</v>
      </c>
      <c r="P197" s="50" t="s">
        <v>17</v>
      </c>
      <c r="Q197" s="52">
        <v>25000</v>
      </c>
      <c r="R197" s="52">
        <v>25000</v>
      </c>
      <c r="S197" s="52">
        <v>25000</v>
      </c>
      <c r="T197" s="51" t="s">
        <v>1686</v>
      </c>
      <c r="U197" s="51"/>
      <c r="V197" s="51"/>
      <c r="W197" s="50" t="s">
        <v>3479</v>
      </c>
      <c r="X197" s="50" t="s">
        <v>2122</v>
      </c>
      <c r="Y197" s="51"/>
      <c r="Z197" s="51" t="s">
        <v>1848</v>
      </c>
      <c r="AA197" s="50" t="s">
        <v>1970</v>
      </c>
      <c r="AB197" s="50"/>
      <c r="AC197" s="50"/>
      <c r="AD197" s="50" t="s">
        <v>1971</v>
      </c>
      <c r="AE197" s="50" t="s">
        <v>1972</v>
      </c>
      <c r="AF197" s="50" t="s">
        <v>1973</v>
      </c>
      <c r="AG197" s="50" t="s">
        <v>1967</v>
      </c>
      <c r="AH197" s="50" t="s">
        <v>3420</v>
      </c>
      <c r="AI197" s="50" t="s">
        <v>3421</v>
      </c>
      <c r="AJ197" s="50" t="s">
        <v>3762</v>
      </c>
      <c r="AK197" s="50" t="s">
        <v>3763</v>
      </c>
      <c r="AL197" s="50" t="s">
        <v>3479</v>
      </c>
      <c r="AM197" s="50" t="s">
        <v>2122</v>
      </c>
      <c r="AN197" s="52">
        <v>25000</v>
      </c>
      <c r="AO197" s="53" t="s">
        <v>17</v>
      </c>
      <c r="AP197" s="50"/>
      <c r="AQ197" s="50" t="s">
        <v>3413</v>
      </c>
      <c r="AR197" s="50" t="s">
        <v>3414</v>
      </c>
      <c r="AS197" s="50" t="s">
        <v>21</v>
      </c>
      <c r="AT197" s="50"/>
      <c r="AU197" s="50"/>
      <c r="AV197" s="50"/>
      <c r="AW197" s="50"/>
      <c r="AX197" s="50" t="s">
        <v>1679</v>
      </c>
      <c r="AY197" s="50" t="s">
        <v>21</v>
      </c>
      <c r="AZ197" s="50" t="s">
        <v>21</v>
      </c>
      <c r="BA197" s="50" t="s">
        <v>21</v>
      </c>
      <c r="BB197" s="50"/>
      <c r="BC197" s="50"/>
      <c r="BD197" s="50"/>
      <c r="BE197" s="50" t="s">
        <v>1975</v>
      </c>
      <c r="BF197" s="50" t="s">
        <v>1976</v>
      </c>
      <c r="BG197" s="51">
        <v>2</v>
      </c>
      <c r="BH197" s="50" t="s">
        <v>1695</v>
      </c>
      <c r="BI197" s="50" t="s">
        <v>1696</v>
      </c>
      <c r="BJ197" s="50" t="s">
        <v>17</v>
      </c>
      <c r="BK197" s="52">
        <v>25000</v>
      </c>
      <c r="BL197" s="52">
        <v>25000</v>
      </c>
    </row>
    <row r="198" spans="1:64" s="37" customFormat="1" ht="19.7" customHeight="1" x14ac:dyDescent="0.2">
      <c r="A198" s="37">
        <v>11</v>
      </c>
      <c r="B198" s="49" t="s">
        <v>1726</v>
      </c>
      <c r="E198" s="54" t="s">
        <v>1679</v>
      </c>
      <c r="F198" s="54" t="s">
        <v>3401</v>
      </c>
      <c r="G198" s="54" t="s">
        <v>3764</v>
      </c>
      <c r="H198" s="54" t="s">
        <v>159</v>
      </c>
      <c r="I198" s="54" t="s">
        <v>1711</v>
      </c>
      <c r="J198" s="54" t="s">
        <v>1682</v>
      </c>
      <c r="K198" s="54" t="s">
        <v>1712</v>
      </c>
      <c r="L198" s="54" t="s">
        <v>1713</v>
      </c>
      <c r="M198" s="54" t="s">
        <v>3765</v>
      </c>
      <c r="N198" s="54" t="s">
        <v>1715</v>
      </c>
      <c r="O198" s="55">
        <v>4</v>
      </c>
      <c r="P198" s="54" t="s">
        <v>17</v>
      </c>
      <c r="Q198" s="56">
        <v>45000</v>
      </c>
      <c r="R198" s="56">
        <v>45000</v>
      </c>
      <c r="S198" s="56">
        <v>45000</v>
      </c>
      <c r="T198" s="55" t="s">
        <v>1686</v>
      </c>
      <c r="U198" s="55"/>
      <c r="V198" s="55"/>
      <c r="W198" s="54" t="s">
        <v>3479</v>
      </c>
      <c r="X198" s="54" t="s">
        <v>2122</v>
      </c>
      <c r="Y198" s="55"/>
      <c r="Z198" s="55" t="s">
        <v>1848</v>
      </c>
      <c r="AA198" s="54" t="s">
        <v>165</v>
      </c>
      <c r="AB198" s="54"/>
      <c r="AC198" s="54"/>
      <c r="AD198" s="54" t="s">
        <v>1717</v>
      </c>
      <c r="AE198" s="54" t="s">
        <v>1718</v>
      </c>
      <c r="AF198" s="54" t="s">
        <v>1719</v>
      </c>
      <c r="AG198" s="54" t="s">
        <v>159</v>
      </c>
      <c r="AH198" s="54" t="s">
        <v>3420</v>
      </c>
      <c r="AI198" s="54" t="s">
        <v>3421</v>
      </c>
      <c r="AJ198" s="54" t="s">
        <v>3766</v>
      </c>
      <c r="AK198" s="54" t="s">
        <v>3767</v>
      </c>
      <c r="AL198" s="54" t="s">
        <v>3479</v>
      </c>
      <c r="AM198" s="54" t="s">
        <v>2122</v>
      </c>
      <c r="AN198" s="56">
        <v>45000</v>
      </c>
      <c r="AO198" s="57" t="s">
        <v>17</v>
      </c>
      <c r="AP198" s="54"/>
      <c r="AQ198" s="54" t="s">
        <v>3413</v>
      </c>
      <c r="AR198" s="54" t="s">
        <v>3414</v>
      </c>
      <c r="AS198" s="54" t="s">
        <v>21</v>
      </c>
      <c r="AT198" s="54"/>
      <c r="AU198" s="54"/>
      <c r="AV198" s="54"/>
      <c r="AW198" s="54"/>
      <c r="AX198" s="54" t="s">
        <v>1679</v>
      </c>
      <c r="AY198" s="54" t="s">
        <v>21</v>
      </c>
      <c r="AZ198" s="54" t="s">
        <v>21</v>
      </c>
      <c r="BA198" s="54" t="s">
        <v>21</v>
      </c>
      <c r="BB198" s="54"/>
      <c r="BC198" s="54"/>
      <c r="BD198" s="54"/>
      <c r="BE198" s="54" t="s">
        <v>1722</v>
      </c>
      <c r="BF198" s="54" t="s">
        <v>1723</v>
      </c>
      <c r="BG198" s="55">
        <v>2</v>
      </c>
      <c r="BH198" s="54" t="s">
        <v>1695</v>
      </c>
      <c r="BI198" s="54" t="s">
        <v>1696</v>
      </c>
      <c r="BJ198" s="54" t="s">
        <v>17</v>
      </c>
      <c r="BK198" s="56">
        <v>45000</v>
      </c>
      <c r="BL198" s="56">
        <v>45000</v>
      </c>
    </row>
    <row r="199" spans="1:64" s="37" customFormat="1" ht="19.7" customHeight="1" x14ac:dyDescent="0.2">
      <c r="A199" s="37">
        <v>11</v>
      </c>
      <c r="B199" s="49" t="s">
        <v>1726</v>
      </c>
      <c r="E199" s="50" t="s">
        <v>1679</v>
      </c>
      <c r="F199" s="50" t="s">
        <v>3401</v>
      </c>
      <c r="G199" s="50" t="s">
        <v>3768</v>
      </c>
      <c r="H199" s="50" t="s">
        <v>2713</v>
      </c>
      <c r="I199" s="50" t="s">
        <v>2714</v>
      </c>
      <c r="J199" s="50" t="s">
        <v>1682</v>
      </c>
      <c r="K199" s="50" t="s">
        <v>1712</v>
      </c>
      <c r="L199" s="50" t="s">
        <v>1713</v>
      </c>
      <c r="M199" s="50" t="s">
        <v>3769</v>
      </c>
      <c r="N199" s="50" t="s">
        <v>1715</v>
      </c>
      <c r="O199" s="51">
        <v>2</v>
      </c>
      <c r="P199" s="50" t="s">
        <v>17</v>
      </c>
      <c r="Q199" s="52">
        <v>706504.59</v>
      </c>
      <c r="R199" s="52">
        <v>706504.59</v>
      </c>
      <c r="S199" s="52">
        <v>706504.59</v>
      </c>
      <c r="T199" s="51" t="s">
        <v>2402</v>
      </c>
      <c r="U199" s="63" t="s">
        <v>3695</v>
      </c>
      <c r="V199" s="51"/>
      <c r="W199" s="50" t="s">
        <v>2730</v>
      </c>
      <c r="X199" s="50" t="s">
        <v>2240</v>
      </c>
      <c r="Y199" s="51"/>
      <c r="Z199" s="51" t="s">
        <v>1848</v>
      </c>
      <c r="AA199" s="50" t="s">
        <v>2717</v>
      </c>
      <c r="AB199" s="50"/>
      <c r="AC199" s="50"/>
      <c r="AD199" s="50"/>
      <c r="AE199" s="50"/>
      <c r="AF199" s="50" t="s">
        <v>2718</v>
      </c>
      <c r="AG199" s="50" t="s">
        <v>2713</v>
      </c>
      <c r="AH199" s="50" t="s">
        <v>3420</v>
      </c>
      <c r="AI199" s="50" t="s">
        <v>3421</v>
      </c>
      <c r="AJ199" s="50" t="s">
        <v>3770</v>
      </c>
      <c r="AK199" s="50" t="s">
        <v>3771</v>
      </c>
      <c r="AL199" s="50" t="s">
        <v>2730</v>
      </c>
      <c r="AM199" s="50" t="s">
        <v>2240</v>
      </c>
      <c r="AN199" s="52">
        <v>706504.59</v>
      </c>
      <c r="AO199" s="53" t="s">
        <v>17</v>
      </c>
      <c r="AP199" s="50"/>
      <c r="AQ199" s="50" t="s">
        <v>3413</v>
      </c>
      <c r="AR199" s="50" t="s">
        <v>3414</v>
      </c>
      <c r="AS199" s="50" t="s">
        <v>21</v>
      </c>
      <c r="AT199" s="50"/>
      <c r="AU199" s="50"/>
      <c r="AV199" s="50"/>
      <c r="AW199" s="50"/>
      <c r="AX199" s="50" t="s">
        <v>1679</v>
      </c>
      <c r="AY199" s="50" t="s">
        <v>21</v>
      </c>
      <c r="AZ199" s="50" t="s">
        <v>21</v>
      </c>
      <c r="BA199" s="50" t="s">
        <v>21</v>
      </c>
      <c r="BB199" s="50"/>
      <c r="BC199" s="50"/>
      <c r="BD199" s="50"/>
      <c r="BE199" s="50" t="s">
        <v>2722</v>
      </c>
      <c r="BF199" s="50" t="s">
        <v>2723</v>
      </c>
      <c r="BG199" s="51">
        <v>2</v>
      </c>
      <c r="BH199" s="50" t="s">
        <v>1695</v>
      </c>
      <c r="BI199" s="50" t="s">
        <v>1696</v>
      </c>
      <c r="BJ199" s="50" t="s">
        <v>17</v>
      </c>
      <c r="BK199" s="52">
        <v>706504.59</v>
      </c>
      <c r="BL199" s="52">
        <v>706504.59</v>
      </c>
    </row>
    <row r="200" spans="1:64" s="37" customFormat="1" ht="19.7" customHeight="1" x14ac:dyDescent="0.2">
      <c r="A200" s="37">
        <v>11</v>
      </c>
      <c r="B200" s="49" t="s">
        <v>1726</v>
      </c>
      <c r="E200" s="54" t="s">
        <v>1679</v>
      </c>
      <c r="F200" s="54" t="s">
        <v>3401</v>
      </c>
      <c r="G200" s="54" t="s">
        <v>3768</v>
      </c>
      <c r="H200" s="54" t="s">
        <v>2713</v>
      </c>
      <c r="I200" s="54" t="s">
        <v>2714</v>
      </c>
      <c r="J200" s="54" t="s">
        <v>1682</v>
      </c>
      <c r="K200" s="54" t="s">
        <v>1712</v>
      </c>
      <c r="L200" s="54" t="s">
        <v>1713</v>
      </c>
      <c r="M200" s="54" t="s">
        <v>3769</v>
      </c>
      <c r="N200" s="54" t="s">
        <v>1715</v>
      </c>
      <c r="O200" s="55">
        <v>2</v>
      </c>
      <c r="P200" s="54" t="s">
        <v>17</v>
      </c>
      <c r="Q200" s="56">
        <v>172896.51</v>
      </c>
      <c r="R200" s="56">
        <v>172896.51</v>
      </c>
      <c r="S200" s="56">
        <v>172896.51</v>
      </c>
      <c r="T200" s="55" t="s">
        <v>1686</v>
      </c>
      <c r="U200" s="55"/>
      <c r="V200" s="55"/>
      <c r="W200" s="54" t="s">
        <v>3772</v>
      </c>
      <c r="X200" s="54" t="s">
        <v>2122</v>
      </c>
      <c r="Y200" s="55"/>
      <c r="Z200" s="55" t="s">
        <v>1848</v>
      </c>
      <c r="AA200" s="54" t="s">
        <v>2717</v>
      </c>
      <c r="AB200" s="54"/>
      <c r="AC200" s="54"/>
      <c r="AD200" s="54"/>
      <c r="AE200" s="54"/>
      <c r="AF200" s="54" t="s">
        <v>2718</v>
      </c>
      <c r="AG200" s="54" t="s">
        <v>2713</v>
      </c>
      <c r="AH200" s="54" t="s">
        <v>3420</v>
      </c>
      <c r="AI200" s="54" t="s">
        <v>3421</v>
      </c>
      <c r="AJ200" s="54" t="s">
        <v>3770</v>
      </c>
      <c r="AK200" s="54" t="s">
        <v>3771</v>
      </c>
      <c r="AL200" s="54" t="s">
        <v>3772</v>
      </c>
      <c r="AM200" s="54" t="s">
        <v>2122</v>
      </c>
      <c r="AN200" s="56">
        <v>172896.51</v>
      </c>
      <c r="AO200" s="57" t="s">
        <v>17</v>
      </c>
      <c r="AP200" s="54"/>
      <c r="AQ200" s="54" t="s">
        <v>3413</v>
      </c>
      <c r="AR200" s="54" t="s">
        <v>3414</v>
      </c>
      <c r="AS200" s="54" t="s">
        <v>21</v>
      </c>
      <c r="AT200" s="54"/>
      <c r="AU200" s="54"/>
      <c r="AV200" s="54"/>
      <c r="AW200" s="54"/>
      <c r="AX200" s="54" t="s">
        <v>1679</v>
      </c>
      <c r="AY200" s="54" t="s">
        <v>21</v>
      </c>
      <c r="AZ200" s="54" t="s">
        <v>21</v>
      </c>
      <c r="BA200" s="54" t="s">
        <v>21</v>
      </c>
      <c r="BB200" s="54"/>
      <c r="BC200" s="54"/>
      <c r="BD200" s="54"/>
      <c r="BE200" s="54" t="s">
        <v>2722</v>
      </c>
      <c r="BF200" s="54" t="s">
        <v>2723</v>
      </c>
      <c r="BG200" s="55">
        <v>2</v>
      </c>
      <c r="BH200" s="54" t="s">
        <v>1695</v>
      </c>
      <c r="BI200" s="54" t="s">
        <v>1696</v>
      </c>
      <c r="BJ200" s="54" t="s">
        <v>17</v>
      </c>
      <c r="BK200" s="56">
        <v>172896.51</v>
      </c>
      <c r="BL200" s="56">
        <v>172896.51</v>
      </c>
    </row>
    <row r="201" spans="1:64" s="37" customFormat="1" ht="19.7" customHeight="1" x14ac:dyDescent="0.2">
      <c r="A201" s="37">
        <v>11</v>
      </c>
      <c r="B201" s="49" t="s">
        <v>1726</v>
      </c>
      <c r="E201" s="50" t="s">
        <v>1679</v>
      </c>
      <c r="F201" s="50" t="s">
        <v>3401</v>
      </c>
      <c r="G201" s="50" t="s">
        <v>3768</v>
      </c>
      <c r="H201" s="50" t="s">
        <v>2713</v>
      </c>
      <c r="I201" s="50" t="s">
        <v>2714</v>
      </c>
      <c r="J201" s="50" t="s">
        <v>1682</v>
      </c>
      <c r="K201" s="50" t="s">
        <v>1712</v>
      </c>
      <c r="L201" s="50" t="s">
        <v>1713</v>
      </c>
      <c r="M201" s="50" t="s">
        <v>3769</v>
      </c>
      <c r="N201" s="50" t="s">
        <v>1715</v>
      </c>
      <c r="O201" s="51">
        <v>2</v>
      </c>
      <c r="P201" s="50" t="s">
        <v>17</v>
      </c>
      <c r="Q201" s="52">
        <v>72862.27</v>
      </c>
      <c r="R201" s="52">
        <v>72862.27</v>
      </c>
      <c r="S201" s="52">
        <v>72862.27</v>
      </c>
      <c r="T201" s="51" t="s">
        <v>2402</v>
      </c>
      <c r="U201" s="63" t="s">
        <v>2773</v>
      </c>
      <c r="V201" s="51"/>
      <c r="W201" s="50" t="s">
        <v>3773</v>
      </c>
      <c r="X201" s="50" t="s">
        <v>2240</v>
      </c>
      <c r="Y201" s="51"/>
      <c r="Z201" s="51" t="s">
        <v>1848</v>
      </c>
      <c r="AA201" s="50" t="s">
        <v>2717</v>
      </c>
      <c r="AB201" s="50"/>
      <c r="AC201" s="50"/>
      <c r="AD201" s="50"/>
      <c r="AE201" s="50"/>
      <c r="AF201" s="50" t="s">
        <v>2718</v>
      </c>
      <c r="AG201" s="50" t="s">
        <v>2713</v>
      </c>
      <c r="AH201" s="50" t="s">
        <v>3420</v>
      </c>
      <c r="AI201" s="50" t="s">
        <v>3421</v>
      </c>
      <c r="AJ201" s="50" t="s">
        <v>3770</v>
      </c>
      <c r="AK201" s="50" t="s">
        <v>3771</v>
      </c>
      <c r="AL201" s="50" t="s">
        <v>3773</v>
      </c>
      <c r="AM201" s="50" t="s">
        <v>2240</v>
      </c>
      <c r="AN201" s="52">
        <v>72862.27</v>
      </c>
      <c r="AO201" s="53" t="s">
        <v>17</v>
      </c>
      <c r="AP201" s="50"/>
      <c r="AQ201" s="50" t="s">
        <v>3413</v>
      </c>
      <c r="AR201" s="50" t="s">
        <v>3414</v>
      </c>
      <c r="AS201" s="50" t="s">
        <v>21</v>
      </c>
      <c r="AT201" s="50"/>
      <c r="AU201" s="50"/>
      <c r="AV201" s="50"/>
      <c r="AW201" s="50"/>
      <c r="AX201" s="50" t="s">
        <v>1679</v>
      </c>
      <c r="AY201" s="50" t="s">
        <v>21</v>
      </c>
      <c r="AZ201" s="50" t="s">
        <v>21</v>
      </c>
      <c r="BA201" s="50" t="s">
        <v>21</v>
      </c>
      <c r="BB201" s="50"/>
      <c r="BC201" s="50"/>
      <c r="BD201" s="50"/>
      <c r="BE201" s="50" t="s">
        <v>2722</v>
      </c>
      <c r="BF201" s="50" t="s">
        <v>2723</v>
      </c>
      <c r="BG201" s="51">
        <v>2</v>
      </c>
      <c r="BH201" s="50" t="s">
        <v>1695</v>
      </c>
      <c r="BI201" s="50" t="s">
        <v>1696</v>
      </c>
      <c r="BJ201" s="50" t="s">
        <v>17</v>
      </c>
      <c r="BK201" s="52">
        <v>72862.27</v>
      </c>
      <c r="BL201" s="52">
        <v>72862.27</v>
      </c>
    </row>
    <row r="202" spans="1:64" s="37" customFormat="1" ht="19.7" customHeight="1" x14ac:dyDescent="0.2">
      <c r="A202" s="37">
        <v>11</v>
      </c>
      <c r="B202" s="49" t="s">
        <v>1726</v>
      </c>
      <c r="E202" s="54" t="s">
        <v>1679</v>
      </c>
      <c r="F202" s="54" t="s">
        <v>3401</v>
      </c>
      <c r="G202" s="54" t="s">
        <v>3768</v>
      </c>
      <c r="H202" s="54" t="s">
        <v>2713</v>
      </c>
      <c r="I202" s="54" t="s">
        <v>2714</v>
      </c>
      <c r="J202" s="54" t="s">
        <v>1682</v>
      </c>
      <c r="K202" s="54" t="s">
        <v>1712</v>
      </c>
      <c r="L202" s="54" t="s">
        <v>1713</v>
      </c>
      <c r="M202" s="54" t="s">
        <v>3769</v>
      </c>
      <c r="N202" s="54" t="s">
        <v>1715</v>
      </c>
      <c r="O202" s="55">
        <v>2</v>
      </c>
      <c r="P202" s="54" t="s">
        <v>17</v>
      </c>
      <c r="Q202" s="56">
        <v>181911.8</v>
      </c>
      <c r="R202" s="56">
        <v>181911.8</v>
      </c>
      <c r="S202" s="56">
        <v>181911.8</v>
      </c>
      <c r="T202" s="55" t="s">
        <v>2402</v>
      </c>
      <c r="U202" s="62" t="s">
        <v>3774</v>
      </c>
      <c r="V202" s="55"/>
      <c r="W202" s="54" t="s">
        <v>3775</v>
      </c>
      <c r="X202" s="54" t="s">
        <v>2240</v>
      </c>
      <c r="Y202" s="55"/>
      <c r="Z202" s="55" t="s">
        <v>1848</v>
      </c>
      <c r="AA202" s="54" t="s">
        <v>2717</v>
      </c>
      <c r="AB202" s="54"/>
      <c r="AC202" s="54"/>
      <c r="AD202" s="54"/>
      <c r="AE202" s="54"/>
      <c r="AF202" s="54" t="s">
        <v>2718</v>
      </c>
      <c r="AG202" s="54" t="s">
        <v>2713</v>
      </c>
      <c r="AH202" s="54" t="s">
        <v>3420</v>
      </c>
      <c r="AI202" s="54" t="s">
        <v>3421</v>
      </c>
      <c r="AJ202" s="54" t="s">
        <v>3770</v>
      </c>
      <c r="AK202" s="54" t="s">
        <v>3771</v>
      </c>
      <c r="AL202" s="54" t="s">
        <v>3775</v>
      </c>
      <c r="AM202" s="54" t="s">
        <v>2240</v>
      </c>
      <c r="AN202" s="56">
        <v>181911.8</v>
      </c>
      <c r="AO202" s="57" t="s">
        <v>17</v>
      </c>
      <c r="AP202" s="54"/>
      <c r="AQ202" s="54" t="s">
        <v>3413</v>
      </c>
      <c r="AR202" s="54" t="s">
        <v>3414</v>
      </c>
      <c r="AS202" s="54" t="s">
        <v>21</v>
      </c>
      <c r="AT202" s="54"/>
      <c r="AU202" s="54"/>
      <c r="AV202" s="54"/>
      <c r="AW202" s="54"/>
      <c r="AX202" s="54" t="s">
        <v>1679</v>
      </c>
      <c r="AY202" s="54" t="s">
        <v>21</v>
      </c>
      <c r="AZ202" s="54" t="s">
        <v>21</v>
      </c>
      <c r="BA202" s="54" t="s">
        <v>21</v>
      </c>
      <c r="BB202" s="54"/>
      <c r="BC202" s="54"/>
      <c r="BD202" s="54"/>
      <c r="BE202" s="54" t="s">
        <v>2722</v>
      </c>
      <c r="BF202" s="54" t="s">
        <v>2723</v>
      </c>
      <c r="BG202" s="55">
        <v>2</v>
      </c>
      <c r="BH202" s="54" t="s">
        <v>1695</v>
      </c>
      <c r="BI202" s="54" t="s">
        <v>1696</v>
      </c>
      <c r="BJ202" s="54" t="s">
        <v>17</v>
      </c>
      <c r="BK202" s="56">
        <v>181911.8</v>
      </c>
      <c r="BL202" s="56">
        <v>181911.8</v>
      </c>
    </row>
    <row r="203" spans="1:64" s="37" customFormat="1" ht="19.7" customHeight="1" x14ac:dyDescent="0.2">
      <c r="A203" s="37">
        <v>11</v>
      </c>
      <c r="B203" s="49" t="s">
        <v>1726</v>
      </c>
      <c r="E203" s="50" t="s">
        <v>1679</v>
      </c>
      <c r="F203" s="50" t="s">
        <v>3401</v>
      </c>
      <c r="G203" s="50" t="s">
        <v>3776</v>
      </c>
      <c r="H203" s="50" t="s">
        <v>159</v>
      </c>
      <c r="I203" s="50" t="s">
        <v>1711</v>
      </c>
      <c r="J203" s="50" t="s">
        <v>1682</v>
      </c>
      <c r="K203" s="50" t="s">
        <v>1712</v>
      </c>
      <c r="L203" s="50" t="s">
        <v>1713</v>
      </c>
      <c r="M203" s="50" t="s">
        <v>3777</v>
      </c>
      <c r="N203" s="50" t="s">
        <v>1715</v>
      </c>
      <c r="O203" s="51">
        <v>4</v>
      </c>
      <c r="P203" s="50" t="s">
        <v>17</v>
      </c>
      <c r="Q203" s="52">
        <v>165182.22</v>
      </c>
      <c r="R203" s="52">
        <v>165182.22</v>
      </c>
      <c r="S203" s="52">
        <v>165182.22</v>
      </c>
      <c r="T203" s="51" t="s">
        <v>1686</v>
      </c>
      <c r="U203" s="51"/>
      <c r="V203" s="51"/>
      <c r="W203" s="50" t="s">
        <v>2206</v>
      </c>
      <c r="X203" s="50" t="s">
        <v>2191</v>
      </c>
      <c r="Y203" s="51"/>
      <c r="Z203" s="51" t="s">
        <v>1848</v>
      </c>
      <c r="AA203" s="50" t="s">
        <v>165</v>
      </c>
      <c r="AB203" s="50"/>
      <c r="AC203" s="50"/>
      <c r="AD203" s="50" t="s">
        <v>1717</v>
      </c>
      <c r="AE203" s="50" t="s">
        <v>1718</v>
      </c>
      <c r="AF203" s="50" t="s">
        <v>1719</v>
      </c>
      <c r="AG203" s="50" t="s">
        <v>159</v>
      </c>
      <c r="AH203" s="50" t="s">
        <v>3384</v>
      </c>
      <c r="AI203" s="50" t="s">
        <v>3385</v>
      </c>
      <c r="AJ203" s="50" t="s">
        <v>3778</v>
      </c>
      <c r="AK203" s="50" t="s">
        <v>3779</v>
      </c>
      <c r="AL203" s="50" t="s">
        <v>2206</v>
      </c>
      <c r="AM203" s="50" t="s">
        <v>2191</v>
      </c>
      <c r="AN203" s="52">
        <v>165182.22</v>
      </c>
      <c r="AO203" s="53" t="s">
        <v>17</v>
      </c>
      <c r="AP203" s="50"/>
      <c r="AQ203" s="50" t="s">
        <v>3413</v>
      </c>
      <c r="AR203" s="50" t="s">
        <v>3414</v>
      </c>
      <c r="AS203" s="50" t="s">
        <v>21</v>
      </c>
      <c r="AT203" s="50"/>
      <c r="AU203" s="50"/>
      <c r="AV203" s="50"/>
      <c r="AW203" s="50"/>
      <c r="AX203" s="50" t="s">
        <v>1679</v>
      </c>
      <c r="AY203" s="50" t="s">
        <v>21</v>
      </c>
      <c r="AZ203" s="50" t="s">
        <v>21</v>
      </c>
      <c r="BA203" s="50" t="s">
        <v>21</v>
      </c>
      <c r="BB203" s="50"/>
      <c r="BC203" s="50"/>
      <c r="BD203" s="50"/>
      <c r="BE203" s="50" t="s">
        <v>1722</v>
      </c>
      <c r="BF203" s="50" t="s">
        <v>1723</v>
      </c>
      <c r="BG203" s="51">
        <v>2</v>
      </c>
      <c r="BH203" s="50" t="s">
        <v>1695</v>
      </c>
      <c r="BI203" s="50" t="s">
        <v>1696</v>
      </c>
      <c r="BJ203" s="50" t="s">
        <v>17</v>
      </c>
      <c r="BK203" s="52">
        <v>165182.22</v>
      </c>
      <c r="BL203" s="52">
        <v>165182.22</v>
      </c>
    </row>
    <row r="204" spans="1:64" s="37" customFormat="1" ht="19.7" customHeight="1" x14ac:dyDescent="0.2">
      <c r="A204" s="37">
        <v>11</v>
      </c>
      <c r="B204" s="49" t="s">
        <v>1726</v>
      </c>
      <c r="E204" s="54" t="s">
        <v>1679</v>
      </c>
      <c r="F204" s="54" t="s">
        <v>3401</v>
      </c>
      <c r="G204" s="54" t="s">
        <v>3780</v>
      </c>
      <c r="H204" s="54" t="s">
        <v>3650</v>
      </c>
      <c r="I204" s="54" t="s">
        <v>3651</v>
      </c>
      <c r="J204" s="54" t="s">
        <v>1682</v>
      </c>
      <c r="K204" s="54" t="s">
        <v>1712</v>
      </c>
      <c r="L204" s="54" t="s">
        <v>1713</v>
      </c>
      <c r="M204" s="54" t="s">
        <v>3781</v>
      </c>
      <c r="N204" s="54" t="s">
        <v>1715</v>
      </c>
      <c r="O204" s="55">
        <v>1</v>
      </c>
      <c r="P204" s="54" t="s">
        <v>17</v>
      </c>
      <c r="Q204" s="56">
        <v>5000</v>
      </c>
      <c r="R204" s="56">
        <v>5000</v>
      </c>
      <c r="S204" s="56">
        <v>5000</v>
      </c>
      <c r="T204" s="55" t="s">
        <v>1686</v>
      </c>
      <c r="U204" s="55"/>
      <c r="V204" s="55"/>
      <c r="W204" s="54" t="s">
        <v>3479</v>
      </c>
      <c r="X204" s="54" t="s">
        <v>2122</v>
      </c>
      <c r="Y204" s="55"/>
      <c r="Z204" s="55" t="s">
        <v>1848</v>
      </c>
      <c r="AA204" s="54" t="s">
        <v>3653</v>
      </c>
      <c r="AB204" s="54"/>
      <c r="AC204" s="54"/>
      <c r="AD204" s="54"/>
      <c r="AE204" s="54"/>
      <c r="AF204" s="54"/>
      <c r="AG204" s="54" t="s">
        <v>3650</v>
      </c>
      <c r="AH204" s="54" t="s">
        <v>3420</v>
      </c>
      <c r="AI204" s="54" t="s">
        <v>3421</v>
      </c>
      <c r="AJ204" s="54" t="s">
        <v>3782</v>
      </c>
      <c r="AK204" s="54" t="s">
        <v>3783</v>
      </c>
      <c r="AL204" s="54" t="s">
        <v>3479</v>
      </c>
      <c r="AM204" s="54" t="s">
        <v>2122</v>
      </c>
      <c r="AN204" s="56">
        <v>5000</v>
      </c>
      <c r="AO204" s="57" t="s">
        <v>17</v>
      </c>
      <c r="AP204" s="54"/>
      <c r="AQ204" s="54" t="s">
        <v>3413</v>
      </c>
      <c r="AR204" s="54" t="s">
        <v>3414</v>
      </c>
      <c r="AS204" s="54" t="s">
        <v>21</v>
      </c>
      <c r="AT204" s="54"/>
      <c r="AU204" s="54"/>
      <c r="AV204" s="54"/>
      <c r="AW204" s="54"/>
      <c r="AX204" s="54" t="s">
        <v>1679</v>
      </c>
      <c r="AY204" s="54" t="s">
        <v>21</v>
      </c>
      <c r="AZ204" s="54" t="s">
        <v>21</v>
      </c>
      <c r="BA204" s="54" t="s">
        <v>21</v>
      </c>
      <c r="BB204" s="54"/>
      <c r="BC204" s="54"/>
      <c r="BD204" s="54"/>
      <c r="BE204" s="54" t="s">
        <v>3656</v>
      </c>
      <c r="BF204" s="54" t="s">
        <v>3657</v>
      </c>
      <c r="BG204" s="55">
        <v>2</v>
      </c>
      <c r="BH204" s="54" t="s">
        <v>1695</v>
      </c>
      <c r="BI204" s="54" t="s">
        <v>1696</v>
      </c>
      <c r="BJ204" s="54" t="s">
        <v>17</v>
      </c>
      <c r="BK204" s="56">
        <v>5000</v>
      </c>
      <c r="BL204" s="56">
        <v>5000</v>
      </c>
    </row>
    <row r="205" spans="1:64" s="37" customFormat="1" ht="19.7" customHeight="1" x14ac:dyDescent="0.2">
      <c r="A205" s="37">
        <v>11</v>
      </c>
      <c r="B205" s="49" t="s">
        <v>1726</v>
      </c>
      <c r="E205" s="54" t="s">
        <v>1679</v>
      </c>
      <c r="F205" s="54" t="s">
        <v>3401</v>
      </c>
      <c r="G205" s="54" t="s">
        <v>3784</v>
      </c>
      <c r="H205" s="54" t="s">
        <v>3785</v>
      </c>
      <c r="I205" s="54" t="s">
        <v>3786</v>
      </c>
      <c r="J205" s="54" t="s">
        <v>1682</v>
      </c>
      <c r="K205" s="54" t="s">
        <v>1712</v>
      </c>
      <c r="L205" s="54" t="s">
        <v>1713</v>
      </c>
      <c r="M205" s="54" t="s">
        <v>3787</v>
      </c>
      <c r="N205" s="54" t="s">
        <v>1715</v>
      </c>
      <c r="O205" s="55">
        <v>1</v>
      </c>
      <c r="P205" s="54" t="s">
        <v>17</v>
      </c>
      <c r="Q205" s="56">
        <v>1458589.15</v>
      </c>
      <c r="R205" s="56">
        <v>1458589.15</v>
      </c>
      <c r="S205" s="56">
        <v>1458589.15</v>
      </c>
      <c r="T205" s="55" t="s">
        <v>2402</v>
      </c>
      <c r="U205" s="62" t="s">
        <v>2344</v>
      </c>
      <c r="V205" s="55"/>
      <c r="W205" s="54" t="s">
        <v>3788</v>
      </c>
      <c r="X205" s="54" t="s">
        <v>2240</v>
      </c>
      <c r="Y205" s="55"/>
      <c r="Z205" s="55" t="s">
        <v>1848</v>
      </c>
      <c r="AA205" s="54" t="s">
        <v>3789</v>
      </c>
      <c r="AB205" s="54"/>
      <c r="AC205" s="54"/>
      <c r="AD205" s="54"/>
      <c r="AE205" s="54"/>
      <c r="AF205" s="54"/>
      <c r="AG205" s="54" t="s">
        <v>3785</v>
      </c>
      <c r="AH205" s="54" t="s">
        <v>3664</v>
      </c>
      <c r="AI205" s="54" t="s">
        <v>3665</v>
      </c>
      <c r="AJ205" s="54" t="s">
        <v>3790</v>
      </c>
      <c r="AK205" s="54" t="s">
        <v>3791</v>
      </c>
      <c r="AL205" s="54" t="s">
        <v>3788</v>
      </c>
      <c r="AM205" s="54" t="s">
        <v>2240</v>
      </c>
      <c r="AN205" s="56">
        <v>1458589.15</v>
      </c>
      <c r="AO205" s="57" t="s">
        <v>17</v>
      </c>
      <c r="AP205" s="54"/>
      <c r="AQ205" s="54" t="s">
        <v>3413</v>
      </c>
      <c r="AR205" s="54" t="s">
        <v>3414</v>
      </c>
      <c r="AS205" s="54" t="s">
        <v>21</v>
      </c>
      <c r="AT205" s="54"/>
      <c r="AU205" s="54"/>
      <c r="AV205" s="54"/>
      <c r="AW205" s="54"/>
      <c r="AX205" s="54" t="s">
        <v>1679</v>
      </c>
      <c r="AY205" s="54" t="s">
        <v>21</v>
      </c>
      <c r="AZ205" s="54" t="s">
        <v>21</v>
      </c>
      <c r="BA205" s="54" t="s">
        <v>21</v>
      </c>
      <c r="BB205" s="54"/>
      <c r="BC205" s="54"/>
      <c r="BD205" s="54"/>
      <c r="BE205" s="54" t="s">
        <v>3792</v>
      </c>
      <c r="BF205" s="54" t="s">
        <v>3793</v>
      </c>
      <c r="BG205" s="55">
        <v>2</v>
      </c>
      <c r="BH205" s="54" t="s">
        <v>1695</v>
      </c>
      <c r="BI205" s="54" t="s">
        <v>1696</v>
      </c>
      <c r="BJ205" s="54" t="s">
        <v>17</v>
      </c>
      <c r="BK205" s="56">
        <v>1458589.15</v>
      </c>
      <c r="BL205" s="56">
        <v>1458589.15</v>
      </c>
    </row>
    <row r="206" spans="1:64" s="37" customFormat="1" ht="19.7" customHeight="1" x14ac:dyDescent="0.2">
      <c r="A206" s="37">
        <v>11</v>
      </c>
      <c r="B206" s="49" t="s">
        <v>1726</v>
      </c>
      <c r="E206" s="50" t="s">
        <v>1679</v>
      </c>
      <c r="F206" s="50" t="s">
        <v>3401</v>
      </c>
      <c r="G206" s="50" t="s">
        <v>3794</v>
      </c>
      <c r="H206" s="50" t="s">
        <v>3795</v>
      </c>
      <c r="I206" s="50" t="s">
        <v>3796</v>
      </c>
      <c r="J206" s="50" t="s">
        <v>1682</v>
      </c>
      <c r="K206" s="50" t="s">
        <v>1712</v>
      </c>
      <c r="L206" s="50" t="s">
        <v>1713</v>
      </c>
      <c r="M206" s="50" t="s">
        <v>3797</v>
      </c>
      <c r="N206" s="50" t="s">
        <v>1715</v>
      </c>
      <c r="O206" s="51">
        <v>1</v>
      </c>
      <c r="P206" s="50" t="s">
        <v>17</v>
      </c>
      <c r="Q206" s="52">
        <v>99000</v>
      </c>
      <c r="R206" s="52">
        <v>99000</v>
      </c>
      <c r="S206" s="52">
        <v>99000</v>
      </c>
      <c r="T206" s="51" t="s">
        <v>2402</v>
      </c>
      <c r="U206" s="63" t="s">
        <v>3798</v>
      </c>
      <c r="V206" s="51"/>
      <c r="W206" s="50" t="s">
        <v>3799</v>
      </c>
      <c r="X206" s="50" t="s">
        <v>2240</v>
      </c>
      <c r="Y206" s="51"/>
      <c r="Z206" s="51" t="s">
        <v>1848</v>
      </c>
      <c r="AA206" s="50" t="s">
        <v>3800</v>
      </c>
      <c r="AB206" s="50"/>
      <c r="AC206" s="50"/>
      <c r="AD206" s="50"/>
      <c r="AE206" s="50"/>
      <c r="AF206" s="50"/>
      <c r="AG206" s="50" t="s">
        <v>3795</v>
      </c>
      <c r="AH206" s="50" t="s">
        <v>3664</v>
      </c>
      <c r="AI206" s="50" t="s">
        <v>3665</v>
      </c>
      <c r="AJ206" s="50" t="s">
        <v>3801</v>
      </c>
      <c r="AK206" s="50" t="s">
        <v>3802</v>
      </c>
      <c r="AL206" s="50" t="s">
        <v>3799</v>
      </c>
      <c r="AM206" s="50" t="s">
        <v>2240</v>
      </c>
      <c r="AN206" s="52">
        <v>99000</v>
      </c>
      <c r="AO206" s="53" t="s">
        <v>17</v>
      </c>
      <c r="AP206" s="50"/>
      <c r="AQ206" s="50" t="s">
        <v>3413</v>
      </c>
      <c r="AR206" s="50" t="s">
        <v>3414</v>
      </c>
      <c r="AS206" s="50" t="s">
        <v>21</v>
      </c>
      <c r="AT206" s="50"/>
      <c r="AU206" s="50"/>
      <c r="AV206" s="50"/>
      <c r="AW206" s="50"/>
      <c r="AX206" s="50" t="s">
        <v>1679</v>
      </c>
      <c r="AY206" s="50" t="s">
        <v>21</v>
      </c>
      <c r="AZ206" s="50" t="s">
        <v>21</v>
      </c>
      <c r="BA206" s="50" t="s">
        <v>21</v>
      </c>
      <c r="BB206" s="50"/>
      <c r="BC206" s="50"/>
      <c r="BD206" s="50"/>
      <c r="BE206" s="50" t="s">
        <v>3803</v>
      </c>
      <c r="BF206" s="50" t="s">
        <v>3804</v>
      </c>
      <c r="BG206" s="51">
        <v>2</v>
      </c>
      <c r="BH206" s="50" t="s">
        <v>1695</v>
      </c>
      <c r="BI206" s="50" t="s">
        <v>1696</v>
      </c>
      <c r="BJ206" s="50" t="s">
        <v>17</v>
      </c>
      <c r="BK206" s="52">
        <v>99000</v>
      </c>
      <c r="BL206" s="52">
        <v>99000</v>
      </c>
    </row>
    <row r="207" spans="1:64" s="37" customFormat="1" ht="19.7" customHeight="1" x14ac:dyDescent="0.2">
      <c r="A207" s="37">
        <v>11</v>
      </c>
      <c r="B207" s="49" t="s">
        <v>1726</v>
      </c>
      <c r="E207" s="54" t="s">
        <v>1679</v>
      </c>
      <c r="F207" s="54" t="s">
        <v>3401</v>
      </c>
      <c r="G207" s="54" t="s">
        <v>3805</v>
      </c>
      <c r="H207" s="54" t="s">
        <v>3806</v>
      </c>
      <c r="I207" s="54" t="s">
        <v>3807</v>
      </c>
      <c r="J207" s="54" t="s">
        <v>1682</v>
      </c>
      <c r="K207" s="54" t="s">
        <v>1712</v>
      </c>
      <c r="L207" s="54" t="s">
        <v>1713</v>
      </c>
      <c r="M207" s="54" t="s">
        <v>3808</v>
      </c>
      <c r="N207" s="54" t="s">
        <v>1715</v>
      </c>
      <c r="O207" s="55">
        <v>1</v>
      </c>
      <c r="P207" s="54" t="s">
        <v>17</v>
      </c>
      <c r="Q207" s="56">
        <v>5681.81</v>
      </c>
      <c r="R207" s="56">
        <v>5681.81</v>
      </c>
      <c r="S207" s="56">
        <v>5681.81</v>
      </c>
      <c r="T207" s="55" t="s">
        <v>1686</v>
      </c>
      <c r="U207" s="55"/>
      <c r="V207" s="55"/>
      <c r="W207" s="54" t="s">
        <v>1730</v>
      </c>
      <c r="X207" s="54" t="s">
        <v>2122</v>
      </c>
      <c r="Y207" s="55"/>
      <c r="Z207" s="55" t="s">
        <v>1848</v>
      </c>
      <c r="AA207" s="54" t="s">
        <v>3809</v>
      </c>
      <c r="AB207" s="54"/>
      <c r="AC207" s="54"/>
      <c r="AD207" s="54"/>
      <c r="AE207" s="54"/>
      <c r="AF207" s="54"/>
      <c r="AG207" s="54" t="s">
        <v>3806</v>
      </c>
      <c r="AH207" s="54" t="s">
        <v>3420</v>
      </c>
      <c r="AI207" s="54" t="s">
        <v>3421</v>
      </c>
      <c r="AJ207" s="54" t="s">
        <v>3810</v>
      </c>
      <c r="AK207" s="54" t="s">
        <v>2772</v>
      </c>
      <c r="AL207" s="54" t="s">
        <v>1730</v>
      </c>
      <c r="AM207" s="54" t="s">
        <v>2122</v>
      </c>
      <c r="AN207" s="56">
        <v>5681.81</v>
      </c>
      <c r="AO207" s="57" t="s">
        <v>17</v>
      </c>
      <c r="AP207" s="54"/>
      <c r="AQ207" s="54" t="s">
        <v>3413</v>
      </c>
      <c r="AR207" s="54" t="s">
        <v>3414</v>
      </c>
      <c r="AS207" s="54" t="s">
        <v>21</v>
      </c>
      <c r="AT207" s="54"/>
      <c r="AU207" s="54"/>
      <c r="AV207" s="54"/>
      <c r="AW207" s="54"/>
      <c r="AX207" s="54" t="s">
        <v>1679</v>
      </c>
      <c r="AY207" s="54" t="s">
        <v>21</v>
      </c>
      <c r="AZ207" s="54" t="s">
        <v>21</v>
      </c>
      <c r="BA207" s="54" t="s">
        <v>21</v>
      </c>
      <c r="BB207" s="54"/>
      <c r="BC207" s="54"/>
      <c r="BD207" s="54"/>
      <c r="BE207" s="54" t="s">
        <v>3811</v>
      </c>
      <c r="BF207" s="54" t="s">
        <v>3812</v>
      </c>
      <c r="BG207" s="55">
        <v>2</v>
      </c>
      <c r="BH207" s="54" t="s">
        <v>1695</v>
      </c>
      <c r="BI207" s="54" t="s">
        <v>1696</v>
      </c>
      <c r="BJ207" s="54" t="s">
        <v>17</v>
      </c>
      <c r="BK207" s="56">
        <v>5681.81</v>
      </c>
      <c r="BL207" s="56">
        <v>5681.81</v>
      </c>
    </row>
    <row r="208" spans="1:64" s="37" customFormat="1" ht="19.7" customHeight="1" x14ac:dyDescent="0.2">
      <c r="A208" s="37">
        <v>11</v>
      </c>
      <c r="B208" s="49" t="s">
        <v>1726</v>
      </c>
      <c r="E208" s="50" t="s">
        <v>1679</v>
      </c>
      <c r="F208" s="50" t="s">
        <v>3401</v>
      </c>
      <c r="G208" s="50" t="s">
        <v>3805</v>
      </c>
      <c r="H208" s="50" t="s">
        <v>3806</v>
      </c>
      <c r="I208" s="50" t="s">
        <v>3807</v>
      </c>
      <c r="J208" s="50" t="s">
        <v>1682</v>
      </c>
      <c r="K208" s="50" t="s">
        <v>1712</v>
      </c>
      <c r="L208" s="50" t="s">
        <v>1713</v>
      </c>
      <c r="M208" s="50" t="s">
        <v>3808</v>
      </c>
      <c r="N208" s="50" t="s">
        <v>1715</v>
      </c>
      <c r="O208" s="51">
        <v>1</v>
      </c>
      <c r="P208" s="50" t="s">
        <v>17</v>
      </c>
      <c r="Q208" s="52">
        <v>5000</v>
      </c>
      <c r="R208" s="52">
        <v>5000</v>
      </c>
      <c r="S208" s="52">
        <v>5000</v>
      </c>
      <c r="T208" s="51" t="s">
        <v>1686</v>
      </c>
      <c r="U208" s="51"/>
      <c r="V208" s="51"/>
      <c r="W208" s="50" t="s">
        <v>3479</v>
      </c>
      <c r="X208" s="50" t="s">
        <v>2122</v>
      </c>
      <c r="Y208" s="51"/>
      <c r="Z208" s="51" t="s">
        <v>1848</v>
      </c>
      <c r="AA208" s="50" t="s">
        <v>3809</v>
      </c>
      <c r="AB208" s="50"/>
      <c r="AC208" s="50"/>
      <c r="AD208" s="50"/>
      <c r="AE208" s="50"/>
      <c r="AF208" s="50"/>
      <c r="AG208" s="50" t="s">
        <v>3806</v>
      </c>
      <c r="AH208" s="50" t="s">
        <v>3420</v>
      </c>
      <c r="AI208" s="50" t="s">
        <v>3421</v>
      </c>
      <c r="AJ208" s="50" t="s">
        <v>3810</v>
      </c>
      <c r="AK208" s="50" t="s">
        <v>2772</v>
      </c>
      <c r="AL208" s="50" t="s">
        <v>3479</v>
      </c>
      <c r="AM208" s="50" t="s">
        <v>2122</v>
      </c>
      <c r="AN208" s="52">
        <v>5000</v>
      </c>
      <c r="AO208" s="53" t="s">
        <v>17</v>
      </c>
      <c r="AP208" s="50"/>
      <c r="AQ208" s="50" t="s">
        <v>3413</v>
      </c>
      <c r="AR208" s="50" t="s">
        <v>3414</v>
      </c>
      <c r="AS208" s="50" t="s">
        <v>21</v>
      </c>
      <c r="AT208" s="50"/>
      <c r="AU208" s="50"/>
      <c r="AV208" s="50"/>
      <c r="AW208" s="50"/>
      <c r="AX208" s="50" t="s">
        <v>1679</v>
      </c>
      <c r="AY208" s="50" t="s">
        <v>21</v>
      </c>
      <c r="AZ208" s="50" t="s">
        <v>21</v>
      </c>
      <c r="BA208" s="50" t="s">
        <v>21</v>
      </c>
      <c r="BB208" s="50"/>
      <c r="BC208" s="50"/>
      <c r="BD208" s="50"/>
      <c r="BE208" s="50" t="s">
        <v>3811</v>
      </c>
      <c r="BF208" s="50" t="s">
        <v>3812</v>
      </c>
      <c r="BG208" s="51">
        <v>2</v>
      </c>
      <c r="BH208" s="50" t="s">
        <v>1695</v>
      </c>
      <c r="BI208" s="50" t="s">
        <v>1696</v>
      </c>
      <c r="BJ208" s="50" t="s">
        <v>17</v>
      </c>
      <c r="BK208" s="52">
        <v>5000</v>
      </c>
      <c r="BL208" s="52">
        <v>5000</v>
      </c>
    </row>
    <row r="209" spans="1:64" s="37" customFormat="1" ht="19.7" customHeight="1" x14ac:dyDescent="0.2">
      <c r="A209" s="37">
        <v>11</v>
      </c>
      <c r="B209" s="49" t="s">
        <v>1726</v>
      </c>
      <c r="E209" s="54" t="s">
        <v>1679</v>
      </c>
      <c r="F209" s="54" t="s">
        <v>3401</v>
      </c>
      <c r="G209" s="54" t="s">
        <v>3813</v>
      </c>
      <c r="H209" s="54" t="s">
        <v>3814</v>
      </c>
      <c r="I209" s="54" t="s">
        <v>3815</v>
      </c>
      <c r="J209" s="54" t="s">
        <v>1682</v>
      </c>
      <c r="K209" s="54" t="s">
        <v>1712</v>
      </c>
      <c r="L209" s="54" t="s">
        <v>1713</v>
      </c>
      <c r="M209" s="54" t="s">
        <v>3816</v>
      </c>
      <c r="N209" s="54" t="s">
        <v>1715</v>
      </c>
      <c r="O209" s="55">
        <v>1</v>
      </c>
      <c r="P209" s="54" t="s">
        <v>17</v>
      </c>
      <c r="Q209" s="56">
        <v>1000000</v>
      </c>
      <c r="R209" s="56">
        <v>1000000</v>
      </c>
      <c r="S209" s="56">
        <v>1000000</v>
      </c>
      <c r="T209" s="55" t="s">
        <v>2402</v>
      </c>
      <c r="U209" s="62" t="s">
        <v>2344</v>
      </c>
      <c r="V209" s="55"/>
      <c r="W209" s="54" t="s">
        <v>3788</v>
      </c>
      <c r="X209" s="54" t="s">
        <v>2240</v>
      </c>
      <c r="Y209" s="55"/>
      <c r="Z209" s="55" t="s">
        <v>1848</v>
      </c>
      <c r="AA209" s="54" t="s">
        <v>3817</v>
      </c>
      <c r="AB209" s="54"/>
      <c r="AC209" s="54"/>
      <c r="AD209" s="54"/>
      <c r="AE209" s="54"/>
      <c r="AF209" s="54"/>
      <c r="AG209" s="54" t="s">
        <v>3814</v>
      </c>
      <c r="AH209" s="54" t="s">
        <v>3664</v>
      </c>
      <c r="AI209" s="54" t="s">
        <v>3665</v>
      </c>
      <c r="AJ209" s="54" t="s">
        <v>3818</v>
      </c>
      <c r="AK209" s="54" t="s">
        <v>3819</v>
      </c>
      <c r="AL209" s="54" t="s">
        <v>3788</v>
      </c>
      <c r="AM209" s="54" t="s">
        <v>2240</v>
      </c>
      <c r="AN209" s="56">
        <v>1000000</v>
      </c>
      <c r="AO209" s="57" t="s">
        <v>17</v>
      </c>
      <c r="AP209" s="54"/>
      <c r="AQ209" s="54" t="s">
        <v>3413</v>
      </c>
      <c r="AR209" s="54" t="s">
        <v>3414</v>
      </c>
      <c r="AS209" s="54" t="s">
        <v>21</v>
      </c>
      <c r="AT209" s="54"/>
      <c r="AU209" s="54"/>
      <c r="AV209" s="54"/>
      <c r="AW209" s="54"/>
      <c r="AX209" s="54" t="s">
        <v>1679</v>
      </c>
      <c r="AY209" s="54" t="s">
        <v>21</v>
      </c>
      <c r="AZ209" s="54" t="s">
        <v>21</v>
      </c>
      <c r="BA209" s="54" t="s">
        <v>21</v>
      </c>
      <c r="BB209" s="54"/>
      <c r="BC209" s="54"/>
      <c r="BD209" s="54"/>
      <c r="BE209" s="54" t="s">
        <v>3820</v>
      </c>
      <c r="BF209" s="54" t="s">
        <v>3821</v>
      </c>
      <c r="BG209" s="55">
        <v>2</v>
      </c>
      <c r="BH209" s="54" t="s">
        <v>1695</v>
      </c>
      <c r="BI209" s="54" t="s">
        <v>1696</v>
      </c>
      <c r="BJ209" s="54" t="s">
        <v>17</v>
      </c>
      <c r="BK209" s="56">
        <v>1000000</v>
      </c>
      <c r="BL209" s="56">
        <v>1000000</v>
      </c>
    </row>
    <row r="210" spans="1:64" s="37" customFormat="1" ht="19.7" customHeight="1" x14ac:dyDescent="0.2">
      <c r="A210" s="37">
        <v>11</v>
      </c>
      <c r="B210" s="49" t="s">
        <v>1726</v>
      </c>
      <c r="E210" s="50" t="s">
        <v>1679</v>
      </c>
      <c r="F210" s="50" t="s">
        <v>3401</v>
      </c>
      <c r="G210" s="50" t="s">
        <v>3822</v>
      </c>
      <c r="H210" s="50" t="s">
        <v>3823</v>
      </c>
      <c r="I210" s="50" t="s">
        <v>3824</v>
      </c>
      <c r="J210" s="50" t="s">
        <v>1682</v>
      </c>
      <c r="K210" s="50" t="s">
        <v>1712</v>
      </c>
      <c r="L210" s="50" t="s">
        <v>1713</v>
      </c>
      <c r="M210" s="50" t="s">
        <v>3825</v>
      </c>
      <c r="N210" s="50" t="s">
        <v>1715</v>
      </c>
      <c r="O210" s="51">
        <v>1</v>
      </c>
      <c r="P210" s="50" t="s">
        <v>17</v>
      </c>
      <c r="Q210" s="52">
        <v>2021031</v>
      </c>
      <c r="R210" s="52">
        <v>2021031</v>
      </c>
      <c r="S210" s="52">
        <v>2021031</v>
      </c>
      <c r="T210" s="51" t="s">
        <v>1686</v>
      </c>
      <c r="U210" s="51"/>
      <c r="V210" s="51"/>
      <c r="W210" s="50" t="s">
        <v>3826</v>
      </c>
      <c r="X210" s="50" t="s">
        <v>2122</v>
      </c>
      <c r="Y210" s="51"/>
      <c r="Z210" s="51" t="s">
        <v>1848</v>
      </c>
      <c r="AA210" s="50" t="s">
        <v>3827</v>
      </c>
      <c r="AB210" s="50"/>
      <c r="AC210" s="50"/>
      <c r="AD210" s="50"/>
      <c r="AE210" s="50"/>
      <c r="AF210" s="50"/>
      <c r="AG210" s="50" t="s">
        <v>3823</v>
      </c>
      <c r="AH210" s="50" t="s">
        <v>3664</v>
      </c>
      <c r="AI210" s="50" t="s">
        <v>3665</v>
      </c>
      <c r="AJ210" s="50" t="s">
        <v>3828</v>
      </c>
      <c r="AK210" s="50" t="s">
        <v>3829</v>
      </c>
      <c r="AL210" s="50" t="s">
        <v>3826</v>
      </c>
      <c r="AM210" s="50" t="s">
        <v>2122</v>
      </c>
      <c r="AN210" s="52">
        <v>2021031</v>
      </c>
      <c r="AO210" s="53" t="s">
        <v>17</v>
      </c>
      <c r="AP210" s="50"/>
      <c r="AQ210" s="50" t="s">
        <v>3413</v>
      </c>
      <c r="AR210" s="50" t="s">
        <v>3414</v>
      </c>
      <c r="AS210" s="50" t="s">
        <v>21</v>
      </c>
      <c r="AT210" s="50"/>
      <c r="AU210" s="50"/>
      <c r="AV210" s="50"/>
      <c r="AW210" s="50"/>
      <c r="AX210" s="50" t="s">
        <v>1679</v>
      </c>
      <c r="AY210" s="50" t="s">
        <v>21</v>
      </c>
      <c r="AZ210" s="50" t="s">
        <v>21</v>
      </c>
      <c r="BA210" s="50" t="s">
        <v>21</v>
      </c>
      <c r="BB210" s="50"/>
      <c r="BC210" s="50"/>
      <c r="BD210" s="50"/>
      <c r="BE210" s="50" t="s">
        <v>3830</v>
      </c>
      <c r="BF210" s="50" t="s">
        <v>3831</v>
      </c>
      <c r="BG210" s="51">
        <v>2</v>
      </c>
      <c r="BH210" s="50" t="s">
        <v>1695</v>
      </c>
      <c r="BI210" s="50" t="s">
        <v>1696</v>
      </c>
      <c r="BJ210" s="50" t="s">
        <v>17</v>
      </c>
      <c r="BK210" s="52">
        <v>2021031</v>
      </c>
      <c r="BL210" s="52">
        <v>2021031</v>
      </c>
    </row>
    <row r="211" spans="1:64" s="37" customFormat="1" ht="19.7" customHeight="1" x14ac:dyDescent="0.2">
      <c r="A211" s="37">
        <v>11</v>
      </c>
      <c r="B211" s="49" t="s">
        <v>1726</v>
      </c>
      <c r="E211" s="54" t="s">
        <v>1679</v>
      </c>
      <c r="F211" s="54" t="s">
        <v>3401</v>
      </c>
      <c r="G211" s="54" t="s">
        <v>3832</v>
      </c>
      <c r="H211" s="54" t="s">
        <v>491</v>
      </c>
      <c r="I211" s="54" t="s">
        <v>3833</v>
      </c>
      <c r="J211" s="54" t="s">
        <v>1682</v>
      </c>
      <c r="K211" s="54" t="s">
        <v>1712</v>
      </c>
      <c r="L211" s="54" t="s">
        <v>1713</v>
      </c>
      <c r="M211" s="54" t="s">
        <v>3834</v>
      </c>
      <c r="N211" s="54" t="s">
        <v>1715</v>
      </c>
      <c r="O211" s="55">
        <v>1</v>
      </c>
      <c r="P211" s="54" t="s">
        <v>17</v>
      </c>
      <c r="Q211" s="56">
        <v>5833333.3300000001</v>
      </c>
      <c r="R211" s="56">
        <v>5833333.3300000001</v>
      </c>
      <c r="S211" s="56">
        <v>5833333.3300000001</v>
      </c>
      <c r="T211" s="55" t="s">
        <v>1686</v>
      </c>
      <c r="U211" s="55"/>
      <c r="V211" s="55"/>
      <c r="W211" s="54" t="s">
        <v>3826</v>
      </c>
      <c r="X211" s="54" t="s">
        <v>2122</v>
      </c>
      <c r="Y211" s="55"/>
      <c r="Z211" s="55" t="s">
        <v>1848</v>
      </c>
      <c r="AA211" s="54" t="s">
        <v>3835</v>
      </c>
      <c r="AB211" s="54"/>
      <c r="AC211" s="54"/>
      <c r="AD211" s="54"/>
      <c r="AE211" s="54"/>
      <c r="AF211" s="54"/>
      <c r="AG211" s="54" t="s">
        <v>491</v>
      </c>
      <c r="AH211" s="54" t="s">
        <v>3664</v>
      </c>
      <c r="AI211" s="54" t="s">
        <v>3665</v>
      </c>
      <c r="AJ211" s="54" t="s">
        <v>3836</v>
      </c>
      <c r="AK211" s="54" t="s">
        <v>2771</v>
      </c>
      <c r="AL211" s="54" t="s">
        <v>3826</v>
      </c>
      <c r="AM211" s="54" t="s">
        <v>2122</v>
      </c>
      <c r="AN211" s="56">
        <v>5833333.3300000001</v>
      </c>
      <c r="AO211" s="57" t="s">
        <v>17</v>
      </c>
      <c r="AP211" s="54"/>
      <c r="AQ211" s="54" t="s">
        <v>3413</v>
      </c>
      <c r="AR211" s="54" t="s">
        <v>3414</v>
      </c>
      <c r="AS211" s="54" t="s">
        <v>21</v>
      </c>
      <c r="AT211" s="54"/>
      <c r="AU211" s="54"/>
      <c r="AV211" s="54"/>
      <c r="AW211" s="54"/>
      <c r="AX211" s="54" t="s">
        <v>1679</v>
      </c>
      <c r="AY211" s="54" t="s">
        <v>21</v>
      </c>
      <c r="AZ211" s="54" t="s">
        <v>21</v>
      </c>
      <c r="BA211" s="54" t="s">
        <v>21</v>
      </c>
      <c r="BB211" s="54"/>
      <c r="BC211" s="54"/>
      <c r="BD211" s="54"/>
      <c r="BE211" s="54" t="s">
        <v>3837</v>
      </c>
      <c r="BF211" s="54" t="s">
        <v>3838</v>
      </c>
      <c r="BG211" s="55">
        <v>2</v>
      </c>
      <c r="BH211" s="54" t="s">
        <v>1695</v>
      </c>
      <c r="BI211" s="54" t="s">
        <v>1696</v>
      </c>
      <c r="BJ211" s="54" t="s">
        <v>17</v>
      </c>
      <c r="BK211" s="56">
        <v>5833333.3300000001</v>
      </c>
      <c r="BL211" s="56">
        <v>5833333.3300000001</v>
      </c>
    </row>
    <row r="212" spans="1:64" s="37" customFormat="1" ht="19.7" customHeight="1" x14ac:dyDescent="0.2">
      <c r="A212" s="37">
        <v>11</v>
      </c>
      <c r="B212" s="49" t="s">
        <v>1726</v>
      </c>
      <c r="E212" s="50" t="s">
        <v>1679</v>
      </c>
      <c r="F212" s="50" t="s">
        <v>3401</v>
      </c>
      <c r="G212" s="50" t="s">
        <v>3839</v>
      </c>
      <c r="H212" s="50" t="s">
        <v>3823</v>
      </c>
      <c r="I212" s="50" t="s">
        <v>3824</v>
      </c>
      <c r="J212" s="50" t="s">
        <v>1682</v>
      </c>
      <c r="K212" s="50" t="s">
        <v>1712</v>
      </c>
      <c r="L212" s="50" t="s">
        <v>1713</v>
      </c>
      <c r="M212" s="50" t="s">
        <v>3840</v>
      </c>
      <c r="N212" s="50" t="s">
        <v>1715</v>
      </c>
      <c r="O212" s="51">
        <v>1</v>
      </c>
      <c r="P212" s="50" t="s">
        <v>17</v>
      </c>
      <c r="Q212" s="52">
        <v>1700000</v>
      </c>
      <c r="R212" s="52">
        <v>1700000</v>
      </c>
      <c r="S212" s="52">
        <v>1700000</v>
      </c>
      <c r="T212" s="51" t="s">
        <v>1686</v>
      </c>
      <c r="U212" s="51"/>
      <c r="V212" s="51"/>
      <c r="W212" s="50" t="s">
        <v>3826</v>
      </c>
      <c r="X212" s="50" t="s">
        <v>2122</v>
      </c>
      <c r="Y212" s="51"/>
      <c r="Z212" s="51" t="s">
        <v>1848</v>
      </c>
      <c r="AA212" s="50" t="s">
        <v>3827</v>
      </c>
      <c r="AB212" s="50"/>
      <c r="AC212" s="50"/>
      <c r="AD212" s="50"/>
      <c r="AE212" s="50"/>
      <c r="AF212" s="50"/>
      <c r="AG212" s="50" t="s">
        <v>3823</v>
      </c>
      <c r="AH212" s="50" t="s">
        <v>3664</v>
      </c>
      <c r="AI212" s="50" t="s">
        <v>3665</v>
      </c>
      <c r="AJ212" s="50" t="s">
        <v>3841</v>
      </c>
      <c r="AK212" s="50" t="s">
        <v>3829</v>
      </c>
      <c r="AL212" s="50" t="s">
        <v>3826</v>
      </c>
      <c r="AM212" s="50" t="s">
        <v>2122</v>
      </c>
      <c r="AN212" s="52">
        <v>1700000</v>
      </c>
      <c r="AO212" s="53" t="s">
        <v>17</v>
      </c>
      <c r="AP212" s="50"/>
      <c r="AQ212" s="50" t="s">
        <v>3413</v>
      </c>
      <c r="AR212" s="50" t="s">
        <v>3414</v>
      </c>
      <c r="AS212" s="50" t="s">
        <v>21</v>
      </c>
      <c r="AT212" s="50"/>
      <c r="AU212" s="50"/>
      <c r="AV212" s="50"/>
      <c r="AW212" s="50"/>
      <c r="AX212" s="50" t="s">
        <v>1679</v>
      </c>
      <c r="AY212" s="50" t="s">
        <v>21</v>
      </c>
      <c r="AZ212" s="50" t="s">
        <v>21</v>
      </c>
      <c r="BA212" s="50" t="s">
        <v>21</v>
      </c>
      <c r="BB212" s="50"/>
      <c r="BC212" s="50"/>
      <c r="BD212" s="50"/>
      <c r="BE212" s="50" t="s">
        <v>3830</v>
      </c>
      <c r="BF212" s="50" t="s">
        <v>3831</v>
      </c>
      <c r="BG212" s="51">
        <v>2</v>
      </c>
      <c r="BH212" s="50" t="s">
        <v>1695</v>
      </c>
      <c r="BI212" s="50" t="s">
        <v>1696</v>
      </c>
      <c r="BJ212" s="50" t="s">
        <v>17</v>
      </c>
      <c r="BK212" s="52">
        <v>1700000</v>
      </c>
      <c r="BL212" s="52">
        <v>1700000</v>
      </c>
    </row>
    <row r="213" spans="1:64" s="37" customFormat="1" ht="19.7" customHeight="1" x14ac:dyDescent="0.2">
      <c r="A213" s="37">
        <v>11</v>
      </c>
      <c r="B213" s="49" t="s">
        <v>1726</v>
      </c>
      <c r="E213" s="54" t="s">
        <v>1679</v>
      </c>
      <c r="F213" s="54" t="s">
        <v>3401</v>
      </c>
      <c r="G213" s="54" t="s">
        <v>3842</v>
      </c>
      <c r="H213" s="54" t="s">
        <v>3823</v>
      </c>
      <c r="I213" s="54" t="s">
        <v>3824</v>
      </c>
      <c r="J213" s="54" t="s">
        <v>1682</v>
      </c>
      <c r="K213" s="54" t="s">
        <v>1712</v>
      </c>
      <c r="L213" s="54" t="s">
        <v>1713</v>
      </c>
      <c r="M213" s="54" t="s">
        <v>3843</v>
      </c>
      <c r="N213" s="54" t="s">
        <v>1715</v>
      </c>
      <c r="O213" s="55">
        <v>1</v>
      </c>
      <c r="P213" s="54" t="s">
        <v>17</v>
      </c>
      <c r="Q213" s="56">
        <v>1250000</v>
      </c>
      <c r="R213" s="56">
        <v>1250000</v>
      </c>
      <c r="S213" s="56">
        <v>1250000</v>
      </c>
      <c r="T213" s="55" t="s">
        <v>1686</v>
      </c>
      <c r="U213" s="55"/>
      <c r="V213" s="55"/>
      <c r="W213" s="54" t="s">
        <v>3826</v>
      </c>
      <c r="X213" s="54" t="s">
        <v>2122</v>
      </c>
      <c r="Y213" s="55"/>
      <c r="Z213" s="55" t="s">
        <v>1848</v>
      </c>
      <c r="AA213" s="54" t="s">
        <v>3827</v>
      </c>
      <c r="AB213" s="54"/>
      <c r="AC213" s="54"/>
      <c r="AD213" s="54"/>
      <c r="AE213" s="54"/>
      <c r="AF213" s="54"/>
      <c r="AG213" s="54" t="s">
        <v>3823</v>
      </c>
      <c r="AH213" s="54" t="s">
        <v>3664</v>
      </c>
      <c r="AI213" s="54" t="s">
        <v>3665</v>
      </c>
      <c r="AJ213" s="54" t="s">
        <v>3844</v>
      </c>
      <c r="AK213" s="54" t="s">
        <v>3829</v>
      </c>
      <c r="AL213" s="54" t="s">
        <v>3826</v>
      </c>
      <c r="AM213" s="54" t="s">
        <v>2122</v>
      </c>
      <c r="AN213" s="56">
        <v>1250000</v>
      </c>
      <c r="AO213" s="57" t="s">
        <v>17</v>
      </c>
      <c r="AP213" s="54"/>
      <c r="AQ213" s="54" t="s">
        <v>3413</v>
      </c>
      <c r="AR213" s="54" t="s">
        <v>3414</v>
      </c>
      <c r="AS213" s="54" t="s">
        <v>21</v>
      </c>
      <c r="AT213" s="54"/>
      <c r="AU213" s="54"/>
      <c r="AV213" s="54"/>
      <c r="AW213" s="54"/>
      <c r="AX213" s="54" t="s">
        <v>1679</v>
      </c>
      <c r="AY213" s="54" t="s">
        <v>21</v>
      </c>
      <c r="AZ213" s="54" t="s">
        <v>21</v>
      </c>
      <c r="BA213" s="54" t="s">
        <v>21</v>
      </c>
      <c r="BB213" s="54"/>
      <c r="BC213" s="54"/>
      <c r="BD213" s="54"/>
      <c r="BE213" s="54" t="s">
        <v>3830</v>
      </c>
      <c r="BF213" s="54" t="s">
        <v>3831</v>
      </c>
      <c r="BG213" s="55">
        <v>2</v>
      </c>
      <c r="BH213" s="54" t="s">
        <v>1695</v>
      </c>
      <c r="BI213" s="54" t="s">
        <v>1696</v>
      </c>
      <c r="BJ213" s="54" t="s">
        <v>17</v>
      </c>
      <c r="BK213" s="56">
        <v>1250000</v>
      </c>
      <c r="BL213" s="56">
        <v>1250000</v>
      </c>
    </row>
    <row r="214" spans="1:64" s="37" customFormat="1" ht="19.7" customHeight="1" x14ac:dyDescent="0.2">
      <c r="A214" s="37">
        <v>11</v>
      </c>
      <c r="B214" s="49" t="s">
        <v>1726</v>
      </c>
      <c r="C214" s="37">
        <v>60324</v>
      </c>
      <c r="D214" s="38">
        <f>-R214</f>
        <v>-1942754.1</v>
      </c>
      <c r="E214" s="50" t="s">
        <v>1679</v>
      </c>
      <c r="F214" s="50" t="s">
        <v>3401</v>
      </c>
      <c r="G214" s="50" t="s">
        <v>3845</v>
      </c>
      <c r="H214" s="50" t="s">
        <v>3846</v>
      </c>
      <c r="I214" s="50" t="s">
        <v>3847</v>
      </c>
      <c r="J214" s="50" t="s">
        <v>1682</v>
      </c>
      <c r="K214" s="50" t="s">
        <v>2778</v>
      </c>
      <c r="L214" s="50" t="s">
        <v>2779</v>
      </c>
      <c r="M214" s="50" t="s">
        <v>3848</v>
      </c>
      <c r="N214" s="50" t="s">
        <v>1685</v>
      </c>
      <c r="O214" s="51">
        <v>1</v>
      </c>
      <c r="P214" s="50" t="s">
        <v>343</v>
      </c>
      <c r="Q214" s="52">
        <v>26405.3</v>
      </c>
      <c r="R214" s="52">
        <v>1942754.1</v>
      </c>
      <c r="S214" s="52">
        <v>26405.3</v>
      </c>
      <c r="T214" s="51" t="s">
        <v>1686</v>
      </c>
      <c r="U214" s="51"/>
      <c r="V214" s="51"/>
      <c r="W214" s="50" t="s">
        <v>2206</v>
      </c>
      <c r="X214" s="50" t="s">
        <v>2191</v>
      </c>
      <c r="Y214" s="51"/>
      <c r="Z214" s="51" t="s">
        <v>1848</v>
      </c>
      <c r="AA214" s="50" t="s">
        <v>3849</v>
      </c>
      <c r="AB214" s="50"/>
      <c r="AC214" s="50"/>
      <c r="AD214" s="50"/>
      <c r="AE214" s="50"/>
      <c r="AF214" s="50"/>
      <c r="AG214" s="50" t="s">
        <v>3846</v>
      </c>
      <c r="AH214" s="50" t="s">
        <v>3277</v>
      </c>
      <c r="AI214" s="50" t="s">
        <v>3278</v>
      </c>
      <c r="AJ214" s="50" t="s">
        <v>3850</v>
      </c>
      <c r="AK214" s="50" t="s">
        <v>3851</v>
      </c>
      <c r="AL214" s="50" t="s">
        <v>2206</v>
      </c>
      <c r="AM214" s="50" t="s">
        <v>2191</v>
      </c>
      <c r="AN214" s="52">
        <v>26405.3</v>
      </c>
      <c r="AO214" s="53" t="s">
        <v>343</v>
      </c>
      <c r="AP214" s="50"/>
      <c r="AQ214" s="50" t="s">
        <v>3458</v>
      </c>
      <c r="AR214" s="50" t="s">
        <v>3459</v>
      </c>
      <c r="AS214" s="50" t="s">
        <v>21</v>
      </c>
      <c r="AT214" s="50"/>
      <c r="AU214" s="50"/>
      <c r="AV214" s="50"/>
      <c r="AW214" s="50"/>
      <c r="AX214" s="50" t="s">
        <v>1679</v>
      </c>
      <c r="AY214" s="50" t="s">
        <v>21</v>
      </c>
      <c r="AZ214" s="50" t="s">
        <v>21</v>
      </c>
      <c r="BA214" s="50" t="s">
        <v>21</v>
      </c>
      <c r="BB214" s="50"/>
      <c r="BC214" s="50"/>
      <c r="BD214" s="50"/>
      <c r="BE214" s="50"/>
      <c r="BF214" s="50" t="s">
        <v>3852</v>
      </c>
      <c r="BG214" s="51">
        <v>2</v>
      </c>
      <c r="BH214" s="50" t="s">
        <v>1695</v>
      </c>
      <c r="BI214" s="50" t="s">
        <v>1696</v>
      </c>
      <c r="BJ214" s="50" t="s">
        <v>343</v>
      </c>
      <c r="BK214" s="52">
        <v>26405.3</v>
      </c>
      <c r="BL214" s="52">
        <v>1942754.1</v>
      </c>
    </row>
    <row r="215" spans="1:64" s="37" customFormat="1" ht="19.7" customHeight="1" x14ac:dyDescent="0.2">
      <c r="A215" s="37">
        <v>11</v>
      </c>
      <c r="B215" s="49" t="s">
        <v>1726</v>
      </c>
      <c r="C215" s="37">
        <v>60324</v>
      </c>
      <c r="D215" s="38">
        <f>-R215</f>
        <v>-11036160</v>
      </c>
      <c r="E215" s="54" t="s">
        <v>1679</v>
      </c>
      <c r="F215" s="54" t="s">
        <v>3401</v>
      </c>
      <c r="G215" s="54" t="s">
        <v>3853</v>
      </c>
      <c r="H215" s="54" t="s">
        <v>3846</v>
      </c>
      <c r="I215" s="54" t="s">
        <v>3847</v>
      </c>
      <c r="J215" s="54" t="s">
        <v>1682</v>
      </c>
      <c r="K215" s="54" t="s">
        <v>2778</v>
      </c>
      <c r="L215" s="54" t="s">
        <v>2779</v>
      </c>
      <c r="M215" s="54" t="s">
        <v>3848</v>
      </c>
      <c r="N215" s="54" t="s">
        <v>1685</v>
      </c>
      <c r="O215" s="55">
        <v>1</v>
      </c>
      <c r="P215" s="54" t="s">
        <v>343</v>
      </c>
      <c r="Q215" s="56">
        <v>150000</v>
      </c>
      <c r="R215" s="56">
        <v>11036160</v>
      </c>
      <c r="S215" s="56">
        <v>150000</v>
      </c>
      <c r="T215" s="55" t="s">
        <v>2402</v>
      </c>
      <c r="U215" s="62" t="s">
        <v>3854</v>
      </c>
      <c r="V215" s="55"/>
      <c r="W215" s="54" t="s">
        <v>3855</v>
      </c>
      <c r="X215" s="54" t="s">
        <v>2240</v>
      </c>
      <c r="Y215" s="55"/>
      <c r="Z215" s="55" t="s">
        <v>1848</v>
      </c>
      <c r="AA215" s="54" t="s">
        <v>3849</v>
      </c>
      <c r="AB215" s="54"/>
      <c r="AC215" s="54"/>
      <c r="AD215" s="54"/>
      <c r="AE215" s="54"/>
      <c r="AF215" s="54"/>
      <c r="AG215" s="54" t="s">
        <v>3846</v>
      </c>
      <c r="AH215" s="54" t="s">
        <v>3277</v>
      </c>
      <c r="AI215" s="54" t="s">
        <v>3278</v>
      </c>
      <c r="AJ215" s="54" t="s">
        <v>3850</v>
      </c>
      <c r="AK215" s="54" t="s">
        <v>3851</v>
      </c>
      <c r="AL215" s="54" t="s">
        <v>3855</v>
      </c>
      <c r="AM215" s="54" t="s">
        <v>2240</v>
      </c>
      <c r="AN215" s="56">
        <v>150000</v>
      </c>
      <c r="AO215" s="57" t="s">
        <v>343</v>
      </c>
      <c r="AP215" s="54"/>
      <c r="AQ215" s="54" t="s">
        <v>3413</v>
      </c>
      <c r="AR215" s="54" t="s">
        <v>3414</v>
      </c>
      <c r="AS215" s="54" t="s">
        <v>21</v>
      </c>
      <c r="AT215" s="54"/>
      <c r="AU215" s="54"/>
      <c r="AV215" s="54"/>
      <c r="AW215" s="54"/>
      <c r="AX215" s="54" t="s">
        <v>1679</v>
      </c>
      <c r="AY215" s="54" t="s">
        <v>21</v>
      </c>
      <c r="AZ215" s="54" t="s">
        <v>21</v>
      </c>
      <c r="BA215" s="54" t="s">
        <v>21</v>
      </c>
      <c r="BB215" s="54"/>
      <c r="BC215" s="54"/>
      <c r="BD215" s="54"/>
      <c r="BE215" s="54"/>
      <c r="BF215" s="54" t="s">
        <v>3852</v>
      </c>
      <c r="BG215" s="55">
        <v>2</v>
      </c>
      <c r="BH215" s="54" t="s">
        <v>1695</v>
      </c>
      <c r="BI215" s="54" t="s">
        <v>1696</v>
      </c>
      <c r="BJ215" s="54" t="s">
        <v>343</v>
      </c>
      <c r="BK215" s="56">
        <v>150000</v>
      </c>
      <c r="BL215" s="56">
        <v>11036160</v>
      </c>
    </row>
    <row r="216" spans="1:64" s="37" customFormat="1" ht="19.7" customHeight="1" x14ac:dyDescent="0.2">
      <c r="A216" s="37">
        <v>11</v>
      </c>
      <c r="B216" s="49" t="s">
        <v>1726</v>
      </c>
      <c r="C216" s="37">
        <v>60324</v>
      </c>
      <c r="D216" s="38">
        <f>-R216</f>
        <v>-7357440</v>
      </c>
      <c r="E216" s="50" t="s">
        <v>1679</v>
      </c>
      <c r="F216" s="50" t="s">
        <v>3401</v>
      </c>
      <c r="G216" s="50" t="s">
        <v>3856</v>
      </c>
      <c r="H216" s="50" t="s">
        <v>3857</v>
      </c>
      <c r="I216" s="50" t="s">
        <v>3858</v>
      </c>
      <c r="J216" s="50" t="s">
        <v>1682</v>
      </c>
      <c r="K216" s="50" t="s">
        <v>3859</v>
      </c>
      <c r="L216" s="50" t="s">
        <v>3860</v>
      </c>
      <c r="M216" s="50" t="s">
        <v>3861</v>
      </c>
      <c r="N216" s="50" t="s">
        <v>1685</v>
      </c>
      <c r="O216" s="51">
        <v>1</v>
      </c>
      <c r="P216" s="50" t="s">
        <v>343</v>
      </c>
      <c r="Q216" s="52">
        <v>100000</v>
      </c>
      <c r="R216" s="52">
        <v>7357440</v>
      </c>
      <c r="S216" s="52">
        <v>100000</v>
      </c>
      <c r="T216" s="51" t="s">
        <v>2402</v>
      </c>
      <c r="U216" s="63" t="s">
        <v>3862</v>
      </c>
      <c r="V216" s="51"/>
      <c r="W216" s="50" t="s">
        <v>3863</v>
      </c>
      <c r="X216" s="50" t="s">
        <v>2240</v>
      </c>
      <c r="Y216" s="51"/>
      <c r="Z216" s="51" t="s">
        <v>1848</v>
      </c>
      <c r="AA216" s="50" t="s">
        <v>3864</v>
      </c>
      <c r="AB216" s="50"/>
      <c r="AC216" s="50"/>
      <c r="AD216" s="50"/>
      <c r="AE216" s="50"/>
      <c r="AF216" s="50"/>
      <c r="AG216" s="50" t="s">
        <v>3857</v>
      </c>
      <c r="AH216" s="50" t="s">
        <v>3277</v>
      </c>
      <c r="AI216" s="50" t="s">
        <v>3278</v>
      </c>
      <c r="AJ216" s="50" t="s">
        <v>3865</v>
      </c>
      <c r="AK216" s="50" t="s">
        <v>3866</v>
      </c>
      <c r="AL216" s="50" t="s">
        <v>3863</v>
      </c>
      <c r="AM216" s="50" t="s">
        <v>2240</v>
      </c>
      <c r="AN216" s="52">
        <v>100000</v>
      </c>
      <c r="AO216" s="53" t="s">
        <v>343</v>
      </c>
      <c r="AP216" s="50"/>
      <c r="AQ216" s="50" t="s">
        <v>3413</v>
      </c>
      <c r="AR216" s="50" t="s">
        <v>3414</v>
      </c>
      <c r="AS216" s="50" t="s">
        <v>21</v>
      </c>
      <c r="AT216" s="50"/>
      <c r="AU216" s="50"/>
      <c r="AV216" s="50"/>
      <c r="AW216" s="50"/>
      <c r="AX216" s="50" t="s">
        <v>1679</v>
      </c>
      <c r="AY216" s="50" t="s">
        <v>21</v>
      </c>
      <c r="AZ216" s="50" t="s">
        <v>21</v>
      </c>
      <c r="BA216" s="50" t="s">
        <v>21</v>
      </c>
      <c r="BB216" s="50"/>
      <c r="BC216" s="50"/>
      <c r="BD216" s="50"/>
      <c r="BE216" s="50"/>
      <c r="BF216" s="50" t="s">
        <v>3867</v>
      </c>
      <c r="BG216" s="51">
        <v>2</v>
      </c>
      <c r="BH216" s="50" t="s">
        <v>1695</v>
      </c>
      <c r="BI216" s="50" t="s">
        <v>1696</v>
      </c>
      <c r="BJ216" s="50" t="s">
        <v>343</v>
      </c>
      <c r="BK216" s="52">
        <v>100000</v>
      </c>
      <c r="BL216" s="52">
        <v>7357440</v>
      </c>
    </row>
    <row r="218" spans="1:64" ht="20.25" customHeight="1" x14ac:dyDescent="0.2">
      <c r="R218" s="65">
        <f>SUBTOTAL(9,R3:R217)</f>
        <v>1702230862.1399999</v>
      </c>
    </row>
  </sheetData>
  <autoFilter ref="A2:BL216"/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7"/>
  <sheetViews>
    <sheetView topLeftCell="A73" workbookViewId="0">
      <selection activeCell="B91" sqref="B91"/>
    </sheetView>
  </sheetViews>
  <sheetFormatPr defaultRowHeight="15" x14ac:dyDescent="0.25"/>
  <cols>
    <col min="1" max="1" width="17.28515625" bestFit="1" customWidth="1"/>
    <col min="2" max="2" width="25.28515625" style="26" customWidth="1"/>
  </cols>
  <sheetData>
    <row r="3" spans="1:2" x14ac:dyDescent="0.25">
      <c r="A3" s="23" t="s">
        <v>1621</v>
      </c>
      <c r="B3" s="26" t="s">
        <v>3868</v>
      </c>
    </row>
    <row r="4" spans="1:2" x14ac:dyDescent="0.25">
      <c r="A4" s="24" t="s">
        <v>1895</v>
      </c>
      <c r="B4" s="26">
        <v>139169.66</v>
      </c>
    </row>
    <row r="5" spans="1:2" x14ac:dyDescent="0.25">
      <c r="A5" s="24" t="s">
        <v>3494</v>
      </c>
      <c r="B5" s="26">
        <v>153400000</v>
      </c>
    </row>
    <row r="6" spans="1:2" x14ac:dyDescent="0.25">
      <c r="A6" s="24" t="s">
        <v>1802</v>
      </c>
      <c r="B6" s="26">
        <v>735000</v>
      </c>
    </row>
    <row r="7" spans="1:2" x14ac:dyDescent="0.25">
      <c r="A7" s="24" t="s">
        <v>2182</v>
      </c>
      <c r="B7" s="26">
        <v>280375.18</v>
      </c>
    </row>
    <row r="8" spans="1:2" x14ac:dyDescent="0.25">
      <c r="A8" s="24" t="s">
        <v>2171</v>
      </c>
      <c r="B8" s="26">
        <v>273390.74</v>
      </c>
    </row>
    <row r="9" spans="1:2" x14ac:dyDescent="0.25">
      <c r="A9" s="24" t="s">
        <v>1950</v>
      </c>
      <c r="B9" s="26">
        <v>179289.77000000002</v>
      </c>
    </row>
    <row r="10" spans="1:2" x14ac:dyDescent="0.25">
      <c r="A10" s="24" t="s">
        <v>2112</v>
      </c>
      <c r="B10" s="26">
        <v>21292332.959999997</v>
      </c>
    </row>
    <row r="11" spans="1:2" x14ac:dyDescent="0.25">
      <c r="A11" s="24" t="s">
        <v>3620</v>
      </c>
      <c r="B11" s="26">
        <v>100000</v>
      </c>
    </row>
    <row r="12" spans="1:2" x14ac:dyDescent="0.25">
      <c r="A12" s="24" t="s">
        <v>2085</v>
      </c>
      <c r="B12" s="26">
        <v>256811.24999999997</v>
      </c>
    </row>
    <row r="13" spans="1:2" x14ac:dyDescent="0.25">
      <c r="A13" s="24" t="s">
        <v>1751</v>
      </c>
      <c r="B13" s="26">
        <v>768491</v>
      </c>
    </row>
    <row r="14" spans="1:2" x14ac:dyDescent="0.25">
      <c r="A14" s="24" t="s">
        <v>1765</v>
      </c>
      <c r="B14" s="26">
        <v>416130</v>
      </c>
    </row>
    <row r="15" spans="1:2" x14ac:dyDescent="0.25">
      <c r="A15" s="24" t="s">
        <v>3749</v>
      </c>
      <c r="B15" s="26">
        <v>12000</v>
      </c>
    </row>
    <row r="16" spans="1:2" x14ac:dyDescent="0.25">
      <c r="A16" s="24" t="s">
        <v>1887</v>
      </c>
      <c r="B16" s="26">
        <v>109881.17</v>
      </c>
    </row>
    <row r="17" spans="1:2" x14ac:dyDescent="0.25">
      <c r="A17" s="24" t="s">
        <v>3452</v>
      </c>
      <c r="B17" s="26">
        <v>479627.01</v>
      </c>
    </row>
    <row r="18" spans="1:2" x14ac:dyDescent="0.25">
      <c r="A18" s="24" t="s">
        <v>3785</v>
      </c>
      <c r="B18" s="26">
        <v>1458589.15</v>
      </c>
    </row>
    <row r="19" spans="1:2" x14ac:dyDescent="0.25">
      <c r="A19" s="24" t="s">
        <v>3650</v>
      </c>
      <c r="B19" s="26">
        <v>35000</v>
      </c>
    </row>
    <row r="20" spans="1:2" x14ac:dyDescent="0.25">
      <c r="A20" s="24" t="s">
        <v>3823</v>
      </c>
      <c r="B20" s="26">
        <v>4971031</v>
      </c>
    </row>
    <row r="21" spans="1:2" x14ac:dyDescent="0.25">
      <c r="A21" s="24" t="s">
        <v>3795</v>
      </c>
      <c r="B21" s="26">
        <v>99000</v>
      </c>
    </row>
    <row r="22" spans="1:2" x14ac:dyDescent="0.25">
      <c r="A22" s="24" t="s">
        <v>3741</v>
      </c>
      <c r="B22" s="26">
        <v>12000</v>
      </c>
    </row>
    <row r="23" spans="1:2" x14ac:dyDescent="0.25">
      <c r="A23" s="24" t="s">
        <v>3529</v>
      </c>
      <c r="B23" s="26">
        <v>678.54</v>
      </c>
    </row>
    <row r="24" spans="1:2" x14ac:dyDescent="0.25">
      <c r="A24" s="24" t="s">
        <v>1903</v>
      </c>
      <c r="B24" s="26">
        <v>137236.49</v>
      </c>
    </row>
    <row r="25" spans="1:2" x14ac:dyDescent="0.25">
      <c r="A25" s="24" t="s">
        <v>1861</v>
      </c>
      <c r="B25" s="26">
        <v>822168.32</v>
      </c>
    </row>
    <row r="26" spans="1:2" x14ac:dyDescent="0.25">
      <c r="A26" s="24" t="s">
        <v>3857</v>
      </c>
      <c r="B26" s="26">
        <v>7357440</v>
      </c>
    </row>
    <row r="27" spans="1:2" x14ac:dyDescent="0.25">
      <c r="A27" s="24" t="s">
        <v>1923</v>
      </c>
      <c r="B27" s="26">
        <v>245847.31000000003</v>
      </c>
    </row>
    <row r="28" spans="1:2" x14ac:dyDescent="0.25">
      <c r="A28" s="24" t="s">
        <v>3728</v>
      </c>
      <c r="B28" s="26">
        <v>264000</v>
      </c>
    </row>
    <row r="29" spans="1:2" x14ac:dyDescent="0.25">
      <c r="A29" s="24" t="s">
        <v>2152</v>
      </c>
      <c r="B29" s="26">
        <v>677065.28</v>
      </c>
    </row>
    <row r="30" spans="1:2" x14ac:dyDescent="0.25">
      <c r="A30" s="24" t="s">
        <v>3518</v>
      </c>
      <c r="B30" s="26">
        <v>5885952</v>
      </c>
    </row>
    <row r="31" spans="1:2" x14ac:dyDescent="0.25">
      <c r="A31" s="24" t="s">
        <v>1811</v>
      </c>
      <c r="B31" s="26">
        <v>800000</v>
      </c>
    </row>
    <row r="32" spans="1:2" x14ac:dyDescent="0.25">
      <c r="A32" s="24" t="s">
        <v>1786</v>
      </c>
      <c r="B32" s="26">
        <v>250000</v>
      </c>
    </row>
    <row r="33" spans="1:2" x14ac:dyDescent="0.25">
      <c r="A33" s="24" t="s">
        <v>1779</v>
      </c>
      <c r="B33" s="26">
        <v>104500</v>
      </c>
    </row>
    <row r="34" spans="1:2" x14ac:dyDescent="0.25">
      <c r="A34" s="24" t="s">
        <v>1833</v>
      </c>
      <c r="B34" s="26">
        <v>140000</v>
      </c>
    </row>
    <row r="35" spans="1:2" x14ac:dyDescent="0.25">
      <c r="A35" s="24" t="s">
        <v>491</v>
      </c>
      <c r="B35" s="26">
        <v>5833333.3300000001</v>
      </c>
    </row>
    <row r="36" spans="1:2" x14ac:dyDescent="0.25">
      <c r="A36" s="24" t="s">
        <v>2713</v>
      </c>
      <c r="B36" s="26">
        <v>1832231.28</v>
      </c>
    </row>
    <row r="37" spans="1:2" x14ac:dyDescent="0.25">
      <c r="A37" s="24" t="s">
        <v>1758</v>
      </c>
      <c r="B37" s="26">
        <v>202200</v>
      </c>
    </row>
    <row r="38" spans="1:2" x14ac:dyDescent="0.25">
      <c r="A38" s="24" t="s">
        <v>3713</v>
      </c>
      <c r="B38" s="26">
        <v>14581838.640000001</v>
      </c>
    </row>
    <row r="39" spans="1:2" x14ac:dyDescent="0.25">
      <c r="A39" s="24" t="s">
        <v>1878</v>
      </c>
      <c r="B39" s="26">
        <v>97881.17</v>
      </c>
    </row>
    <row r="40" spans="1:2" x14ac:dyDescent="0.25">
      <c r="A40" s="24" t="s">
        <v>1940</v>
      </c>
      <c r="B40" s="26">
        <v>209547.96</v>
      </c>
    </row>
    <row r="41" spans="1:2" x14ac:dyDescent="0.25">
      <c r="A41" s="24" t="s">
        <v>1735</v>
      </c>
      <c r="B41" s="26">
        <v>475000</v>
      </c>
    </row>
    <row r="42" spans="1:2" x14ac:dyDescent="0.25">
      <c r="A42" s="24" t="s">
        <v>3366</v>
      </c>
      <c r="B42" s="26">
        <v>295.18</v>
      </c>
    </row>
    <row r="43" spans="1:2" x14ac:dyDescent="0.25">
      <c r="A43" s="24" t="s">
        <v>3549</v>
      </c>
      <c r="B43" s="26">
        <v>499203.35000000003</v>
      </c>
    </row>
    <row r="44" spans="1:2" x14ac:dyDescent="0.25">
      <c r="A44" s="24" t="s">
        <v>1914</v>
      </c>
      <c r="B44" s="26">
        <v>139169.66</v>
      </c>
    </row>
    <row r="45" spans="1:2" x14ac:dyDescent="0.25">
      <c r="A45" s="24" t="s">
        <v>3509</v>
      </c>
      <c r="B45" s="26">
        <v>859516.74</v>
      </c>
    </row>
    <row r="46" spans="1:2" x14ac:dyDescent="0.25">
      <c r="A46" s="24" t="s">
        <v>3463</v>
      </c>
      <c r="B46" s="26">
        <v>2131427.06</v>
      </c>
    </row>
    <row r="47" spans="1:2" x14ac:dyDescent="0.25">
      <c r="A47" s="24" t="s">
        <v>3436</v>
      </c>
      <c r="B47" s="26">
        <v>1170218987</v>
      </c>
    </row>
    <row r="48" spans="1:2" x14ac:dyDescent="0.25">
      <c r="A48" s="24" t="s">
        <v>3599</v>
      </c>
      <c r="B48" s="26">
        <v>900000</v>
      </c>
    </row>
    <row r="49" spans="1:2" x14ac:dyDescent="0.25">
      <c r="A49" s="24" t="s">
        <v>3660</v>
      </c>
      <c r="B49" s="26">
        <v>6500000</v>
      </c>
    </row>
    <row r="50" spans="1:2" x14ac:dyDescent="0.25">
      <c r="A50" s="24" t="s">
        <v>3416</v>
      </c>
      <c r="B50" s="26">
        <v>16500000</v>
      </c>
    </row>
    <row r="51" spans="1:2" x14ac:dyDescent="0.25">
      <c r="A51" s="24" t="s">
        <v>3347</v>
      </c>
      <c r="B51" s="26">
        <v>1200000</v>
      </c>
    </row>
    <row r="52" spans="1:2" x14ac:dyDescent="0.25">
      <c r="A52" s="24" t="s">
        <v>1826</v>
      </c>
      <c r="B52" s="26">
        <v>675000</v>
      </c>
    </row>
    <row r="53" spans="1:2" x14ac:dyDescent="0.25">
      <c r="A53" s="24" t="s">
        <v>3476</v>
      </c>
      <c r="B53" s="26">
        <v>500000</v>
      </c>
    </row>
    <row r="54" spans="1:2" x14ac:dyDescent="0.25">
      <c r="A54" s="24" t="s">
        <v>1843</v>
      </c>
      <c r="B54" s="26">
        <v>179289.04</v>
      </c>
    </row>
    <row r="55" spans="1:2" x14ac:dyDescent="0.25">
      <c r="A55" s="24" t="s">
        <v>1870</v>
      </c>
      <c r="B55" s="26">
        <v>179289.04</v>
      </c>
    </row>
    <row r="56" spans="1:2" x14ac:dyDescent="0.25">
      <c r="A56" s="24" t="s">
        <v>1931</v>
      </c>
      <c r="B56" s="26">
        <v>143432.56</v>
      </c>
    </row>
    <row r="57" spans="1:2" x14ac:dyDescent="0.25">
      <c r="A57" s="24" t="s">
        <v>1744</v>
      </c>
      <c r="B57" s="26">
        <v>27555</v>
      </c>
    </row>
    <row r="58" spans="1:2" x14ac:dyDescent="0.25">
      <c r="A58" s="24" t="s">
        <v>1978</v>
      </c>
      <c r="B58" s="26">
        <v>85509.51999999999</v>
      </c>
    </row>
    <row r="59" spans="1:2" x14ac:dyDescent="0.25">
      <c r="A59" s="24" t="s">
        <v>2051</v>
      </c>
      <c r="B59" s="26">
        <v>139169.65000000002</v>
      </c>
    </row>
    <row r="60" spans="1:2" x14ac:dyDescent="0.25">
      <c r="A60" s="24" t="s">
        <v>3558</v>
      </c>
      <c r="B60" s="26">
        <v>60000</v>
      </c>
    </row>
    <row r="61" spans="1:2" x14ac:dyDescent="0.25">
      <c r="A61" s="24" t="s">
        <v>3611</v>
      </c>
      <c r="B61" s="26">
        <v>306920.02</v>
      </c>
    </row>
    <row r="62" spans="1:2" x14ac:dyDescent="0.25">
      <c r="A62" s="24" t="s">
        <v>1987</v>
      </c>
      <c r="B62" s="26">
        <v>139169.65000000002</v>
      </c>
    </row>
    <row r="63" spans="1:2" x14ac:dyDescent="0.25">
      <c r="A63" s="24" t="s">
        <v>2060</v>
      </c>
      <c r="B63" s="26">
        <v>179289.05000000002</v>
      </c>
    </row>
    <row r="64" spans="1:2" x14ac:dyDescent="0.25">
      <c r="A64" s="24" t="s">
        <v>3814</v>
      </c>
      <c r="B64" s="26">
        <v>1000000</v>
      </c>
    </row>
    <row r="65" spans="1:2" x14ac:dyDescent="0.25">
      <c r="A65" s="24" t="s">
        <v>1772</v>
      </c>
      <c r="B65" s="26">
        <v>400000</v>
      </c>
    </row>
    <row r="66" spans="1:2" x14ac:dyDescent="0.25">
      <c r="A66" s="24" t="s">
        <v>1967</v>
      </c>
      <c r="B66" s="26">
        <v>10232005.550000001</v>
      </c>
    </row>
    <row r="67" spans="1:2" x14ac:dyDescent="0.25">
      <c r="A67" s="24" t="s">
        <v>2004</v>
      </c>
      <c r="B67" s="26">
        <v>1863563.8599999999</v>
      </c>
    </row>
    <row r="68" spans="1:2" x14ac:dyDescent="0.25">
      <c r="A68" s="24" t="s">
        <v>2029</v>
      </c>
      <c r="B68" s="26">
        <v>65966.740000000005</v>
      </c>
    </row>
    <row r="69" spans="1:2" x14ac:dyDescent="0.25">
      <c r="A69" s="24" t="s">
        <v>2101</v>
      </c>
      <c r="B69" s="26">
        <v>318103.79000000004</v>
      </c>
    </row>
    <row r="70" spans="1:2" x14ac:dyDescent="0.25">
      <c r="A70" s="24" t="s">
        <v>2068</v>
      </c>
      <c r="B70" s="26">
        <v>62894</v>
      </c>
    </row>
    <row r="71" spans="1:2" x14ac:dyDescent="0.25">
      <c r="A71" s="24" t="s">
        <v>713</v>
      </c>
      <c r="B71" s="26">
        <v>55437179.18</v>
      </c>
    </row>
    <row r="72" spans="1:2" x14ac:dyDescent="0.25">
      <c r="A72" s="24" t="s">
        <v>3590</v>
      </c>
      <c r="B72" s="26">
        <v>417516.73</v>
      </c>
    </row>
    <row r="73" spans="1:2" x14ac:dyDescent="0.25">
      <c r="A73" s="24" t="s">
        <v>345</v>
      </c>
      <c r="B73" s="26">
        <v>268835.24</v>
      </c>
    </row>
    <row r="74" spans="1:2" x14ac:dyDescent="0.25">
      <c r="A74" s="24" t="s">
        <v>2020</v>
      </c>
      <c r="B74" s="26">
        <v>108141.82999999999</v>
      </c>
    </row>
    <row r="75" spans="1:2" x14ac:dyDescent="0.25">
      <c r="A75" s="24" t="s">
        <v>2041</v>
      </c>
      <c r="B75" s="26">
        <v>431403.81000000006</v>
      </c>
    </row>
    <row r="76" spans="1:2" x14ac:dyDescent="0.25">
      <c r="A76" s="24" t="s">
        <v>3806</v>
      </c>
      <c r="B76" s="26">
        <v>10681.810000000001</v>
      </c>
    </row>
    <row r="77" spans="1:2" x14ac:dyDescent="0.25">
      <c r="A77" s="24" t="s">
        <v>159</v>
      </c>
      <c r="B77" s="26">
        <v>5846611.1499999994</v>
      </c>
    </row>
    <row r="78" spans="1:2" x14ac:dyDescent="0.25">
      <c r="A78" s="24" t="s">
        <v>1995</v>
      </c>
      <c r="B78" s="26">
        <v>62894</v>
      </c>
    </row>
    <row r="79" spans="1:2" x14ac:dyDescent="0.25">
      <c r="A79" s="24" t="s">
        <v>2077</v>
      </c>
      <c r="B79" s="26">
        <v>62894</v>
      </c>
    </row>
    <row r="80" spans="1:2" x14ac:dyDescent="0.25">
      <c r="A80" s="24" t="s">
        <v>3272</v>
      </c>
      <c r="B80" s="26">
        <v>3472711.6800000002</v>
      </c>
    </row>
    <row r="81" spans="1:2" x14ac:dyDescent="0.25">
      <c r="A81" s="24" t="s">
        <v>3576</v>
      </c>
      <c r="B81" s="26">
        <v>182141404.94999999</v>
      </c>
    </row>
    <row r="82" spans="1:2" x14ac:dyDescent="0.25">
      <c r="A82" s="24" t="s">
        <v>3846</v>
      </c>
      <c r="B82" s="26">
        <v>12978914.1</v>
      </c>
    </row>
    <row r="83" spans="1:2" x14ac:dyDescent="0.25">
      <c r="A83" s="24" t="s">
        <v>3166</v>
      </c>
      <c r="B83" s="26">
        <v>36294.99</v>
      </c>
    </row>
    <row r="84" spans="1:2" x14ac:dyDescent="0.25">
      <c r="A84" s="24" t="s">
        <v>3221</v>
      </c>
      <c r="B84" s="26">
        <v>197.18</v>
      </c>
    </row>
    <row r="85" spans="1:2" x14ac:dyDescent="0.25">
      <c r="A85" s="24" t="s">
        <v>3231</v>
      </c>
      <c r="B85" s="26">
        <v>0.03</v>
      </c>
    </row>
    <row r="86" spans="1:2" x14ac:dyDescent="0.25">
      <c r="A86" s="24" t="s">
        <v>3156</v>
      </c>
      <c r="B86" s="26">
        <v>1296.71</v>
      </c>
    </row>
    <row r="87" spans="1:2" x14ac:dyDescent="0.25">
      <c r="A87" s="24" t="s">
        <v>3131</v>
      </c>
      <c r="B87" s="26">
        <v>22744.25</v>
      </c>
    </row>
    <row r="88" spans="1:2" x14ac:dyDescent="0.25">
      <c r="A88" s="24" t="s">
        <v>3216</v>
      </c>
      <c r="B88" s="26">
        <v>25900.42</v>
      </c>
    </row>
    <row r="89" spans="1:2" x14ac:dyDescent="0.25">
      <c r="A89" s="24" t="s">
        <v>3141</v>
      </c>
      <c r="B89" s="26">
        <v>15056.64</v>
      </c>
    </row>
    <row r="90" spans="1:2" x14ac:dyDescent="0.25">
      <c r="A90" s="24" t="s">
        <v>3181</v>
      </c>
      <c r="B90" s="26">
        <v>131731.26</v>
      </c>
    </row>
    <row r="91" spans="1:2" x14ac:dyDescent="0.25">
      <c r="A91" s="24" t="s">
        <v>3241</v>
      </c>
      <c r="B91" s="26">
        <v>0.01</v>
      </c>
    </row>
    <row r="92" spans="1:2" x14ac:dyDescent="0.25">
      <c r="A92" s="24" t="s">
        <v>3105</v>
      </c>
      <c r="B92" s="26">
        <v>9174.73</v>
      </c>
    </row>
    <row r="93" spans="1:2" x14ac:dyDescent="0.25">
      <c r="A93" s="24" t="s">
        <v>3151</v>
      </c>
      <c r="B93" s="26">
        <v>2710.26</v>
      </c>
    </row>
    <row r="94" spans="1:2" x14ac:dyDescent="0.25">
      <c r="A94" s="24" t="s">
        <v>3146</v>
      </c>
      <c r="B94" s="26">
        <v>46420.69</v>
      </c>
    </row>
    <row r="95" spans="1:2" x14ac:dyDescent="0.25">
      <c r="A95" s="24" t="s">
        <v>3171</v>
      </c>
      <c r="B95" s="26">
        <v>60100.62</v>
      </c>
    </row>
    <row r="96" spans="1:2" x14ac:dyDescent="0.25">
      <c r="A96" s="24" t="s">
        <v>3161</v>
      </c>
      <c r="B96" s="26">
        <v>0.03</v>
      </c>
    </row>
    <row r="97" spans="1:2" x14ac:dyDescent="0.25">
      <c r="A97" s="24" t="s">
        <v>3266</v>
      </c>
      <c r="B97" s="26">
        <v>278.27999999999997</v>
      </c>
    </row>
    <row r="98" spans="1:2" x14ac:dyDescent="0.25">
      <c r="A98" s="24" t="s">
        <v>3110</v>
      </c>
      <c r="B98" s="26">
        <v>7180.02</v>
      </c>
    </row>
    <row r="99" spans="1:2" x14ac:dyDescent="0.25">
      <c r="A99" s="24" t="s">
        <v>3115</v>
      </c>
      <c r="B99" s="26">
        <v>18408.150000000001</v>
      </c>
    </row>
    <row r="100" spans="1:2" x14ac:dyDescent="0.25">
      <c r="A100" s="24" t="s">
        <v>3191</v>
      </c>
      <c r="B100" s="26">
        <v>4735.41</v>
      </c>
    </row>
    <row r="101" spans="1:2" x14ac:dyDescent="0.25">
      <c r="A101" s="24" t="s">
        <v>3251</v>
      </c>
      <c r="B101" s="26">
        <v>0.02</v>
      </c>
    </row>
    <row r="102" spans="1:2" x14ac:dyDescent="0.25">
      <c r="A102" s="24" t="s">
        <v>3201</v>
      </c>
      <c r="B102" s="26">
        <v>47972.61</v>
      </c>
    </row>
    <row r="103" spans="1:2" x14ac:dyDescent="0.25">
      <c r="A103" s="24" t="s">
        <v>3126</v>
      </c>
      <c r="B103" s="26">
        <v>7013.79</v>
      </c>
    </row>
    <row r="104" spans="1:2" x14ac:dyDescent="0.25">
      <c r="A104" s="24" t="s">
        <v>3256</v>
      </c>
      <c r="B104" s="26">
        <v>116.41</v>
      </c>
    </row>
    <row r="105" spans="1:2" x14ac:dyDescent="0.25">
      <c r="A105" s="24" t="s">
        <v>3211</v>
      </c>
      <c r="B105" s="26">
        <v>7807.9</v>
      </c>
    </row>
    <row r="106" spans="1:2" x14ac:dyDescent="0.25">
      <c r="A106" s="24" t="s">
        <v>3121</v>
      </c>
      <c r="B106" s="26">
        <v>10999.46</v>
      </c>
    </row>
    <row r="107" spans="1:2" x14ac:dyDescent="0.25">
      <c r="A107" s="24" t="s">
        <v>3196</v>
      </c>
      <c r="B107" s="26">
        <v>5570.33</v>
      </c>
    </row>
    <row r="108" spans="1:2" x14ac:dyDescent="0.25">
      <c r="A108" s="24" t="s">
        <v>3176</v>
      </c>
      <c r="B108" s="26">
        <v>48975</v>
      </c>
    </row>
    <row r="109" spans="1:2" x14ac:dyDescent="0.25">
      <c r="A109" s="24" t="s">
        <v>3236</v>
      </c>
      <c r="B109" s="26">
        <v>6870.49</v>
      </c>
    </row>
    <row r="110" spans="1:2" x14ac:dyDescent="0.25">
      <c r="A110" s="24" t="s">
        <v>3261</v>
      </c>
      <c r="B110" s="26">
        <v>7261.1</v>
      </c>
    </row>
    <row r="111" spans="1:2" x14ac:dyDescent="0.25">
      <c r="A111" s="24" t="s">
        <v>3226</v>
      </c>
      <c r="B111" s="26">
        <v>161.43</v>
      </c>
    </row>
    <row r="112" spans="1:2" x14ac:dyDescent="0.25">
      <c r="A112" s="24" t="s">
        <v>3021</v>
      </c>
      <c r="B112" s="26">
        <v>20492.759999999998</v>
      </c>
    </row>
    <row r="113" spans="1:2" x14ac:dyDescent="0.25">
      <c r="A113" s="24" t="s">
        <v>3186</v>
      </c>
      <c r="B113" s="26">
        <v>292.85000000000002</v>
      </c>
    </row>
    <row r="114" spans="1:2" x14ac:dyDescent="0.25">
      <c r="A114" s="24" t="s">
        <v>3246</v>
      </c>
      <c r="B114" s="26">
        <v>1756.24</v>
      </c>
    </row>
    <row r="115" spans="1:2" x14ac:dyDescent="0.25">
      <c r="A115" s="24" t="s">
        <v>3136</v>
      </c>
      <c r="B115" s="26">
        <v>754.26</v>
      </c>
    </row>
    <row r="116" spans="1:2" x14ac:dyDescent="0.25">
      <c r="A116" s="24" t="s">
        <v>3206</v>
      </c>
      <c r="B116" s="26">
        <v>2603.66</v>
      </c>
    </row>
    <row r="117" spans="1:2" x14ac:dyDescent="0.25">
      <c r="A117" s="24" t="s">
        <v>1623</v>
      </c>
      <c r="B117" s="26">
        <v>1702230862.1400001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8"/>
  <sheetViews>
    <sheetView showGridLines="0" zoomScale="90" zoomScaleNormal="90" workbookViewId="0">
      <selection activeCell="L3" sqref="L3:L4"/>
    </sheetView>
  </sheetViews>
  <sheetFormatPr defaultRowHeight="15" x14ac:dyDescent="0.25"/>
  <cols>
    <col min="1" max="3" width="9.140625" style="6"/>
    <col min="4" max="4" width="11" style="6" bestFit="1" customWidth="1"/>
    <col min="5" max="6" width="9" style="6" bestFit="1" customWidth="1"/>
    <col min="7" max="7" width="11.28515625" style="6" bestFit="1" customWidth="1"/>
    <col min="8" max="9" width="13.42578125" style="6" bestFit="1" customWidth="1"/>
    <col min="10" max="10" width="11.7109375" style="6" bestFit="1" customWidth="1"/>
    <col min="11" max="11" width="7.7109375" style="6" customWidth="1"/>
    <col min="12" max="12" width="9.42578125" style="6" bestFit="1" customWidth="1"/>
    <col min="13" max="13" width="8.5703125" style="6" customWidth="1"/>
    <col min="14" max="14" width="14.5703125" style="6" bestFit="1" customWidth="1"/>
    <col min="15" max="15" width="15.7109375" style="8" bestFit="1" customWidth="1"/>
    <col min="16" max="16" width="14" style="6" bestFit="1" customWidth="1"/>
    <col min="17" max="17" width="16.85546875" style="6" bestFit="1" customWidth="1"/>
    <col min="18" max="18" width="19.140625" style="6" bestFit="1" customWidth="1"/>
    <col min="19" max="19" width="8" style="6" bestFit="1" customWidth="1"/>
    <col min="20" max="20" width="15.85546875" style="6" bestFit="1" customWidth="1"/>
    <col min="21" max="21" width="19" style="6" bestFit="1" customWidth="1"/>
    <col min="22" max="22" width="16.85546875" style="6" customWidth="1"/>
    <col min="23" max="23" width="8" style="6" bestFit="1" customWidth="1"/>
    <col min="24" max="24" width="15.42578125" style="6" bestFit="1" customWidth="1"/>
    <col min="25" max="25" width="13.140625" style="6" bestFit="1" customWidth="1"/>
    <col min="26" max="26" width="4.140625" style="6" bestFit="1" customWidth="1"/>
    <col min="27" max="30" width="9.85546875" style="6" bestFit="1" customWidth="1"/>
    <col min="31" max="32" width="12.7109375" style="6" bestFit="1" customWidth="1"/>
    <col min="33" max="33" width="17.5703125" style="6" bestFit="1" customWidth="1"/>
    <col min="34" max="34" width="13.140625" style="6" bestFit="1" customWidth="1"/>
    <col min="35" max="35" width="16.5703125" style="6" bestFit="1" customWidth="1"/>
    <col min="36" max="36" width="19.140625" style="6" bestFit="1" customWidth="1"/>
    <col min="37" max="37" width="28.28515625" style="6" bestFit="1" customWidth="1"/>
    <col min="38" max="38" width="10.140625" style="6" bestFit="1" customWidth="1"/>
    <col min="39" max="39" width="14.42578125" style="8" bestFit="1" customWidth="1"/>
    <col min="40" max="40" width="18" style="8" bestFit="1" customWidth="1"/>
    <col min="41" max="41" width="11.140625" style="6" bestFit="1" customWidth="1"/>
    <col min="42" max="42" width="30.42578125" style="8" bestFit="1" customWidth="1"/>
    <col min="43" max="43" width="14" style="6" bestFit="1" customWidth="1"/>
    <col min="44" max="44" width="3.5703125" style="6" customWidth="1"/>
    <col min="45" max="45" width="16.140625" style="6" bestFit="1" customWidth="1"/>
    <col min="46" max="46" width="14" style="6" bestFit="1" customWidth="1"/>
    <col min="47" max="47" width="14.42578125" style="6" bestFit="1" customWidth="1"/>
    <col min="48" max="48" width="14" style="6" bestFit="1" customWidth="1"/>
    <col min="49" max="49" width="18.85546875" style="8" bestFit="1" customWidth="1"/>
    <col min="50" max="50" width="16.140625" style="8" bestFit="1" customWidth="1"/>
    <col min="51" max="51" width="18.85546875" style="8" bestFit="1" customWidth="1"/>
    <col min="52" max="52" width="14" style="6" bestFit="1" customWidth="1"/>
    <col min="53" max="16384" width="9.140625" style="6"/>
  </cols>
  <sheetData>
    <row r="1" spans="1:52" x14ac:dyDescent="0.25">
      <c r="D1" s="7" t="s">
        <v>89</v>
      </c>
    </row>
    <row r="3" spans="1:52" x14ac:dyDescent="0.25">
      <c r="A3" s="91" t="s">
        <v>90</v>
      </c>
      <c r="B3" s="91" t="s">
        <v>91</v>
      </c>
      <c r="C3" s="91" t="s">
        <v>92</v>
      </c>
      <c r="D3" s="91" t="s">
        <v>93</v>
      </c>
      <c r="E3" s="91" t="s">
        <v>94</v>
      </c>
      <c r="F3" s="91" t="s">
        <v>95</v>
      </c>
      <c r="G3" s="91" t="s">
        <v>96</v>
      </c>
      <c r="H3" s="91" t="s">
        <v>97</v>
      </c>
      <c r="I3" s="91" t="s">
        <v>98</v>
      </c>
      <c r="J3" s="91" t="s">
        <v>99</v>
      </c>
      <c r="K3" s="91" t="s">
        <v>100</v>
      </c>
      <c r="L3" s="91" t="s">
        <v>101</v>
      </c>
      <c r="M3" s="91" t="s">
        <v>102</v>
      </c>
      <c r="N3" s="91" t="s">
        <v>103</v>
      </c>
      <c r="O3" s="9" t="s">
        <v>104</v>
      </c>
      <c r="P3" s="91" t="s">
        <v>105</v>
      </c>
      <c r="Q3" s="91" t="s">
        <v>106</v>
      </c>
      <c r="R3" s="91" t="s">
        <v>107</v>
      </c>
      <c r="S3" s="10" t="s">
        <v>108</v>
      </c>
      <c r="T3" s="91" t="s">
        <v>109</v>
      </c>
      <c r="U3" s="99" t="s">
        <v>110</v>
      </c>
      <c r="V3" s="91" t="s">
        <v>111</v>
      </c>
      <c r="W3" s="10" t="s">
        <v>112</v>
      </c>
      <c r="X3" s="11" t="s">
        <v>113</v>
      </c>
      <c r="Y3" s="91" t="s">
        <v>114</v>
      </c>
      <c r="Z3" s="91" t="s">
        <v>115</v>
      </c>
      <c r="AA3" s="10" t="s">
        <v>116</v>
      </c>
      <c r="AB3" s="10" t="s">
        <v>117</v>
      </c>
      <c r="AC3" s="10" t="s">
        <v>116</v>
      </c>
      <c r="AD3" s="10" t="s">
        <v>117</v>
      </c>
      <c r="AE3" s="10" t="s">
        <v>118</v>
      </c>
      <c r="AF3" s="10" t="s">
        <v>118</v>
      </c>
      <c r="AG3" s="91" t="s">
        <v>119</v>
      </c>
      <c r="AH3" s="91" t="s">
        <v>120</v>
      </c>
      <c r="AI3" s="91" t="s">
        <v>121</v>
      </c>
      <c r="AJ3" s="91" t="s">
        <v>122</v>
      </c>
      <c r="AK3" s="91" t="s">
        <v>123</v>
      </c>
      <c r="AL3" s="91" t="s">
        <v>124</v>
      </c>
      <c r="AM3" s="95" t="s">
        <v>125</v>
      </c>
      <c r="AN3" s="97" t="s">
        <v>126</v>
      </c>
      <c r="AO3" s="91" t="s">
        <v>127</v>
      </c>
      <c r="AP3" s="97" t="s">
        <v>128</v>
      </c>
      <c r="AQ3" s="91" t="s">
        <v>129</v>
      </c>
      <c r="AR3" s="91" t="s">
        <v>130</v>
      </c>
      <c r="AS3" s="91" t="s">
        <v>131</v>
      </c>
      <c r="AT3" s="91" t="s">
        <v>132</v>
      </c>
      <c r="AU3" s="91" t="s">
        <v>133</v>
      </c>
      <c r="AV3" s="91" t="s">
        <v>134</v>
      </c>
      <c r="AW3" s="93" t="s">
        <v>143</v>
      </c>
      <c r="AX3" s="94" t="s">
        <v>144</v>
      </c>
      <c r="AY3" s="94" t="s">
        <v>1624</v>
      </c>
    </row>
    <row r="4" spans="1:52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12" t="s">
        <v>135</v>
      </c>
      <c r="P4" s="92"/>
      <c r="Q4" s="92"/>
      <c r="R4" s="92"/>
      <c r="S4" s="13" t="s">
        <v>136</v>
      </c>
      <c r="T4" s="92"/>
      <c r="U4" s="100"/>
      <c r="V4" s="92"/>
      <c r="W4" s="13" t="s">
        <v>137</v>
      </c>
      <c r="X4" s="14" t="s">
        <v>138</v>
      </c>
      <c r="Y4" s="92"/>
      <c r="Z4" s="92"/>
      <c r="AA4" s="13" t="s">
        <v>139</v>
      </c>
      <c r="AB4" s="13" t="s">
        <v>139</v>
      </c>
      <c r="AC4" s="13" t="s">
        <v>140</v>
      </c>
      <c r="AD4" s="13" t="s">
        <v>140</v>
      </c>
      <c r="AE4" s="13" t="s">
        <v>141</v>
      </c>
      <c r="AF4" s="13" t="s">
        <v>142</v>
      </c>
      <c r="AG4" s="92"/>
      <c r="AH4" s="92"/>
      <c r="AI4" s="92"/>
      <c r="AJ4" s="92"/>
      <c r="AK4" s="92"/>
      <c r="AL4" s="92"/>
      <c r="AM4" s="96"/>
      <c r="AN4" s="98"/>
      <c r="AO4" s="92"/>
      <c r="AP4" s="98"/>
      <c r="AQ4" s="92"/>
      <c r="AR4" s="92"/>
      <c r="AS4" s="92"/>
      <c r="AT4" s="92"/>
      <c r="AU4" s="92"/>
      <c r="AV4" s="92"/>
      <c r="AW4" s="93"/>
      <c r="AX4" s="94"/>
      <c r="AY4" s="94"/>
      <c r="AZ4" s="6" t="s">
        <v>145</v>
      </c>
    </row>
    <row r="5" spans="1:52" ht="24.75" x14ac:dyDescent="0.25">
      <c r="A5" s="6">
        <v>9</v>
      </c>
      <c r="B5" s="6" t="str">
        <f>VLOOKUP(F5,[1]buy!$B:$E,4,0)</f>
        <v>47010</v>
      </c>
      <c r="C5" s="6">
        <f>VLOOKUP(F5,[1]buy!$B:$H,7,0)</f>
        <v>0</v>
      </c>
      <c r="D5" s="15" t="s">
        <v>89</v>
      </c>
      <c r="E5" s="15">
        <v>18496526</v>
      </c>
      <c r="F5" s="15">
        <v>48571724</v>
      </c>
      <c r="G5" s="15" t="s">
        <v>146</v>
      </c>
      <c r="H5" s="15" t="s">
        <v>147</v>
      </c>
      <c r="I5" s="15" t="s">
        <v>147</v>
      </c>
      <c r="J5" s="15" t="s">
        <v>148</v>
      </c>
      <c r="K5" s="15" t="s">
        <v>148</v>
      </c>
      <c r="L5" s="16" t="s">
        <v>149</v>
      </c>
      <c r="M5" s="15" t="s">
        <v>150</v>
      </c>
      <c r="N5" s="15" t="s">
        <v>151</v>
      </c>
      <c r="O5" s="17">
        <v>100000</v>
      </c>
      <c r="P5" s="15">
        <v>329.541111</v>
      </c>
      <c r="Q5" s="15" t="s">
        <v>152</v>
      </c>
      <c r="R5" s="15" t="s">
        <v>152</v>
      </c>
      <c r="S5" s="15">
        <v>10</v>
      </c>
      <c r="T5" s="18">
        <v>29658700</v>
      </c>
      <c r="U5" s="15" t="s">
        <v>153</v>
      </c>
      <c r="V5" s="15" t="s">
        <v>154</v>
      </c>
      <c r="W5" s="15" t="s">
        <v>17</v>
      </c>
      <c r="X5" s="15">
        <v>328.95</v>
      </c>
      <c r="Y5" s="15" t="s">
        <v>155</v>
      </c>
      <c r="Z5" s="15"/>
      <c r="AA5" s="19">
        <v>44439</v>
      </c>
      <c r="AB5" s="19">
        <v>44439</v>
      </c>
      <c r="AC5" s="19">
        <v>44440</v>
      </c>
      <c r="AD5" s="19">
        <v>44440</v>
      </c>
      <c r="AE5" s="15">
        <v>1</v>
      </c>
      <c r="AF5" s="15">
        <v>1</v>
      </c>
      <c r="AG5" s="15" t="s">
        <v>156</v>
      </c>
      <c r="AH5" s="15">
        <v>0</v>
      </c>
      <c r="AI5" s="15">
        <v>0</v>
      </c>
      <c r="AJ5" s="15" t="s">
        <v>157</v>
      </c>
      <c r="AK5" s="15" t="s">
        <v>158</v>
      </c>
      <c r="AL5" s="15">
        <v>1</v>
      </c>
      <c r="AM5" s="17">
        <v>0</v>
      </c>
      <c r="AN5" s="17">
        <v>0</v>
      </c>
      <c r="AO5" s="15">
        <v>6.31</v>
      </c>
      <c r="AP5" s="17">
        <v>29658700</v>
      </c>
      <c r="AQ5" s="15">
        <v>0.1</v>
      </c>
      <c r="AR5" s="15" t="s">
        <v>17</v>
      </c>
      <c r="AS5" s="15" t="s">
        <v>17</v>
      </c>
      <c r="AT5" s="15">
        <v>328.85</v>
      </c>
      <c r="AU5" s="15">
        <v>328.95</v>
      </c>
      <c r="AV5" s="15">
        <v>0</v>
      </c>
      <c r="AW5" s="8">
        <f>VLOOKUP(F5,[1]buy!$B:$G,6,0)</f>
        <v>29658700</v>
      </c>
      <c r="AX5" s="8">
        <f>VLOOKUP(F5,[1]buy!$B:$J,9,0)</f>
        <v>0</v>
      </c>
      <c r="AY5" s="8">
        <f t="shared" ref="AY5:AY68" si="0">AW5+AX5</f>
        <v>29658700</v>
      </c>
    </row>
    <row r="6" spans="1:52" ht="24.75" x14ac:dyDescent="0.25">
      <c r="A6" s="6">
        <v>9</v>
      </c>
      <c r="B6" s="6" t="str">
        <f>VLOOKUP(F6,[1]buy!$B:$E,4,0)</f>
        <v>47010</v>
      </c>
      <c r="C6" s="6">
        <f>VLOOKUP(F6,[1]buy!$B:$H,7,0)</f>
        <v>0</v>
      </c>
      <c r="D6" s="15" t="s">
        <v>89</v>
      </c>
      <c r="E6" s="15">
        <v>18496591</v>
      </c>
      <c r="F6" s="15">
        <v>48573251</v>
      </c>
      <c r="G6" s="15" t="s">
        <v>146</v>
      </c>
      <c r="H6" s="15" t="s">
        <v>159</v>
      </c>
      <c r="I6" s="15" t="s">
        <v>159</v>
      </c>
      <c r="J6" s="15" t="s">
        <v>148</v>
      </c>
      <c r="K6" s="15" t="s">
        <v>148</v>
      </c>
      <c r="L6" s="16" t="s">
        <v>149</v>
      </c>
      <c r="M6" s="15" t="s">
        <v>150</v>
      </c>
      <c r="N6" s="15" t="s">
        <v>151</v>
      </c>
      <c r="O6" s="17">
        <v>1138607</v>
      </c>
      <c r="P6" s="15">
        <v>329.34981099999999</v>
      </c>
      <c r="Q6" s="15" t="s">
        <v>160</v>
      </c>
      <c r="R6" s="15" t="s">
        <v>160</v>
      </c>
      <c r="S6" s="15">
        <v>20</v>
      </c>
      <c r="T6" s="18">
        <v>300000000</v>
      </c>
      <c r="U6" s="15" t="s">
        <v>161</v>
      </c>
      <c r="V6" s="15" t="s">
        <v>162</v>
      </c>
      <c r="W6" s="15" t="s">
        <v>17</v>
      </c>
      <c r="X6" s="15">
        <v>328.95</v>
      </c>
      <c r="Y6" s="15" t="s">
        <v>163</v>
      </c>
      <c r="Z6" s="15"/>
      <c r="AA6" s="19">
        <v>44439</v>
      </c>
      <c r="AB6" s="19">
        <v>44439</v>
      </c>
      <c r="AC6" s="19">
        <v>44440</v>
      </c>
      <c r="AD6" s="19">
        <v>44440</v>
      </c>
      <c r="AE6" s="15">
        <v>1</v>
      </c>
      <c r="AF6" s="15">
        <v>1</v>
      </c>
      <c r="AG6" s="15" t="s">
        <v>164</v>
      </c>
      <c r="AH6" s="15">
        <v>0</v>
      </c>
      <c r="AI6" s="15">
        <v>0</v>
      </c>
      <c r="AJ6" s="15" t="s">
        <v>165</v>
      </c>
      <c r="AK6" s="15" t="s">
        <v>158</v>
      </c>
      <c r="AL6" s="15">
        <v>1</v>
      </c>
      <c r="AM6" s="17">
        <v>0</v>
      </c>
      <c r="AN6" s="17">
        <v>0</v>
      </c>
      <c r="AO6" s="15">
        <v>6.9</v>
      </c>
      <c r="AP6" s="17">
        <v>300000000</v>
      </c>
      <c r="AQ6" s="15">
        <v>0.1</v>
      </c>
      <c r="AR6" s="15" t="s">
        <v>17</v>
      </c>
      <c r="AS6" s="15" t="s">
        <v>17</v>
      </c>
      <c r="AT6" s="15">
        <v>328.85</v>
      </c>
      <c r="AU6" s="15">
        <v>328.95</v>
      </c>
      <c r="AV6" s="15">
        <v>0</v>
      </c>
      <c r="AW6" s="8">
        <f>VLOOKUP(F6,[1]buy!$B:$G,6,0)</f>
        <v>300000000</v>
      </c>
      <c r="AX6" s="8">
        <f>VLOOKUP(F6,[1]buy!$B:$J,9,0)</f>
        <v>0</v>
      </c>
      <c r="AY6" s="8">
        <f t="shared" si="0"/>
        <v>300000000</v>
      </c>
    </row>
    <row r="7" spans="1:52" ht="24.75" x14ac:dyDescent="0.25">
      <c r="A7" s="6">
        <v>9</v>
      </c>
      <c r="B7" s="6" t="str">
        <f>VLOOKUP(F7,[1]buy!$B:$E,4,0)</f>
        <v>47010</v>
      </c>
      <c r="C7" s="6">
        <f>VLOOKUP(F7,[1]buy!$B:$H,7,0)</f>
        <v>47011</v>
      </c>
      <c r="D7" s="15" t="s">
        <v>166</v>
      </c>
      <c r="E7" s="15">
        <v>18495846</v>
      </c>
      <c r="F7" s="15">
        <v>48552244</v>
      </c>
      <c r="G7" s="15" t="s">
        <v>146</v>
      </c>
      <c r="H7" s="15" t="s">
        <v>147</v>
      </c>
      <c r="I7" s="15" t="s">
        <v>147</v>
      </c>
      <c r="J7" s="15" t="s">
        <v>148</v>
      </c>
      <c r="K7" s="15" t="s">
        <v>148</v>
      </c>
      <c r="L7" s="16" t="s">
        <v>149</v>
      </c>
      <c r="M7" s="15" t="s">
        <v>167</v>
      </c>
      <c r="N7" s="15" t="s">
        <v>168</v>
      </c>
      <c r="O7" s="17">
        <v>74682590</v>
      </c>
      <c r="P7" s="15">
        <v>13.528</v>
      </c>
      <c r="Q7" s="15" t="s">
        <v>169</v>
      </c>
      <c r="R7" s="15" t="s">
        <v>169</v>
      </c>
      <c r="S7" s="15">
        <v>50</v>
      </c>
      <c r="T7" s="18">
        <v>505153038.75999999</v>
      </c>
      <c r="U7" s="15" t="s">
        <v>170</v>
      </c>
      <c r="V7" s="15" t="s">
        <v>171</v>
      </c>
      <c r="W7" s="15" t="s">
        <v>17</v>
      </c>
      <c r="X7" s="15">
        <v>13.747999999999999</v>
      </c>
      <c r="Y7" s="15" t="s">
        <v>155</v>
      </c>
      <c r="Z7" s="15"/>
      <c r="AA7" s="19">
        <v>44438</v>
      </c>
      <c r="AB7" s="19">
        <v>44438</v>
      </c>
      <c r="AC7" s="19">
        <v>44445</v>
      </c>
      <c r="AD7" s="19">
        <v>44445</v>
      </c>
      <c r="AE7" s="15">
        <v>1</v>
      </c>
      <c r="AF7" s="15">
        <v>1</v>
      </c>
      <c r="AG7" s="15" t="s">
        <v>172</v>
      </c>
      <c r="AH7" s="15">
        <v>0</v>
      </c>
      <c r="AI7" s="15">
        <v>0</v>
      </c>
      <c r="AJ7" s="15" t="s">
        <v>157</v>
      </c>
      <c r="AK7" s="15" t="s">
        <v>158</v>
      </c>
      <c r="AL7" s="15">
        <v>2</v>
      </c>
      <c r="AM7" s="17">
        <v>102414.59</v>
      </c>
      <c r="AN7" s="17">
        <v>102414.59</v>
      </c>
      <c r="AO7" s="15">
        <v>7.4</v>
      </c>
      <c r="AP7" s="17">
        <v>505153038.75999999</v>
      </c>
      <c r="AQ7" s="15">
        <v>0.64</v>
      </c>
      <c r="AR7" s="15" t="s">
        <v>17</v>
      </c>
      <c r="AS7" s="15" t="s">
        <v>17</v>
      </c>
      <c r="AT7" s="15">
        <v>13.706</v>
      </c>
      <c r="AU7" s="15">
        <v>13.786</v>
      </c>
      <c r="AV7" s="15">
        <v>0</v>
      </c>
      <c r="AW7" s="8">
        <f>VLOOKUP(F7,[1]buy!$B:$G,6,0)</f>
        <v>505153038.75999999</v>
      </c>
      <c r="AX7" s="8">
        <f>VLOOKUP(F7,[1]buy!$B:$J,9,0)</f>
        <v>102414.59</v>
      </c>
      <c r="AY7" s="8">
        <f t="shared" si="0"/>
        <v>505255453.34999996</v>
      </c>
    </row>
    <row r="8" spans="1:52" ht="24.75" x14ac:dyDescent="0.25">
      <c r="A8" s="6">
        <v>9</v>
      </c>
      <c r="B8" s="6" t="str">
        <f>VLOOKUP(F8,[1]buy!$B:$E,4,0)</f>
        <v>47010</v>
      </c>
      <c r="C8" s="6">
        <f>VLOOKUP(F8,[1]buy!$B:$H,7,0)</f>
        <v>47011</v>
      </c>
      <c r="D8" s="15" t="s">
        <v>166</v>
      </c>
      <c r="E8" s="15">
        <v>18495847</v>
      </c>
      <c r="F8" s="15">
        <v>48552247</v>
      </c>
      <c r="G8" s="15" t="s">
        <v>146</v>
      </c>
      <c r="H8" s="15" t="s">
        <v>147</v>
      </c>
      <c r="I8" s="15" t="s">
        <v>147</v>
      </c>
      <c r="J8" s="15" t="s">
        <v>148</v>
      </c>
      <c r="K8" s="15" t="s">
        <v>148</v>
      </c>
      <c r="L8" s="16" t="s">
        <v>149</v>
      </c>
      <c r="M8" s="15" t="s">
        <v>167</v>
      </c>
      <c r="N8" s="15" t="s">
        <v>168</v>
      </c>
      <c r="O8" s="17">
        <v>170000000</v>
      </c>
      <c r="P8" s="15">
        <v>13.528</v>
      </c>
      <c r="Q8" s="15" t="s">
        <v>173</v>
      </c>
      <c r="R8" s="15" t="s">
        <v>173</v>
      </c>
      <c r="S8" s="15">
        <v>50</v>
      </c>
      <c r="T8" s="18">
        <v>1149880000</v>
      </c>
      <c r="U8" s="15" t="s">
        <v>174</v>
      </c>
      <c r="V8" s="15" t="s">
        <v>175</v>
      </c>
      <c r="W8" s="15" t="s">
        <v>17</v>
      </c>
      <c r="X8" s="15">
        <v>13.747999999999999</v>
      </c>
      <c r="Y8" s="15" t="s">
        <v>155</v>
      </c>
      <c r="Z8" s="15"/>
      <c r="AA8" s="19">
        <v>44438</v>
      </c>
      <c r="AB8" s="19">
        <v>44438</v>
      </c>
      <c r="AC8" s="19">
        <v>44445</v>
      </c>
      <c r="AD8" s="19">
        <v>44445</v>
      </c>
      <c r="AE8" s="15">
        <v>1</v>
      </c>
      <c r="AF8" s="15">
        <v>1</v>
      </c>
      <c r="AG8" s="15" t="s">
        <v>176</v>
      </c>
      <c r="AH8" s="15">
        <v>0</v>
      </c>
      <c r="AI8" s="15">
        <v>0</v>
      </c>
      <c r="AJ8" s="15" t="s">
        <v>157</v>
      </c>
      <c r="AK8" s="15" t="s">
        <v>158</v>
      </c>
      <c r="AL8" s="15">
        <v>2</v>
      </c>
      <c r="AM8" s="17">
        <v>233126.36</v>
      </c>
      <c r="AN8" s="17">
        <v>233126.36</v>
      </c>
      <c r="AO8" s="15">
        <v>7.4</v>
      </c>
      <c r="AP8" s="17">
        <v>1149880000</v>
      </c>
      <c r="AQ8" s="15">
        <v>0.64</v>
      </c>
      <c r="AR8" s="15" t="s">
        <v>17</v>
      </c>
      <c r="AS8" s="15" t="s">
        <v>17</v>
      </c>
      <c r="AT8" s="15">
        <v>13.706</v>
      </c>
      <c r="AU8" s="15">
        <v>13.786</v>
      </c>
      <c r="AV8" s="15">
        <v>0</v>
      </c>
      <c r="AW8" s="8">
        <f>VLOOKUP(F8,[1]buy!$B:$G,6,0)</f>
        <v>1149880000</v>
      </c>
      <c r="AX8" s="8">
        <f>VLOOKUP(F8,[1]buy!$B:$J,9,0)</f>
        <v>233126.36</v>
      </c>
      <c r="AY8" s="8">
        <f t="shared" si="0"/>
        <v>1150113126.3599999</v>
      </c>
    </row>
    <row r="9" spans="1:52" ht="24.75" x14ac:dyDescent="0.25">
      <c r="A9" s="6">
        <v>9</v>
      </c>
      <c r="B9" s="6" t="str">
        <f>VLOOKUP(F9,[1]buy!$B:$E,4,0)</f>
        <v>47010</v>
      </c>
      <c r="C9" s="6">
        <f>VLOOKUP(F9,[1]buy!$B:$H,7,0)</f>
        <v>47011</v>
      </c>
      <c r="D9" s="15" t="s">
        <v>166</v>
      </c>
      <c r="E9" s="15">
        <v>18495848</v>
      </c>
      <c r="F9" s="15">
        <v>48552248</v>
      </c>
      <c r="G9" s="15" t="s">
        <v>146</v>
      </c>
      <c r="H9" s="15" t="s">
        <v>147</v>
      </c>
      <c r="I9" s="15" t="s">
        <v>147</v>
      </c>
      <c r="J9" s="15" t="s">
        <v>148</v>
      </c>
      <c r="K9" s="15" t="s">
        <v>148</v>
      </c>
      <c r="L9" s="16" t="s">
        <v>149</v>
      </c>
      <c r="M9" s="15" t="s">
        <v>167</v>
      </c>
      <c r="N9" s="15" t="s">
        <v>168</v>
      </c>
      <c r="O9" s="17">
        <v>40000000</v>
      </c>
      <c r="P9" s="15">
        <v>13.528</v>
      </c>
      <c r="Q9" s="15" t="s">
        <v>177</v>
      </c>
      <c r="R9" s="15" t="s">
        <v>177</v>
      </c>
      <c r="S9" s="15">
        <v>50</v>
      </c>
      <c r="T9" s="18">
        <v>270560000</v>
      </c>
      <c r="U9" s="15" t="s">
        <v>178</v>
      </c>
      <c r="V9" s="15" t="s">
        <v>179</v>
      </c>
      <c r="W9" s="15" t="s">
        <v>17</v>
      </c>
      <c r="X9" s="15">
        <v>13.747999999999999</v>
      </c>
      <c r="Y9" s="15" t="s">
        <v>155</v>
      </c>
      <c r="Z9" s="15"/>
      <c r="AA9" s="19">
        <v>44438</v>
      </c>
      <c r="AB9" s="19">
        <v>44438</v>
      </c>
      <c r="AC9" s="19">
        <v>44445</v>
      </c>
      <c r="AD9" s="19">
        <v>44445</v>
      </c>
      <c r="AE9" s="15">
        <v>1</v>
      </c>
      <c r="AF9" s="15">
        <v>1</v>
      </c>
      <c r="AG9" s="15" t="s">
        <v>180</v>
      </c>
      <c r="AH9" s="15">
        <v>0</v>
      </c>
      <c r="AI9" s="15">
        <v>0</v>
      </c>
      <c r="AJ9" s="15" t="s">
        <v>157</v>
      </c>
      <c r="AK9" s="15" t="s">
        <v>158</v>
      </c>
      <c r="AL9" s="15">
        <v>2</v>
      </c>
      <c r="AM9" s="17">
        <v>54853.26</v>
      </c>
      <c r="AN9" s="17">
        <v>54853.26</v>
      </c>
      <c r="AO9" s="15">
        <v>7.4</v>
      </c>
      <c r="AP9" s="17">
        <v>270560000</v>
      </c>
      <c r="AQ9" s="15">
        <v>0.64</v>
      </c>
      <c r="AR9" s="15" t="s">
        <v>17</v>
      </c>
      <c r="AS9" s="15" t="s">
        <v>17</v>
      </c>
      <c r="AT9" s="15">
        <v>13.706</v>
      </c>
      <c r="AU9" s="15">
        <v>13.786</v>
      </c>
      <c r="AV9" s="15">
        <v>0</v>
      </c>
      <c r="AW9" s="8">
        <f>VLOOKUP(F9,[1]buy!$B:$G,6,0)</f>
        <v>270560000</v>
      </c>
      <c r="AX9" s="8">
        <f>VLOOKUP(F9,[1]buy!$B:$J,9,0)</f>
        <v>54853.26</v>
      </c>
      <c r="AY9" s="8">
        <f t="shared" si="0"/>
        <v>270614853.25999999</v>
      </c>
    </row>
    <row r="10" spans="1:52" ht="24.75" x14ac:dyDescent="0.25">
      <c r="A10" s="6">
        <v>9</v>
      </c>
      <c r="B10" s="6" t="str">
        <f>VLOOKUP(F10,[1]buy!$B:$E,4,0)</f>
        <v>47010</v>
      </c>
      <c r="C10" s="6">
        <f>VLOOKUP(F10,[1]buy!$B:$H,7,0)</f>
        <v>47011</v>
      </c>
      <c r="D10" s="15" t="s">
        <v>181</v>
      </c>
      <c r="E10" s="15">
        <v>18492423</v>
      </c>
      <c r="F10" s="15">
        <v>48455793</v>
      </c>
      <c r="G10" s="15" t="s">
        <v>146</v>
      </c>
      <c r="H10" s="15" t="s">
        <v>182</v>
      </c>
      <c r="I10" s="15" t="s">
        <v>182</v>
      </c>
      <c r="J10" s="15" t="s">
        <v>148</v>
      </c>
      <c r="K10" s="15" t="s">
        <v>148</v>
      </c>
      <c r="L10" s="16" t="s">
        <v>149</v>
      </c>
      <c r="M10" s="15" t="s">
        <v>183</v>
      </c>
      <c r="N10" s="15" t="s">
        <v>184</v>
      </c>
      <c r="O10" s="17">
        <v>1000000</v>
      </c>
      <c r="P10" s="15">
        <v>465.7</v>
      </c>
      <c r="Q10" s="15" t="s">
        <v>185</v>
      </c>
      <c r="R10" s="15" t="s">
        <v>185</v>
      </c>
      <c r="S10" s="15">
        <v>32</v>
      </c>
      <c r="T10" s="18">
        <v>316676000</v>
      </c>
      <c r="U10" s="15" t="s">
        <v>186</v>
      </c>
      <c r="V10" s="15" t="s">
        <v>187</v>
      </c>
      <c r="W10" s="15" t="s">
        <v>17</v>
      </c>
      <c r="X10" s="15">
        <v>459.2</v>
      </c>
      <c r="Y10" s="15" t="s">
        <v>163</v>
      </c>
      <c r="Z10" s="15"/>
      <c r="AA10" s="19">
        <v>44433</v>
      </c>
      <c r="AB10" s="19">
        <v>44433</v>
      </c>
      <c r="AC10" s="19">
        <v>44440</v>
      </c>
      <c r="AD10" s="19">
        <v>44440</v>
      </c>
      <c r="AE10" s="15">
        <v>1</v>
      </c>
      <c r="AF10" s="15">
        <v>1</v>
      </c>
      <c r="AG10" s="15" t="s">
        <v>188</v>
      </c>
      <c r="AH10" s="15">
        <v>0</v>
      </c>
      <c r="AI10" s="15">
        <v>0</v>
      </c>
      <c r="AJ10" s="15" t="s">
        <v>189</v>
      </c>
      <c r="AK10" s="15" t="s">
        <v>158</v>
      </c>
      <c r="AL10" s="15">
        <v>1</v>
      </c>
      <c r="AM10" s="17">
        <v>348777.4</v>
      </c>
      <c r="AN10" s="17">
        <v>348777.4</v>
      </c>
      <c r="AO10" s="15">
        <v>6.7</v>
      </c>
      <c r="AP10" s="17">
        <v>316676000</v>
      </c>
      <c r="AQ10" s="15">
        <v>1</v>
      </c>
      <c r="AR10" s="15" t="s">
        <v>17</v>
      </c>
      <c r="AS10" s="15" t="s">
        <v>17</v>
      </c>
      <c r="AT10" s="15">
        <v>458.4</v>
      </c>
      <c r="AU10" s="15">
        <v>458.6</v>
      </c>
      <c r="AV10" s="15">
        <v>0</v>
      </c>
      <c r="AW10" s="8">
        <f>VLOOKUP(F10,[1]buy!$B:$G,6,0)</f>
        <v>316676000</v>
      </c>
      <c r="AX10" s="8">
        <f>VLOOKUP(F10,[1]buy!$B:$J,9,0)</f>
        <v>348777.4</v>
      </c>
      <c r="AY10" s="8">
        <f t="shared" si="0"/>
        <v>317024777.39999998</v>
      </c>
    </row>
    <row r="11" spans="1:52" ht="24.75" x14ac:dyDescent="0.25">
      <c r="A11" s="6">
        <v>9</v>
      </c>
      <c r="B11" s="6" t="str">
        <f>VLOOKUP(F11,[1]buy!$B:$E,4,0)</f>
        <v>47010</v>
      </c>
      <c r="C11" s="6">
        <f>VLOOKUP(F11,[1]buy!$B:$H,7,0)</f>
        <v>47011</v>
      </c>
      <c r="D11" s="15" t="s">
        <v>166</v>
      </c>
      <c r="E11" s="15">
        <v>18495849</v>
      </c>
      <c r="F11" s="15">
        <v>48552249</v>
      </c>
      <c r="G11" s="15" t="s">
        <v>146</v>
      </c>
      <c r="H11" s="15" t="s">
        <v>147</v>
      </c>
      <c r="I11" s="15" t="s">
        <v>147</v>
      </c>
      <c r="J11" s="15" t="s">
        <v>148</v>
      </c>
      <c r="K11" s="15" t="s">
        <v>148</v>
      </c>
      <c r="L11" s="16" t="s">
        <v>149</v>
      </c>
      <c r="M11" s="15" t="s">
        <v>167</v>
      </c>
      <c r="N11" s="15" t="s">
        <v>168</v>
      </c>
      <c r="O11" s="17">
        <v>40000000</v>
      </c>
      <c r="P11" s="15">
        <v>13.528</v>
      </c>
      <c r="Q11" s="15" t="s">
        <v>177</v>
      </c>
      <c r="R11" s="15" t="s">
        <v>177</v>
      </c>
      <c r="S11" s="15">
        <v>50</v>
      </c>
      <c r="T11" s="18">
        <v>270560000</v>
      </c>
      <c r="U11" s="15" t="s">
        <v>178</v>
      </c>
      <c r="V11" s="15" t="s">
        <v>179</v>
      </c>
      <c r="W11" s="15" t="s">
        <v>17</v>
      </c>
      <c r="X11" s="15">
        <v>13.747999999999999</v>
      </c>
      <c r="Y11" s="15" t="s">
        <v>155</v>
      </c>
      <c r="Z11" s="15"/>
      <c r="AA11" s="19">
        <v>44438</v>
      </c>
      <c r="AB11" s="19">
        <v>44438</v>
      </c>
      <c r="AC11" s="19">
        <v>44445</v>
      </c>
      <c r="AD11" s="19">
        <v>44445</v>
      </c>
      <c r="AE11" s="15">
        <v>1</v>
      </c>
      <c r="AF11" s="15">
        <v>1</v>
      </c>
      <c r="AG11" s="15" t="s">
        <v>180</v>
      </c>
      <c r="AH11" s="15">
        <v>0</v>
      </c>
      <c r="AI11" s="15">
        <v>0</v>
      </c>
      <c r="AJ11" s="15" t="s">
        <v>157</v>
      </c>
      <c r="AK11" s="15" t="s">
        <v>158</v>
      </c>
      <c r="AL11" s="15">
        <v>2</v>
      </c>
      <c r="AM11" s="17">
        <v>54853.26</v>
      </c>
      <c r="AN11" s="17">
        <v>54853.26</v>
      </c>
      <c r="AO11" s="15">
        <v>7.4</v>
      </c>
      <c r="AP11" s="17">
        <v>270560000</v>
      </c>
      <c r="AQ11" s="15">
        <v>0.64</v>
      </c>
      <c r="AR11" s="15" t="s">
        <v>17</v>
      </c>
      <c r="AS11" s="15" t="s">
        <v>17</v>
      </c>
      <c r="AT11" s="15">
        <v>13.706</v>
      </c>
      <c r="AU11" s="15">
        <v>13.786</v>
      </c>
      <c r="AV11" s="15">
        <v>0</v>
      </c>
      <c r="AW11" s="8">
        <f>VLOOKUP(F11,[1]buy!$B:$G,6,0)</f>
        <v>270560000</v>
      </c>
      <c r="AX11" s="8">
        <f>VLOOKUP(F11,[1]buy!$B:$J,9,0)</f>
        <v>54853.26</v>
      </c>
      <c r="AY11" s="8">
        <f t="shared" si="0"/>
        <v>270614853.25999999</v>
      </c>
    </row>
    <row r="12" spans="1:52" ht="24.75" x14ac:dyDescent="0.25">
      <c r="A12" s="6">
        <v>9</v>
      </c>
      <c r="B12" s="6" t="str">
        <f>VLOOKUP(F12,[1]buy!$B:$E,4,0)</f>
        <v>47010</v>
      </c>
      <c r="C12" s="6">
        <f>VLOOKUP(F12,[1]buy!$B:$H,7,0)</f>
        <v>0</v>
      </c>
      <c r="D12" s="15" t="s">
        <v>166</v>
      </c>
      <c r="E12" s="15">
        <v>18495909</v>
      </c>
      <c r="F12" s="15">
        <v>48552663</v>
      </c>
      <c r="G12" s="15" t="s">
        <v>146</v>
      </c>
      <c r="H12" s="15" t="s">
        <v>182</v>
      </c>
      <c r="I12" s="15" t="s">
        <v>182</v>
      </c>
      <c r="J12" s="15" t="s">
        <v>148</v>
      </c>
      <c r="K12" s="15" t="s">
        <v>148</v>
      </c>
      <c r="L12" s="16" t="s">
        <v>149</v>
      </c>
      <c r="M12" s="15" t="s">
        <v>183</v>
      </c>
      <c r="N12" s="15" t="s">
        <v>184</v>
      </c>
      <c r="O12" s="17">
        <v>1000000</v>
      </c>
      <c r="P12" s="15">
        <v>457.1</v>
      </c>
      <c r="Q12" s="15" t="s">
        <v>190</v>
      </c>
      <c r="R12" s="15" t="s">
        <v>190</v>
      </c>
      <c r="S12" s="15">
        <v>32</v>
      </c>
      <c r="T12" s="18">
        <v>310828000</v>
      </c>
      <c r="U12" s="15" t="s">
        <v>191</v>
      </c>
      <c r="V12" s="15" t="s">
        <v>192</v>
      </c>
      <c r="W12" s="15" t="s">
        <v>17</v>
      </c>
      <c r="X12" s="15">
        <v>459.2</v>
      </c>
      <c r="Y12" s="15" t="s">
        <v>163</v>
      </c>
      <c r="Z12" s="15"/>
      <c r="AA12" s="19">
        <v>44439</v>
      </c>
      <c r="AB12" s="19">
        <v>44439</v>
      </c>
      <c r="AC12" s="19">
        <v>44446</v>
      </c>
      <c r="AD12" s="19">
        <v>44446</v>
      </c>
      <c r="AE12" s="15">
        <v>1</v>
      </c>
      <c r="AF12" s="15">
        <v>1</v>
      </c>
      <c r="AG12" s="15" t="s">
        <v>193</v>
      </c>
      <c r="AH12" s="15">
        <v>0</v>
      </c>
      <c r="AI12" s="15">
        <v>0</v>
      </c>
      <c r="AJ12" s="15" t="s">
        <v>189</v>
      </c>
      <c r="AK12" s="15" t="s">
        <v>158</v>
      </c>
      <c r="AL12" s="15">
        <v>1</v>
      </c>
      <c r="AM12" s="17">
        <v>0</v>
      </c>
      <c r="AN12" s="17">
        <v>0</v>
      </c>
      <c r="AO12" s="15">
        <v>6.7</v>
      </c>
      <c r="AP12" s="17">
        <v>310828000</v>
      </c>
      <c r="AQ12" s="15">
        <v>1</v>
      </c>
      <c r="AR12" s="15" t="s">
        <v>17</v>
      </c>
      <c r="AS12" s="15" t="s">
        <v>17</v>
      </c>
      <c r="AT12" s="15">
        <v>458.4</v>
      </c>
      <c r="AU12" s="15">
        <v>458.6</v>
      </c>
      <c r="AV12" s="15">
        <v>0</v>
      </c>
      <c r="AW12" s="8">
        <f>VLOOKUP(F12,[1]buy!$B:$G,6,0)</f>
        <v>310828000</v>
      </c>
      <c r="AX12" s="8">
        <f>VLOOKUP(F12,[1]buy!$B:$J,9,0)</f>
        <v>0</v>
      </c>
      <c r="AY12" s="8">
        <f t="shared" si="0"/>
        <v>310828000</v>
      </c>
    </row>
    <row r="13" spans="1:52" ht="24.75" x14ac:dyDescent="0.25">
      <c r="D13" s="15" t="s">
        <v>89</v>
      </c>
      <c r="E13" s="15">
        <v>18496517</v>
      </c>
      <c r="F13" s="15">
        <v>48571628</v>
      </c>
      <c r="G13" s="15" t="s">
        <v>146</v>
      </c>
      <c r="H13" s="15" t="s">
        <v>147</v>
      </c>
      <c r="I13" s="15" t="s">
        <v>147</v>
      </c>
      <c r="J13" s="15" t="s">
        <v>148</v>
      </c>
      <c r="K13" s="15" t="s">
        <v>148</v>
      </c>
      <c r="L13" s="20" t="s">
        <v>194</v>
      </c>
      <c r="M13" s="15" t="s">
        <v>195</v>
      </c>
      <c r="N13" s="15" t="s">
        <v>196</v>
      </c>
      <c r="O13" s="17">
        <v>331100</v>
      </c>
      <c r="P13" s="15">
        <v>33.548999999999999</v>
      </c>
      <c r="Q13" s="15" t="s">
        <v>197</v>
      </c>
      <c r="R13" s="15" t="s">
        <v>197</v>
      </c>
      <c r="S13" s="15">
        <v>10</v>
      </c>
      <c r="T13" s="18">
        <v>9997266.5099999998</v>
      </c>
      <c r="U13" s="15" t="s">
        <v>198</v>
      </c>
      <c r="V13" s="15" t="s">
        <v>199</v>
      </c>
      <c r="W13" s="15" t="s">
        <v>17</v>
      </c>
      <c r="X13" s="15">
        <v>33.805</v>
      </c>
      <c r="Y13" s="15" t="s">
        <v>155</v>
      </c>
      <c r="Z13" s="15"/>
      <c r="AA13" s="19">
        <v>44439</v>
      </c>
      <c r="AB13" s="19">
        <v>44439</v>
      </c>
      <c r="AC13" s="19">
        <v>44440</v>
      </c>
      <c r="AD13" s="19">
        <v>44440</v>
      </c>
      <c r="AE13" s="15">
        <v>1</v>
      </c>
      <c r="AF13" s="15">
        <v>1</v>
      </c>
      <c r="AG13" s="15" t="s">
        <v>200</v>
      </c>
      <c r="AH13" s="15">
        <v>0</v>
      </c>
      <c r="AI13" s="15">
        <v>0</v>
      </c>
      <c r="AJ13" s="15" t="s">
        <v>157</v>
      </c>
      <c r="AK13" s="15" t="s">
        <v>158</v>
      </c>
      <c r="AL13" s="15">
        <v>2</v>
      </c>
      <c r="AM13" s="17">
        <v>0</v>
      </c>
      <c r="AN13" s="17">
        <v>0</v>
      </c>
      <c r="AO13" s="15">
        <v>6.54</v>
      </c>
      <c r="AP13" s="17">
        <v>9997266.5099999998</v>
      </c>
      <c r="AQ13" s="15">
        <v>1</v>
      </c>
      <c r="AR13" s="15" t="s">
        <v>17</v>
      </c>
      <c r="AS13" s="15" t="s">
        <v>17</v>
      </c>
      <c r="AT13" s="15">
        <v>33.825000000000003</v>
      </c>
      <c r="AU13" s="15">
        <v>33.854999999999997</v>
      </c>
      <c r="AV13" s="15">
        <v>0</v>
      </c>
      <c r="AW13" s="8">
        <f>VLOOKUP(F13,[1]sell!$B:$G,6,0)</f>
        <v>-9997266.5099999998</v>
      </c>
      <c r="AX13" s="8">
        <f>VLOOKUP(F13,[1]sell!$B:$J,9,0)</f>
        <v>0</v>
      </c>
      <c r="AY13" s="8">
        <f t="shared" si="0"/>
        <v>-9997266.5099999998</v>
      </c>
    </row>
    <row r="14" spans="1:52" ht="24.75" x14ac:dyDescent="0.25">
      <c r="D14" s="15" t="s">
        <v>89</v>
      </c>
      <c r="E14" s="15">
        <v>18496518</v>
      </c>
      <c r="F14" s="15">
        <v>48571629</v>
      </c>
      <c r="G14" s="15" t="s">
        <v>146</v>
      </c>
      <c r="H14" s="15" t="s">
        <v>147</v>
      </c>
      <c r="I14" s="15" t="s">
        <v>147</v>
      </c>
      <c r="J14" s="15" t="s">
        <v>148</v>
      </c>
      <c r="K14" s="15" t="s">
        <v>148</v>
      </c>
      <c r="L14" s="20" t="s">
        <v>194</v>
      </c>
      <c r="M14" s="15" t="s">
        <v>195</v>
      </c>
      <c r="N14" s="15" t="s">
        <v>196</v>
      </c>
      <c r="O14" s="17">
        <v>5047300</v>
      </c>
      <c r="P14" s="15">
        <v>33.548999999999999</v>
      </c>
      <c r="Q14" s="15" t="s">
        <v>201</v>
      </c>
      <c r="R14" s="15" t="s">
        <v>201</v>
      </c>
      <c r="S14" s="15">
        <v>10</v>
      </c>
      <c r="T14" s="18">
        <v>152398680.93000001</v>
      </c>
      <c r="U14" s="15" t="s">
        <v>202</v>
      </c>
      <c r="V14" s="15" t="s">
        <v>203</v>
      </c>
      <c r="W14" s="15" t="s">
        <v>17</v>
      </c>
      <c r="X14" s="15">
        <v>33.805</v>
      </c>
      <c r="Y14" s="15" t="s">
        <v>155</v>
      </c>
      <c r="Z14" s="15"/>
      <c r="AA14" s="19">
        <v>44439</v>
      </c>
      <c r="AB14" s="19">
        <v>44439</v>
      </c>
      <c r="AC14" s="19">
        <v>44440</v>
      </c>
      <c r="AD14" s="19">
        <v>44440</v>
      </c>
      <c r="AE14" s="15">
        <v>1</v>
      </c>
      <c r="AF14" s="15">
        <v>1</v>
      </c>
      <c r="AG14" s="15" t="s">
        <v>204</v>
      </c>
      <c r="AH14" s="15">
        <v>0</v>
      </c>
      <c r="AI14" s="15">
        <v>0</v>
      </c>
      <c r="AJ14" s="15" t="s">
        <v>157</v>
      </c>
      <c r="AK14" s="15" t="s">
        <v>158</v>
      </c>
      <c r="AL14" s="15">
        <v>2</v>
      </c>
      <c r="AM14" s="17">
        <v>0</v>
      </c>
      <c r="AN14" s="17">
        <v>0</v>
      </c>
      <c r="AO14" s="15">
        <v>6.55</v>
      </c>
      <c r="AP14" s="17">
        <v>152398680.93000001</v>
      </c>
      <c r="AQ14" s="15">
        <v>1</v>
      </c>
      <c r="AR14" s="15" t="s">
        <v>17</v>
      </c>
      <c r="AS14" s="15" t="s">
        <v>17</v>
      </c>
      <c r="AT14" s="15">
        <v>33.825000000000003</v>
      </c>
      <c r="AU14" s="15">
        <v>33.854999999999997</v>
      </c>
      <c r="AV14" s="15">
        <v>0</v>
      </c>
      <c r="AW14" s="8">
        <f>VLOOKUP(F14,[1]sell!$B:$G,6,0)</f>
        <v>-152398680.93000001</v>
      </c>
      <c r="AX14" s="8">
        <f>VLOOKUP(F14,[1]sell!$B:$J,9,0)</f>
        <v>0</v>
      </c>
      <c r="AY14" s="8">
        <f t="shared" si="0"/>
        <v>-152398680.93000001</v>
      </c>
    </row>
    <row r="15" spans="1:52" ht="24.75" x14ac:dyDescent="0.25">
      <c r="D15" s="15" t="s">
        <v>89</v>
      </c>
      <c r="E15" s="15">
        <v>18496521</v>
      </c>
      <c r="F15" s="15">
        <v>48571631</v>
      </c>
      <c r="G15" s="15" t="s">
        <v>146</v>
      </c>
      <c r="H15" s="15" t="s">
        <v>147</v>
      </c>
      <c r="I15" s="15" t="s">
        <v>147</v>
      </c>
      <c r="J15" s="15" t="s">
        <v>148</v>
      </c>
      <c r="K15" s="15" t="s">
        <v>148</v>
      </c>
      <c r="L15" s="20" t="s">
        <v>194</v>
      </c>
      <c r="M15" s="15" t="s">
        <v>195</v>
      </c>
      <c r="N15" s="15" t="s">
        <v>196</v>
      </c>
      <c r="O15" s="17">
        <v>28900</v>
      </c>
      <c r="P15" s="15">
        <v>33.548999999999999</v>
      </c>
      <c r="Q15" s="15" t="s">
        <v>205</v>
      </c>
      <c r="R15" s="15" t="s">
        <v>205</v>
      </c>
      <c r="S15" s="15">
        <v>10</v>
      </c>
      <c r="T15" s="18">
        <v>872609.49</v>
      </c>
      <c r="U15" s="15" t="s">
        <v>206</v>
      </c>
      <c r="V15" s="15" t="s">
        <v>207</v>
      </c>
      <c r="W15" s="15" t="s">
        <v>17</v>
      </c>
      <c r="X15" s="15">
        <v>33.805</v>
      </c>
      <c r="Y15" s="15" t="s">
        <v>155</v>
      </c>
      <c r="Z15" s="15"/>
      <c r="AA15" s="19">
        <v>44439</v>
      </c>
      <c r="AB15" s="19">
        <v>44439</v>
      </c>
      <c r="AC15" s="19">
        <v>44440</v>
      </c>
      <c r="AD15" s="19">
        <v>44440</v>
      </c>
      <c r="AE15" s="15">
        <v>1</v>
      </c>
      <c r="AF15" s="15">
        <v>1</v>
      </c>
      <c r="AG15" s="15" t="s">
        <v>208</v>
      </c>
      <c r="AH15" s="15">
        <v>0</v>
      </c>
      <c r="AI15" s="15">
        <v>0</v>
      </c>
      <c r="AJ15" s="15" t="s">
        <v>157</v>
      </c>
      <c r="AK15" s="15" t="s">
        <v>158</v>
      </c>
      <c r="AL15" s="15">
        <v>2</v>
      </c>
      <c r="AM15" s="17">
        <v>0</v>
      </c>
      <c r="AN15" s="17">
        <v>0</v>
      </c>
      <c r="AO15" s="15">
        <v>6.55</v>
      </c>
      <c r="AP15" s="17">
        <v>872609.49</v>
      </c>
      <c r="AQ15" s="15">
        <v>1</v>
      </c>
      <c r="AR15" s="15" t="s">
        <v>17</v>
      </c>
      <c r="AS15" s="15" t="s">
        <v>17</v>
      </c>
      <c r="AT15" s="15">
        <v>33.825000000000003</v>
      </c>
      <c r="AU15" s="15">
        <v>33.854999999999997</v>
      </c>
      <c r="AV15" s="15">
        <v>0</v>
      </c>
      <c r="AW15" s="8">
        <f>VLOOKUP(F15,[1]sell!$B:$G,6,0)</f>
        <v>-872609.49</v>
      </c>
      <c r="AX15" s="8">
        <f>VLOOKUP(F15,[1]sell!$B:$J,9,0)</f>
        <v>0</v>
      </c>
      <c r="AY15" s="8">
        <f t="shared" si="0"/>
        <v>-872609.49</v>
      </c>
    </row>
    <row r="16" spans="1:52" ht="24.75" x14ac:dyDescent="0.25">
      <c r="D16" s="15" t="s">
        <v>89</v>
      </c>
      <c r="E16" s="15">
        <v>18496523</v>
      </c>
      <c r="F16" s="15">
        <v>48571633</v>
      </c>
      <c r="G16" s="15" t="s">
        <v>146</v>
      </c>
      <c r="H16" s="15" t="s">
        <v>147</v>
      </c>
      <c r="I16" s="15" t="s">
        <v>147</v>
      </c>
      <c r="J16" s="15" t="s">
        <v>148</v>
      </c>
      <c r="K16" s="15" t="s">
        <v>148</v>
      </c>
      <c r="L16" s="20" t="s">
        <v>194</v>
      </c>
      <c r="M16" s="15" t="s">
        <v>195</v>
      </c>
      <c r="N16" s="15" t="s">
        <v>196</v>
      </c>
      <c r="O16" s="17">
        <v>1085100</v>
      </c>
      <c r="P16" s="15">
        <v>33.548999999999999</v>
      </c>
      <c r="Q16" s="15" t="s">
        <v>209</v>
      </c>
      <c r="R16" s="15" t="s">
        <v>209</v>
      </c>
      <c r="S16" s="15">
        <v>10</v>
      </c>
      <c r="T16" s="18">
        <v>32763617.91</v>
      </c>
      <c r="U16" s="15" t="s">
        <v>210</v>
      </c>
      <c r="V16" s="15" t="s">
        <v>211</v>
      </c>
      <c r="W16" s="15" t="s">
        <v>17</v>
      </c>
      <c r="X16" s="15">
        <v>33.805</v>
      </c>
      <c r="Y16" s="15" t="s">
        <v>155</v>
      </c>
      <c r="Z16" s="15"/>
      <c r="AA16" s="19">
        <v>44439</v>
      </c>
      <c r="AB16" s="19">
        <v>44439</v>
      </c>
      <c r="AC16" s="19">
        <v>44440</v>
      </c>
      <c r="AD16" s="19">
        <v>44440</v>
      </c>
      <c r="AE16" s="15">
        <v>1</v>
      </c>
      <c r="AF16" s="15">
        <v>1</v>
      </c>
      <c r="AG16" s="15" t="s">
        <v>212</v>
      </c>
      <c r="AH16" s="15">
        <v>0</v>
      </c>
      <c r="AI16" s="15">
        <v>0</v>
      </c>
      <c r="AJ16" s="15" t="s">
        <v>157</v>
      </c>
      <c r="AK16" s="15" t="s">
        <v>158</v>
      </c>
      <c r="AL16" s="15">
        <v>2</v>
      </c>
      <c r="AM16" s="17">
        <v>0</v>
      </c>
      <c r="AN16" s="17">
        <v>0</v>
      </c>
      <c r="AO16" s="15">
        <v>6.55</v>
      </c>
      <c r="AP16" s="17">
        <v>32763617.91</v>
      </c>
      <c r="AQ16" s="15">
        <v>1</v>
      </c>
      <c r="AR16" s="15" t="s">
        <v>17</v>
      </c>
      <c r="AS16" s="15" t="s">
        <v>17</v>
      </c>
      <c r="AT16" s="15">
        <v>33.825000000000003</v>
      </c>
      <c r="AU16" s="15">
        <v>33.854999999999997</v>
      </c>
      <c r="AV16" s="15">
        <v>0</v>
      </c>
      <c r="AW16" s="8">
        <f>VLOOKUP(F16,[1]sell!$B:$G,6,0)</f>
        <v>-32763617.91</v>
      </c>
      <c r="AX16" s="8">
        <f>VLOOKUP(F16,[1]sell!$B:$J,9,0)</f>
        <v>0</v>
      </c>
      <c r="AY16" s="8">
        <f t="shared" si="0"/>
        <v>-32763617.91</v>
      </c>
    </row>
    <row r="17" spans="1:51" ht="24.75" x14ac:dyDescent="0.25">
      <c r="D17" s="15" t="s">
        <v>89</v>
      </c>
      <c r="E17" s="15">
        <v>18496527</v>
      </c>
      <c r="F17" s="15">
        <v>48571735</v>
      </c>
      <c r="G17" s="15" t="s">
        <v>146</v>
      </c>
      <c r="H17" s="15" t="s">
        <v>147</v>
      </c>
      <c r="I17" s="15" t="s">
        <v>147</v>
      </c>
      <c r="J17" s="15" t="s">
        <v>148</v>
      </c>
      <c r="K17" s="15" t="s">
        <v>148</v>
      </c>
      <c r="L17" s="20" t="s">
        <v>194</v>
      </c>
      <c r="M17" s="15" t="s">
        <v>195</v>
      </c>
      <c r="N17" s="15" t="s">
        <v>196</v>
      </c>
      <c r="O17" s="17">
        <v>7507600</v>
      </c>
      <c r="P17" s="15">
        <v>33.548999999999999</v>
      </c>
      <c r="Q17" s="15" t="s">
        <v>213</v>
      </c>
      <c r="R17" s="15" t="s">
        <v>213</v>
      </c>
      <c r="S17" s="15">
        <v>10</v>
      </c>
      <c r="T17" s="18">
        <v>226685225.16</v>
      </c>
      <c r="U17" s="15" t="s">
        <v>214</v>
      </c>
      <c r="V17" s="15" t="s">
        <v>215</v>
      </c>
      <c r="W17" s="15" t="s">
        <v>17</v>
      </c>
      <c r="X17" s="15">
        <v>33.805</v>
      </c>
      <c r="Y17" s="15" t="s">
        <v>155</v>
      </c>
      <c r="Z17" s="15"/>
      <c r="AA17" s="19">
        <v>44439</v>
      </c>
      <c r="AB17" s="19">
        <v>44439</v>
      </c>
      <c r="AC17" s="19">
        <v>44440</v>
      </c>
      <c r="AD17" s="19">
        <v>44440</v>
      </c>
      <c r="AE17" s="15">
        <v>1</v>
      </c>
      <c r="AF17" s="15">
        <v>1</v>
      </c>
      <c r="AG17" s="15" t="s">
        <v>216</v>
      </c>
      <c r="AH17" s="15">
        <v>0</v>
      </c>
      <c r="AI17" s="15">
        <v>0</v>
      </c>
      <c r="AJ17" s="15" t="s">
        <v>157</v>
      </c>
      <c r="AK17" s="15" t="s">
        <v>158</v>
      </c>
      <c r="AL17" s="15">
        <v>2</v>
      </c>
      <c r="AM17" s="17">
        <v>0</v>
      </c>
      <c r="AN17" s="17">
        <v>0</v>
      </c>
      <c r="AO17" s="15">
        <v>6.55</v>
      </c>
      <c r="AP17" s="17">
        <v>226685225.16</v>
      </c>
      <c r="AQ17" s="15">
        <v>1</v>
      </c>
      <c r="AR17" s="15" t="s">
        <v>17</v>
      </c>
      <c r="AS17" s="15" t="s">
        <v>17</v>
      </c>
      <c r="AT17" s="15">
        <v>33.825000000000003</v>
      </c>
      <c r="AU17" s="15">
        <v>33.854999999999997</v>
      </c>
      <c r="AV17" s="15">
        <v>0</v>
      </c>
      <c r="AW17" s="8">
        <f>VLOOKUP(F17,[1]sell!$B:$G,6,0)</f>
        <v>-226685225.16</v>
      </c>
      <c r="AX17" s="8">
        <f>VLOOKUP(F17,[1]sell!$B:$J,9,0)</f>
        <v>0</v>
      </c>
      <c r="AY17" s="8">
        <f t="shared" si="0"/>
        <v>-226685225.16</v>
      </c>
    </row>
    <row r="18" spans="1:51" ht="24.75" x14ac:dyDescent="0.25">
      <c r="A18" s="6">
        <v>9</v>
      </c>
      <c r="B18" s="6" t="str">
        <f>VLOOKUP(F18,[1]buy!$B:$E,4,0)</f>
        <v>47010</v>
      </c>
      <c r="C18" s="6">
        <f>VLOOKUP(F18,[1]buy!$B:$H,7,0)</f>
        <v>0</v>
      </c>
      <c r="D18" s="15" t="s">
        <v>89</v>
      </c>
      <c r="E18" s="15">
        <v>18496585</v>
      </c>
      <c r="F18" s="15">
        <v>48573245</v>
      </c>
      <c r="G18" s="15" t="s">
        <v>146</v>
      </c>
      <c r="H18" s="15" t="s">
        <v>159</v>
      </c>
      <c r="I18" s="15" t="s">
        <v>159</v>
      </c>
      <c r="J18" s="15" t="s">
        <v>148</v>
      </c>
      <c r="K18" s="15" t="s">
        <v>148</v>
      </c>
      <c r="L18" s="16" t="s">
        <v>149</v>
      </c>
      <c r="M18" s="15" t="s">
        <v>195</v>
      </c>
      <c r="N18" s="15" t="s">
        <v>196</v>
      </c>
      <c r="O18" s="17">
        <v>14845606</v>
      </c>
      <c r="P18" s="15">
        <v>33.679999000000002</v>
      </c>
      <c r="Q18" s="15" t="s">
        <v>217</v>
      </c>
      <c r="R18" s="15" t="s">
        <v>217</v>
      </c>
      <c r="S18" s="15">
        <v>20</v>
      </c>
      <c r="T18" s="18">
        <v>400000000</v>
      </c>
      <c r="U18" s="15" t="s">
        <v>218</v>
      </c>
      <c r="V18" s="15" t="s">
        <v>219</v>
      </c>
      <c r="W18" s="15" t="s">
        <v>17</v>
      </c>
      <c r="X18" s="15">
        <v>33.805</v>
      </c>
      <c r="Y18" s="15" t="s">
        <v>163</v>
      </c>
      <c r="Z18" s="15"/>
      <c r="AA18" s="19">
        <v>44439</v>
      </c>
      <c r="AB18" s="19">
        <v>44439</v>
      </c>
      <c r="AC18" s="19">
        <v>44440</v>
      </c>
      <c r="AD18" s="19">
        <v>44440</v>
      </c>
      <c r="AE18" s="15">
        <v>1</v>
      </c>
      <c r="AF18" s="15">
        <v>1</v>
      </c>
      <c r="AG18" s="15" t="s">
        <v>220</v>
      </c>
      <c r="AH18" s="15">
        <v>0</v>
      </c>
      <c r="AI18" s="15">
        <v>0</v>
      </c>
      <c r="AJ18" s="15" t="s">
        <v>165</v>
      </c>
      <c r="AK18" s="15" t="s">
        <v>158</v>
      </c>
      <c r="AL18" s="15">
        <v>2</v>
      </c>
      <c r="AM18" s="17">
        <v>0</v>
      </c>
      <c r="AN18" s="17">
        <v>0</v>
      </c>
      <c r="AO18" s="15">
        <v>6.9</v>
      </c>
      <c r="AP18" s="17">
        <v>400000000</v>
      </c>
      <c r="AQ18" s="15">
        <v>1</v>
      </c>
      <c r="AR18" s="15" t="s">
        <v>17</v>
      </c>
      <c r="AS18" s="15" t="s">
        <v>17</v>
      </c>
      <c r="AT18" s="15">
        <v>33.825000000000003</v>
      </c>
      <c r="AU18" s="15">
        <v>33.854999999999997</v>
      </c>
      <c r="AV18" s="15">
        <v>0</v>
      </c>
      <c r="AW18" s="8">
        <f>VLOOKUP(F18,[1]buy!$B:$G,6,0)</f>
        <v>400000000</v>
      </c>
      <c r="AX18" s="8">
        <f>VLOOKUP(F18,[1]buy!$B:$J,9,0)</f>
        <v>0</v>
      </c>
      <c r="AY18" s="8">
        <f t="shared" si="0"/>
        <v>400000000</v>
      </c>
    </row>
    <row r="19" spans="1:51" ht="24.75" x14ac:dyDescent="0.25">
      <c r="A19" s="6">
        <v>9</v>
      </c>
      <c r="B19" s="6" t="str">
        <f>VLOOKUP(F19,[1]buy!$B:$E,4,0)</f>
        <v>47010</v>
      </c>
      <c r="C19" s="6">
        <f>VLOOKUP(F19,[1]buy!$B:$H,7,0)</f>
        <v>0</v>
      </c>
      <c r="D19" s="15" t="s">
        <v>89</v>
      </c>
      <c r="E19" s="15">
        <v>18496589</v>
      </c>
      <c r="F19" s="15">
        <v>48573249</v>
      </c>
      <c r="G19" s="15" t="s">
        <v>146</v>
      </c>
      <c r="H19" s="15" t="s">
        <v>159</v>
      </c>
      <c r="I19" s="15" t="s">
        <v>159</v>
      </c>
      <c r="J19" s="15" t="s">
        <v>148</v>
      </c>
      <c r="K19" s="15" t="s">
        <v>148</v>
      </c>
      <c r="L19" s="16" t="s">
        <v>149</v>
      </c>
      <c r="M19" s="15" t="s">
        <v>221</v>
      </c>
      <c r="N19" s="15" t="s">
        <v>222</v>
      </c>
      <c r="O19" s="17">
        <v>1020617</v>
      </c>
      <c r="P19" s="15">
        <v>489.89973700000002</v>
      </c>
      <c r="Q19" s="15" t="s">
        <v>217</v>
      </c>
      <c r="R19" s="15" t="s">
        <v>217</v>
      </c>
      <c r="S19" s="15">
        <v>20</v>
      </c>
      <c r="T19" s="18">
        <v>400000000</v>
      </c>
      <c r="U19" s="15" t="s">
        <v>218</v>
      </c>
      <c r="V19" s="15" t="s">
        <v>219</v>
      </c>
      <c r="W19" s="15" t="s">
        <v>17</v>
      </c>
      <c r="X19" s="15">
        <v>486.4</v>
      </c>
      <c r="Y19" s="15" t="s">
        <v>163</v>
      </c>
      <c r="Z19" s="15"/>
      <c r="AA19" s="19">
        <v>44439</v>
      </c>
      <c r="AB19" s="19">
        <v>44439</v>
      </c>
      <c r="AC19" s="19">
        <v>44440</v>
      </c>
      <c r="AD19" s="19">
        <v>44440</v>
      </c>
      <c r="AE19" s="15">
        <v>1</v>
      </c>
      <c r="AF19" s="15">
        <v>1</v>
      </c>
      <c r="AG19" s="15" t="s">
        <v>223</v>
      </c>
      <c r="AH19" s="15">
        <v>0</v>
      </c>
      <c r="AI19" s="15">
        <v>0</v>
      </c>
      <c r="AJ19" s="15" t="s">
        <v>165</v>
      </c>
      <c r="AK19" s="15" t="s">
        <v>158</v>
      </c>
      <c r="AL19" s="15">
        <v>1</v>
      </c>
      <c r="AM19" s="17">
        <v>0</v>
      </c>
      <c r="AN19" s="17">
        <v>0</v>
      </c>
      <c r="AO19" s="15">
        <v>6.9</v>
      </c>
      <c r="AP19" s="17">
        <v>400000000</v>
      </c>
      <c r="AQ19" s="15">
        <v>1</v>
      </c>
      <c r="AR19" s="15" t="s">
        <v>17</v>
      </c>
      <c r="AS19" s="15" t="s">
        <v>17</v>
      </c>
      <c r="AT19" s="15">
        <v>485.6</v>
      </c>
      <c r="AU19" s="15">
        <v>485.8</v>
      </c>
      <c r="AV19" s="15">
        <v>0</v>
      </c>
      <c r="AW19" s="8">
        <f>VLOOKUP(F19,[1]buy!$B:$G,6,0)</f>
        <v>400000000</v>
      </c>
      <c r="AX19" s="8">
        <f>VLOOKUP(F19,[1]buy!$B:$J,9,0)</f>
        <v>0</v>
      </c>
      <c r="AY19" s="8">
        <f t="shared" si="0"/>
        <v>400000000</v>
      </c>
    </row>
    <row r="20" spans="1:51" ht="24.75" x14ac:dyDescent="0.25">
      <c r="A20" s="6">
        <v>9</v>
      </c>
      <c r="B20" s="6" t="str">
        <f>VLOOKUP(F20,[1]buy!$B:$E,4,0)</f>
        <v>47010</v>
      </c>
      <c r="C20" s="6">
        <f>VLOOKUP(F20,[1]buy!$B:$H,7,0)</f>
        <v>47011</v>
      </c>
      <c r="D20" s="15" t="s">
        <v>181</v>
      </c>
      <c r="E20" s="15">
        <v>18492421</v>
      </c>
      <c r="F20" s="15">
        <v>48455789</v>
      </c>
      <c r="G20" s="15" t="s">
        <v>146</v>
      </c>
      <c r="H20" s="15" t="s">
        <v>182</v>
      </c>
      <c r="I20" s="15" t="s">
        <v>182</v>
      </c>
      <c r="J20" s="15" t="s">
        <v>148</v>
      </c>
      <c r="K20" s="15" t="s">
        <v>148</v>
      </c>
      <c r="L20" s="16" t="s">
        <v>149</v>
      </c>
      <c r="M20" s="15" t="s">
        <v>224</v>
      </c>
      <c r="N20" s="15" t="s">
        <v>225</v>
      </c>
      <c r="O20" s="17">
        <v>9000000</v>
      </c>
      <c r="P20" s="15">
        <v>68.97</v>
      </c>
      <c r="Q20" s="15" t="s">
        <v>226</v>
      </c>
      <c r="R20" s="15" t="s">
        <v>226</v>
      </c>
      <c r="S20" s="15">
        <v>16</v>
      </c>
      <c r="T20" s="18">
        <v>521413200</v>
      </c>
      <c r="U20" s="15" t="s">
        <v>227</v>
      </c>
      <c r="V20" s="15" t="s">
        <v>228</v>
      </c>
      <c r="W20" s="15" t="s">
        <v>17</v>
      </c>
      <c r="X20" s="15">
        <v>73.015000000000001</v>
      </c>
      <c r="Y20" s="15" t="s">
        <v>163</v>
      </c>
      <c r="Z20" s="15"/>
      <c r="AA20" s="19">
        <v>44433</v>
      </c>
      <c r="AB20" s="19">
        <v>44433</v>
      </c>
      <c r="AC20" s="19">
        <v>44440</v>
      </c>
      <c r="AD20" s="19">
        <v>44440</v>
      </c>
      <c r="AE20" s="15">
        <v>1</v>
      </c>
      <c r="AF20" s="15">
        <v>1</v>
      </c>
      <c r="AG20" s="15" t="s">
        <v>229</v>
      </c>
      <c r="AH20" s="15">
        <v>0</v>
      </c>
      <c r="AI20" s="15">
        <v>0</v>
      </c>
      <c r="AJ20" s="15" t="s">
        <v>189</v>
      </c>
      <c r="AK20" s="15" t="s">
        <v>158</v>
      </c>
      <c r="AL20" s="15">
        <v>1</v>
      </c>
      <c r="AM20" s="17">
        <v>574268.79</v>
      </c>
      <c r="AN20" s="17">
        <v>574268.79</v>
      </c>
      <c r="AO20" s="15">
        <v>6.7</v>
      </c>
      <c r="AP20" s="17">
        <v>521413200</v>
      </c>
      <c r="AQ20" s="15">
        <v>1</v>
      </c>
      <c r="AR20" s="15" t="s">
        <v>17</v>
      </c>
      <c r="AS20" s="15" t="s">
        <v>17</v>
      </c>
      <c r="AT20" s="15">
        <v>73.775000000000006</v>
      </c>
      <c r="AU20" s="15">
        <v>73.78</v>
      </c>
      <c r="AV20" s="15">
        <v>0</v>
      </c>
      <c r="AW20" s="8">
        <f>VLOOKUP(F20,[1]buy!$B:$G,6,0)</f>
        <v>521413200</v>
      </c>
      <c r="AX20" s="8">
        <f>VLOOKUP(F20,[1]buy!$B:$J,9,0)</f>
        <v>574268.79</v>
      </c>
      <c r="AY20" s="8">
        <f t="shared" si="0"/>
        <v>521987468.79000002</v>
      </c>
    </row>
    <row r="21" spans="1:51" ht="24.75" x14ac:dyDescent="0.25">
      <c r="A21" s="6">
        <v>9</v>
      </c>
      <c r="B21" s="6" t="str">
        <f>VLOOKUP(F21,[1]buy!$B:$E,4,0)</f>
        <v>47010</v>
      </c>
      <c r="C21" s="6">
        <f>VLOOKUP(F21,[1]buy!$B:$H,7,0)</f>
        <v>47011</v>
      </c>
      <c r="D21" s="15" t="s">
        <v>181</v>
      </c>
      <c r="E21" s="15">
        <v>18492424</v>
      </c>
      <c r="F21" s="15">
        <v>48455794</v>
      </c>
      <c r="G21" s="15" t="s">
        <v>146</v>
      </c>
      <c r="H21" s="15" t="s">
        <v>182</v>
      </c>
      <c r="I21" s="15" t="s">
        <v>182</v>
      </c>
      <c r="J21" s="15" t="s">
        <v>148</v>
      </c>
      <c r="K21" s="15" t="s">
        <v>148</v>
      </c>
      <c r="L21" s="16" t="s">
        <v>149</v>
      </c>
      <c r="M21" s="15" t="s">
        <v>230</v>
      </c>
      <c r="N21" s="15" t="s">
        <v>231</v>
      </c>
      <c r="O21" s="17">
        <v>3000000</v>
      </c>
      <c r="P21" s="15">
        <v>237.64</v>
      </c>
      <c r="Q21" s="15" t="s">
        <v>232</v>
      </c>
      <c r="R21" s="15" t="s">
        <v>232</v>
      </c>
      <c r="S21" s="15">
        <v>22</v>
      </c>
      <c r="T21" s="18">
        <v>556077600</v>
      </c>
      <c r="U21" s="15" t="s">
        <v>233</v>
      </c>
      <c r="V21" s="15" t="s">
        <v>234</v>
      </c>
      <c r="W21" s="15" t="s">
        <v>17</v>
      </c>
      <c r="X21" s="15">
        <v>248.66</v>
      </c>
      <c r="Y21" s="15" t="s">
        <v>163</v>
      </c>
      <c r="Z21" s="15"/>
      <c r="AA21" s="19">
        <v>44433</v>
      </c>
      <c r="AB21" s="19">
        <v>44433</v>
      </c>
      <c r="AC21" s="19">
        <v>44440</v>
      </c>
      <c r="AD21" s="19">
        <v>44440</v>
      </c>
      <c r="AE21" s="15">
        <v>1</v>
      </c>
      <c r="AF21" s="15">
        <v>1</v>
      </c>
      <c r="AG21" s="15" t="s">
        <v>235</v>
      </c>
      <c r="AH21" s="15">
        <v>0</v>
      </c>
      <c r="AI21" s="15">
        <v>0</v>
      </c>
      <c r="AJ21" s="15" t="s">
        <v>189</v>
      </c>
      <c r="AK21" s="15" t="s">
        <v>158</v>
      </c>
      <c r="AL21" s="15">
        <v>1</v>
      </c>
      <c r="AM21" s="17">
        <v>612447.11</v>
      </c>
      <c r="AN21" s="17">
        <v>612447.11</v>
      </c>
      <c r="AO21" s="15">
        <v>6.7</v>
      </c>
      <c r="AP21" s="17">
        <v>556077600</v>
      </c>
      <c r="AQ21" s="15">
        <v>1</v>
      </c>
      <c r="AR21" s="15" t="s">
        <v>17</v>
      </c>
      <c r="AS21" s="15" t="s">
        <v>17</v>
      </c>
      <c r="AT21" s="15">
        <v>245.48</v>
      </c>
      <c r="AU21" s="15">
        <v>245.7</v>
      </c>
      <c r="AV21" s="15">
        <v>0</v>
      </c>
      <c r="AW21" s="8">
        <f>VLOOKUP(F21,[1]buy!$B:$G,6,0)</f>
        <v>556077600</v>
      </c>
      <c r="AX21" s="8">
        <f>VLOOKUP(F21,[1]buy!$B:$J,9,0)</f>
        <v>612447.11</v>
      </c>
      <c r="AY21" s="8">
        <f t="shared" si="0"/>
        <v>556690047.11000001</v>
      </c>
    </row>
    <row r="22" spans="1:51" ht="24.75" x14ac:dyDescent="0.25">
      <c r="A22" s="6">
        <v>9</v>
      </c>
      <c r="B22" s="6" t="str">
        <f>VLOOKUP(F22,[1]buy!$B:$E,4,0)</f>
        <v>47010</v>
      </c>
      <c r="C22" s="6">
        <f>VLOOKUP(F22,[1]buy!$B:$H,7,0)</f>
        <v>47011</v>
      </c>
      <c r="D22" s="15" t="s">
        <v>236</v>
      </c>
      <c r="E22" s="15">
        <v>18492906</v>
      </c>
      <c r="F22" s="15">
        <v>48481975</v>
      </c>
      <c r="G22" s="15" t="s">
        <v>146</v>
      </c>
      <c r="H22" s="15" t="s">
        <v>182</v>
      </c>
      <c r="I22" s="15" t="s">
        <v>182</v>
      </c>
      <c r="J22" s="15" t="s">
        <v>148</v>
      </c>
      <c r="K22" s="15" t="s">
        <v>148</v>
      </c>
      <c r="L22" s="16" t="s">
        <v>149</v>
      </c>
      <c r="M22" s="15" t="s">
        <v>224</v>
      </c>
      <c r="N22" s="15" t="s">
        <v>225</v>
      </c>
      <c r="O22" s="17">
        <v>9000000</v>
      </c>
      <c r="P22" s="15">
        <v>69.495000000000005</v>
      </c>
      <c r="Q22" s="15" t="s">
        <v>237</v>
      </c>
      <c r="R22" s="15" t="s">
        <v>237</v>
      </c>
      <c r="S22" s="15">
        <v>16</v>
      </c>
      <c r="T22" s="18">
        <v>525382200</v>
      </c>
      <c r="U22" s="15" t="s">
        <v>238</v>
      </c>
      <c r="V22" s="15" t="s">
        <v>239</v>
      </c>
      <c r="W22" s="15" t="s">
        <v>17</v>
      </c>
      <c r="X22" s="15">
        <v>73.015000000000001</v>
      </c>
      <c r="Y22" s="15" t="s">
        <v>163</v>
      </c>
      <c r="Z22" s="15"/>
      <c r="AA22" s="19">
        <v>44434</v>
      </c>
      <c r="AB22" s="19">
        <v>44434</v>
      </c>
      <c r="AC22" s="19">
        <v>44441</v>
      </c>
      <c r="AD22" s="19">
        <v>44441</v>
      </c>
      <c r="AE22" s="15">
        <v>1</v>
      </c>
      <c r="AF22" s="15">
        <v>1</v>
      </c>
      <c r="AG22" s="15" t="s">
        <v>240</v>
      </c>
      <c r="AH22" s="15">
        <v>0</v>
      </c>
      <c r="AI22" s="15">
        <v>0</v>
      </c>
      <c r="AJ22" s="15" t="s">
        <v>189</v>
      </c>
      <c r="AK22" s="15" t="s">
        <v>158</v>
      </c>
      <c r="AL22" s="15">
        <v>1</v>
      </c>
      <c r="AM22" s="17">
        <v>485798.61</v>
      </c>
      <c r="AN22" s="17">
        <v>485798.61</v>
      </c>
      <c r="AO22" s="15">
        <v>6.75</v>
      </c>
      <c r="AP22" s="17">
        <v>525382200</v>
      </c>
      <c r="AQ22" s="15">
        <v>1</v>
      </c>
      <c r="AR22" s="15" t="s">
        <v>17</v>
      </c>
      <c r="AS22" s="15" t="s">
        <v>17</v>
      </c>
      <c r="AT22" s="15">
        <v>73.775000000000006</v>
      </c>
      <c r="AU22" s="15">
        <v>73.78</v>
      </c>
      <c r="AV22" s="15">
        <v>0</v>
      </c>
      <c r="AW22" s="8">
        <f>VLOOKUP(F22,[1]buy!$B:$G,6,0)</f>
        <v>525382200</v>
      </c>
      <c r="AX22" s="8">
        <f>VLOOKUP(F22,[1]buy!$B:$J,9,0)</f>
        <v>485798.61</v>
      </c>
      <c r="AY22" s="8">
        <f t="shared" si="0"/>
        <v>525867998.61000001</v>
      </c>
    </row>
    <row r="23" spans="1:51" ht="24.75" x14ac:dyDescent="0.25">
      <c r="A23" s="6">
        <v>9</v>
      </c>
      <c r="B23" s="6" t="str">
        <f>VLOOKUP(F23,[1]buy!$B:$E,4,0)</f>
        <v>47010</v>
      </c>
      <c r="C23" s="6">
        <f>VLOOKUP(F23,[1]buy!$B:$H,7,0)</f>
        <v>47011</v>
      </c>
      <c r="D23" s="15" t="s">
        <v>241</v>
      </c>
      <c r="E23" s="15">
        <v>18494272</v>
      </c>
      <c r="F23" s="15">
        <v>48502444</v>
      </c>
      <c r="G23" s="15" t="s">
        <v>146</v>
      </c>
      <c r="H23" s="15" t="s">
        <v>182</v>
      </c>
      <c r="I23" s="15" t="s">
        <v>182</v>
      </c>
      <c r="J23" s="15" t="s">
        <v>148</v>
      </c>
      <c r="K23" s="15" t="s">
        <v>148</v>
      </c>
      <c r="L23" s="16" t="s">
        <v>149</v>
      </c>
      <c r="M23" s="15" t="s">
        <v>224</v>
      </c>
      <c r="N23" s="15" t="s">
        <v>225</v>
      </c>
      <c r="O23" s="17">
        <v>10000000</v>
      </c>
      <c r="P23" s="15">
        <v>71.064999999999998</v>
      </c>
      <c r="Q23" s="15" t="s">
        <v>242</v>
      </c>
      <c r="R23" s="15" t="s">
        <v>242</v>
      </c>
      <c r="S23" s="15">
        <v>16</v>
      </c>
      <c r="T23" s="18">
        <v>596946000</v>
      </c>
      <c r="U23" s="15" t="s">
        <v>243</v>
      </c>
      <c r="V23" s="15" t="s">
        <v>244</v>
      </c>
      <c r="W23" s="15" t="s">
        <v>17</v>
      </c>
      <c r="X23" s="15">
        <v>73.015000000000001</v>
      </c>
      <c r="Y23" s="15" t="s">
        <v>163</v>
      </c>
      <c r="Z23" s="15"/>
      <c r="AA23" s="19">
        <v>44435</v>
      </c>
      <c r="AB23" s="19">
        <v>44435</v>
      </c>
      <c r="AC23" s="19">
        <v>44442</v>
      </c>
      <c r="AD23" s="19">
        <v>44442</v>
      </c>
      <c r="AE23" s="15">
        <v>1</v>
      </c>
      <c r="AF23" s="15">
        <v>1</v>
      </c>
      <c r="AG23" s="15" t="s">
        <v>245</v>
      </c>
      <c r="AH23" s="15">
        <v>0</v>
      </c>
      <c r="AI23" s="15">
        <v>0</v>
      </c>
      <c r="AJ23" s="15" t="s">
        <v>189</v>
      </c>
      <c r="AK23" s="15" t="s">
        <v>158</v>
      </c>
      <c r="AL23" s="15">
        <v>1</v>
      </c>
      <c r="AM23" s="17">
        <v>441576.49</v>
      </c>
      <c r="AN23" s="17">
        <v>441576.49</v>
      </c>
      <c r="AO23" s="15">
        <v>6.75</v>
      </c>
      <c r="AP23" s="17">
        <v>596946000</v>
      </c>
      <c r="AQ23" s="15">
        <v>1</v>
      </c>
      <c r="AR23" s="15" t="s">
        <v>17</v>
      </c>
      <c r="AS23" s="15" t="s">
        <v>17</v>
      </c>
      <c r="AT23" s="15">
        <v>73.775000000000006</v>
      </c>
      <c r="AU23" s="15">
        <v>73.78</v>
      </c>
      <c r="AV23" s="15">
        <v>0</v>
      </c>
      <c r="AW23" s="8">
        <f>VLOOKUP(F23,[1]buy!$B:$G,6,0)</f>
        <v>596946000</v>
      </c>
      <c r="AX23" s="8">
        <f>VLOOKUP(F23,[1]buy!$B:$J,9,0)</f>
        <v>441576.49</v>
      </c>
      <c r="AY23" s="8">
        <f t="shared" si="0"/>
        <v>597387576.49000001</v>
      </c>
    </row>
    <row r="24" spans="1:51" ht="24.75" x14ac:dyDescent="0.25">
      <c r="A24" s="6">
        <v>9</v>
      </c>
      <c r="B24" s="6" t="str">
        <f>VLOOKUP(F24,[1]buy!$B:$E,4,0)</f>
        <v>47010</v>
      </c>
      <c r="C24" s="6">
        <f>VLOOKUP(F24,[1]buy!$B:$H,7,0)</f>
        <v>47011</v>
      </c>
      <c r="D24" s="15" t="s">
        <v>246</v>
      </c>
      <c r="E24" s="15">
        <v>18495285</v>
      </c>
      <c r="F24" s="15">
        <v>48524808</v>
      </c>
      <c r="G24" s="15" t="s">
        <v>146</v>
      </c>
      <c r="H24" s="15" t="s">
        <v>182</v>
      </c>
      <c r="I24" s="15" t="s">
        <v>182</v>
      </c>
      <c r="J24" s="15" t="s">
        <v>148</v>
      </c>
      <c r="K24" s="15" t="s">
        <v>148</v>
      </c>
      <c r="L24" s="16" t="s">
        <v>149</v>
      </c>
      <c r="M24" s="15" t="s">
        <v>224</v>
      </c>
      <c r="N24" s="15" t="s">
        <v>225</v>
      </c>
      <c r="O24" s="17">
        <v>5000000</v>
      </c>
      <c r="P24" s="15">
        <v>71.650000000000006</v>
      </c>
      <c r="Q24" s="15" t="s">
        <v>247</v>
      </c>
      <c r="R24" s="15" t="s">
        <v>247</v>
      </c>
      <c r="S24" s="15">
        <v>17</v>
      </c>
      <c r="T24" s="18">
        <v>297347500</v>
      </c>
      <c r="U24" s="15" t="s">
        <v>248</v>
      </c>
      <c r="V24" s="15" t="s">
        <v>249</v>
      </c>
      <c r="W24" s="15" t="s">
        <v>17</v>
      </c>
      <c r="X24" s="15">
        <v>73.015000000000001</v>
      </c>
      <c r="Y24" s="15" t="s">
        <v>163</v>
      </c>
      <c r="Z24" s="15"/>
      <c r="AA24" s="19">
        <v>44438</v>
      </c>
      <c r="AB24" s="19">
        <v>44438</v>
      </c>
      <c r="AC24" s="19">
        <v>44445</v>
      </c>
      <c r="AD24" s="19">
        <v>44445</v>
      </c>
      <c r="AE24" s="15">
        <v>1</v>
      </c>
      <c r="AF24" s="15">
        <v>1</v>
      </c>
      <c r="AG24" s="15" t="s">
        <v>250</v>
      </c>
      <c r="AH24" s="15">
        <v>0</v>
      </c>
      <c r="AI24" s="15">
        <v>0</v>
      </c>
      <c r="AJ24" s="15" t="s">
        <v>189</v>
      </c>
      <c r="AK24" s="15" t="s">
        <v>158</v>
      </c>
      <c r="AL24" s="15">
        <v>1</v>
      </c>
      <c r="AM24" s="17">
        <v>54581.599999999999</v>
      </c>
      <c r="AN24" s="17">
        <v>54581.599999999999</v>
      </c>
      <c r="AO24" s="15">
        <v>6.7</v>
      </c>
      <c r="AP24" s="17">
        <v>297347500</v>
      </c>
      <c r="AQ24" s="15">
        <v>1</v>
      </c>
      <c r="AR24" s="15" t="s">
        <v>17</v>
      </c>
      <c r="AS24" s="15" t="s">
        <v>17</v>
      </c>
      <c r="AT24" s="15">
        <v>73.775000000000006</v>
      </c>
      <c r="AU24" s="15">
        <v>73.78</v>
      </c>
      <c r="AV24" s="15">
        <v>0</v>
      </c>
      <c r="AW24" s="8">
        <f>VLOOKUP(F24,[1]buy!$B:$G,6,0)</f>
        <v>297347500</v>
      </c>
      <c r="AX24" s="8">
        <f>VLOOKUP(F24,[1]buy!$B:$J,9,0)</f>
        <v>54581.599999999999</v>
      </c>
      <c r="AY24" s="8">
        <f t="shared" si="0"/>
        <v>297402081.60000002</v>
      </c>
    </row>
    <row r="25" spans="1:51" ht="24.75" x14ac:dyDescent="0.25">
      <c r="A25" s="6">
        <v>9</v>
      </c>
      <c r="B25" s="6" t="str">
        <f>VLOOKUP(F25,[1]buy!$B:$E,4,0)</f>
        <v>47010</v>
      </c>
      <c r="C25" s="6">
        <f>VLOOKUP(F25,[1]buy!$B:$H,7,0)</f>
        <v>47011</v>
      </c>
      <c r="D25" s="15" t="s">
        <v>246</v>
      </c>
      <c r="E25" s="15">
        <v>18495290</v>
      </c>
      <c r="F25" s="15">
        <v>48526561</v>
      </c>
      <c r="G25" s="15" t="s">
        <v>146</v>
      </c>
      <c r="H25" s="15" t="s">
        <v>182</v>
      </c>
      <c r="I25" s="15" t="s">
        <v>182</v>
      </c>
      <c r="J25" s="15" t="s">
        <v>148</v>
      </c>
      <c r="K25" s="15" t="s">
        <v>148</v>
      </c>
      <c r="L25" s="16" t="s">
        <v>149</v>
      </c>
      <c r="M25" s="15" t="s">
        <v>230</v>
      </c>
      <c r="N25" s="15" t="s">
        <v>231</v>
      </c>
      <c r="O25" s="17">
        <v>3000000</v>
      </c>
      <c r="P25" s="15">
        <v>242.68</v>
      </c>
      <c r="Q25" s="15" t="s">
        <v>251</v>
      </c>
      <c r="R25" s="15" t="s">
        <v>251</v>
      </c>
      <c r="S25" s="15">
        <v>22</v>
      </c>
      <c r="T25" s="18">
        <v>567871200</v>
      </c>
      <c r="U25" s="15" t="s">
        <v>252</v>
      </c>
      <c r="V25" s="15" t="s">
        <v>253</v>
      </c>
      <c r="W25" s="15" t="s">
        <v>17</v>
      </c>
      <c r="X25" s="15">
        <v>248.66</v>
      </c>
      <c r="Y25" s="15" t="s">
        <v>163</v>
      </c>
      <c r="Z25" s="15"/>
      <c r="AA25" s="19">
        <v>44438</v>
      </c>
      <c r="AB25" s="19">
        <v>44438</v>
      </c>
      <c r="AC25" s="19">
        <v>44445</v>
      </c>
      <c r="AD25" s="19">
        <v>44445</v>
      </c>
      <c r="AE25" s="15">
        <v>1</v>
      </c>
      <c r="AF25" s="15">
        <v>1</v>
      </c>
      <c r="AG25" s="15" t="s">
        <v>254</v>
      </c>
      <c r="AH25" s="15">
        <v>0</v>
      </c>
      <c r="AI25" s="15">
        <v>0</v>
      </c>
      <c r="AJ25" s="15" t="s">
        <v>189</v>
      </c>
      <c r="AK25" s="15" t="s">
        <v>158</v>
      </c>
      <c r="AL25" s="15">
        <v>1</v>
      </c>
      <c r="AM25" s="17">
        <v>104239.37</v>
      </c>
      <c r="AN25" s="17">
        <v>104239.37</v>
      </c>
      <c r="AO25" s="15">
        <v>6.7</v>
      </c>
      <c r="AP25" s="17">
        <v>567871200</v>
      </c>
      <c r="AQ25" s="15">
        <v>1</v>
      </c>
      <c r="AR25" s="15" t="s">
        <v>17</v>
      </c>
      <c r="AS25" s="15" t="s">
        <v>17</v>
      </c>
      <c r="AT25" s="15">
        <v>245.48</v>
      </c>
      <c r="AU25" s="15">
        <v>245.7</v>
      </c>
      <c r="AV25" s="15">
        <v>0</v>
      </c>
      <c r="AW25" s="8">
        <f>VLOOKUP(F25,[1]buy!$B:$G,6,0)</f>
        <v>567871200</v>
      </c>
      <c r="AX25" s="8">
        <f>VLOOKUP(F25,[1]buy!$B:$J,9,0)</f>
        <v>104239.37</v>
      </c>
      <c r="AY25" s="8">
        <f t="shared" si="0"/>
        <v>567975439.37</v>
      </c>
    </row>
    <row r="26" spans="1:51" ht="24.75" x14ac:dyDescent="0.25">
      <c r="A26" s="6">
        <v>9</v>
      </c>
      <c r="B26" s="6" t="str">
        <f>VLOOKUP(F26,[1]buy!$B:$E,4,0)</f>
        <v>47010</v>
      </c>
      <c r="C26" s="6">
        <f>VLOOKUP(F26,[1]buy!$B:$H,7,0)</f>
        <v>47011</v>
      </c>
      <c r="D26" s="15" t="s">
        <v>246</v>
      </c>
      <c r="E26" s="15">
        <v>18495291</v>
      </c>
      <c r="F26" s="15">
        <v>48526562</v>
      </c>
      <c r="G26" s="15" t="s">
        <v>146</v>
      </c>
      <c r="H26" s="15" t="s">
        <v>182</v>
      </c>
      <c r="I26" s="15" t="s">
        <v>182</v>
      </c>
      <c r="J26" s="15" t="s">
        <v>148</v>
      </c>
      <c r="K26" s="15" t="s">
        <v>148</v>
      </c>
      <c r="L26" s="16" t="s">
        <v>149</v>
      </c>
      <c r="M26" s="15" t="s">
        <v>255</v>
      </c>
      <c r="N26" s="15" t="s">
        <v>256</v>
      </c>
      <c r="O26" s="17">
        <v>180000000</v>
      </c>
      <c r="P26" s="15">
        <v>2.3919999999999999</v>
      </c>
      <c r="Q26" s="15" t="s">
        <v>257</v>
      </c>
      <c r="R26" s="15" t="s">
        <v>257</v>
      </c>
      <c r="S26" s="15">
        <v>21</v>
      </c>
      <c r="T26" s="18">
        <v>340142400</v>
      </c>
      <c r="U26" s="15" t="s">
        <v>258</v>
      </c>
      <c r="V26" s="15" t="s">
        <v>259</v>
      </c>
      <c r="W26" s="15" t="s">
        <v>17</v>
      </c>
      <c r="X26" s="15">
        <v>2.4544999999999999</v>
      </c>
      <c r="Y26" s="15" t="s">
        <v>163</v>
      </c>
      <c r="Z26" s="15"/>
      <c r="AA26" s="19">
        <v>44438</v>
      </c>
      <c r="AB26" s="19">
        <v>44438</v>
      </c>
      <c r="AC26" s="19">
        <v>44445</v>
      </c>
      <c r="AD26" s="19">
        <v>44445</v>
      </c>
      <c r="AE26" s="15">
        <v>1</v>
      </c>
      <c r="AF26" s="15">
        <v>1</v>
      </c>
      <c r="AG26" s="15" t="s">
        <v>260</v>
      </c>
      <c r="AH26" s="15">
        <v>0</v>
      </c>
      <c r="AI26" s="15">
        <v>0</v>
      </c>
      <c r="AJ26" s="15" t="s">
        <v>189</v>
      </c>
      <c r="AK26" s="15" t="s">
        <v>158</v>
      </c>
      <c r="AL26" s="15">
        <v>1</v>
      </c>
      <c r="AM26" s="17">
        <v>62437.1</v>
      </c>
      <c r="AN26" s="17">
        <v>62437.1</v>
      </c>
      <c r="AO26" s="15">
        <v>6.7</v>
      </c>
      <c r="AP26" s="17">
        <v>340142400</v>
      </c>
      <c r="AQ26" s="15">
        <v>1</v>
      </c>
      <c r="AR26" s="15" t="s">
        <v>17</v>
      </c>
      <c r="AS26" s="15" t="s">
        <v>17</v>
      </c>
      <c r="AT26" s="15">
        <v>2.4954999999999998</v>
      </c>
      <c r="AU26" s="15">
        <v>2.4980000000000002</v>
      </c>
      <c r="AV26" s="15">
        <v>0</v>
      </c>
      <c r="AW26" s="8">
        <f>VLOOKUP(F26,[1]buy!$B:$G,6,0)</f>
        <v>340142400</v>
      </c>
      <c r="AX26" s="8">
        <f>VLOOKUP(F26,[1]buy!$B:$J,9,0)</f>
        <v>62437.1</v>
      </c>
      <c r="AY26" s="8">
        <f t="shared" si="0"/>
        <v>340204837.10000002</v>
      </c>
    </row>
    <row r="27" spans="1:51" ht="24.75" x14ac:dyDescent="0.25">
      <c r="A27" s="6">
        <v>9</v>
      </c>
      <c r="B27" s="6" t="str">
        <f>VLOOKUP(F27,[1]buy!$B:$E,4,0)</f>
        <v>47010</v>
      </c>
      <c r="C27" s="6">
        <f>VLOOKUP(F27,[1]buy!$B:$H,7,0)</f>
        <v>0</v>
      </c>
      <c r="D27" s="15" t="s">
        <v>166</v>
      </c>
      <c r="E27" s="15">
        <v>18495897</v>
      </c>
      <c r="F27" s="15">
        <v>48552630</v>
      </c>
      <c r="G27" s="15" t="s">
        <v>146</v>
      </c>
      <c r="H27" s="15" t="s">
        <v>182</v>
      </c>
      <c r="I27" s="15" t="s">
        <v>182</v>
      </c>
      <c r="J27" s="15" t="s">
        <v>148</v>
      </c>
      <c r="K27" s="15" t="s">
        <v>148</v>
      </c>
      <c r="L27" s="16" t="s">
        <v>149</v>
      </c>
      <c r="M27" s="15" t="s">
        <v>224</v>
      </c>
      <c r="N27" s="15" t="s">
        <v>225</v>
      </c>
      <c r="O27" s="17">
        <v>9000000</v>
      </c>
      <c r="P27" s="15">
        <v>71.084999999999994</v>
      </c>
      <c r="Q27" s="15" t="s">
        <v>261</v>
      </c>
      <c r="R27" s="15" t="s">
        <v>261</v>
      </c>
      <c r="S27" s="15">
        <v>16</v>
      </c>
      <c r="T27" s="18">
        <v>537402600</v>
      </c>
      <c r="U27" s="15" t="s">
        <v>262</v>
      </c>
      <c r="V27" s="15" t="s">
        <v>263</v>
      </c>
      <c r="W27" s="15" t="s">
        <v>17</v>
      </c>
      <c r="X27" s="15">
        <v>73.015000000000001</v>
      </c>
      <c r="Y27" s="15" t="s">
        <v>163</v>
      </c>
      <c r="Z27" s="15"/>
      <c r="AA27" s="19">
        <v>44439</v>
      </c>
      <c r="AB27" s="19">
        <v>44439</v>
      </c>
      <c r="AC27" s="19">
        <v>44446</v>
      </c>
      <c r="AD27" s="19">
        <v>44446</v>
      </c>
      <c r="AE27" s="15">
        <v>1</v>
      </c>
      <c r="AF27" s="15">
        <v>1</v>
      </c>
      <c r="AG27" s="15" t="s">
        <v>264</v>
      </c>
      <c r="AH27" s="15">
        <v>0</v>
      </c>
      <c r="AI27" s="15">
        <v>0</v>
      </c>
      <c r="AJ27" s="15" t="s">
        <v>189</v>
      </c>
      <c r="AK27" s="15" t="s">
        <v>158</v>
      </c>
      <c r="AL27" s="15">
        <v>1</v>
      </c>
      <c r="AM27" s="17">
        <v>0</v>
      </c>
      <c r="AN27" s="17">
        <v>0</v>
      </c>
      <c r="AO27" s="15">
        <v>6.7</v>
      </c>
      <c r="AP27" s="17">
        <v>537402600</v>
      </c>
      <c r="AQ27" s="15">
        <v>1</v>
      </c>
      <c r="AR27" s="15" t="s">
        <v>17</v>
      </c>
      <c r="AS27" s="15" t="s">
        <v>17</v>
      </c>
      <c r="AT27" s="15">
        <v>73.775000000000006</v>
      </c>
      <c r="AU27" s="15">
        <v>73.78</v>
      </c>
      <c r="AV27" s="15">
        <v>0</v>
      </c>
      <c r="AW27" s="8">
        <f>VLOOKUP(F27,[1]buy!$B:$G,6,0)</f>
        <v>537402600</v>
      </c>
      <c r="AX27" s="8">
        <f>VLOOKUP(F27,[1]buy!$B:$J,9,0)</f>
        <v>0</v>
      </c>
      <c r="AY27" s="8">
        <f t="shared" si="0"/>
        <v>537402600</v>
      </c>
    </row>
    <row r="28" spans="1:51" ht="24.75" x14ac:dyDescent="0.25">
      <c r="A28" s="6">
        <v>9</v>
      </c>
      <c r="B28" s="6" t="str">
        <f>VLOOKUP(F28,[1]buy!$B:$E,4,0)</f>
        <v>47010</v>
      </c>
      <c r="C28" s="6">
        <f>VLOOKUP(F28,[1]buy!$B:$H,7,0)</f>
        <v>0</v>
      </c>
      <c r="D28" s="15" t="s">
        <v>166</v>
      </c>
      <c r="E28" s="15">
        <v>18495910</v>
      </c>
      <c r="F28" s="15">
        <v>48552664</v>
      </c>
      <c r="G28" s="15" t="s">
        <v>146</v>
      </c>
      <c r="H28" s="15" t="s">
        <v>182</v>
      </c>
      <c r="I28" s="15" t="s">
        <v>182</v>
      </c>
      <c r="J28" s="15" t="s">
        <v>148</v>
      </c>
      <c r="K28" s="15" t="s">
        <v>148</v>
      </c>
      <c r="L28" s="16" t="s">
        <v>149</v>
      </c>
      <c r="M28" s="15" t="s">
        <v>230</v>
      </c>
      <c r="N28" s="15" t="s">
        <v>231</v>
      </c>
      <c r="O28" s="17">
        <v>3000000</v>
      </c>
      <c r="P28" s="15">
        <v>243.86</v>
      </c>
      <c r="Q28" s="15" t="s">
        <v>265</v>
      </c>
      <c r="R28" s="15" t="s">
        <v>265</v>
      </c>
      <c r="S28" s="15">
        <v>23</v>
      </c>
      <c r="T28" s="18">
        <v>563316600</v>
      </c>
      <c r="U28" s="15" t="s">
        <v>266</v>
      </c>
      <c r="V28" s="15" t="s">
        <v>267</v>
      </c>
      <c r="W28" s="15" t="s">
        <v>17</v>
      </c>
      <c r="X28" s="15">
        <v>248.66</v>
      </c>
      <c r="Y28" s="15" t="s">
        <v>163</v>
      </c>
      <c r="Z28" s="15"/>
      <c r="AA28" s="19">
        <v>44439</v>
      </c>
      <c r="AB28" s="19">
        <v>44439</v>
      </c>
      <c r="AC28" s="19">
        <v>44446</v>
      </c>
      <c r="AD28" s="19">
        <v>44446</v>
      </c>
      <c r="AE28" s="15">
        <v>1</v>
      </c>
      <c r="AF28" s="15">
        <v>1</v>
      </c>
      <c r="AG28" s="15" t="s">
        <v>268</v>
      </c>
      <c r="AH28" s="15">
        <v>0</v>
      </c>
      <c r="AI28" s="15">
        <v>0</v>
      </c>
      <c r="AJ28" s="15" t="s">
        <v>189</v>
      </c>
      <c r="AK28" s="15" t="s">
        <v>158</v>
      </c>
      <c r="AL28" s="15">
        <v>1</v>
      </c>
      <c r="AM28" s="17">
        <v>0</v>
      </c>
      <c r="AN28" s="17">
        <v>0</v>
      </c>
      <c r="AO28" s="15">
        <v>6.7</v>
      </c>
      <c r="AP28" s="17">
        <v>563316600</v>
      </c>
      <c r="AQ28" s="15">
        <v>1</v>
      </c>
      <c r="AR28" s="15" t="s">
        <v>17</v>
      </c>
      <c r="AS28" s="15" t="s">
        <v>17</v>
      </c>
      <c r="AT28" s="15">
        <v>245.48</v>
      </c>
      <c r="AU28" s="15">
        <v>245.7</v>
      </c>
      <c r="AV28" s="15">
        <v>0</v>
      </c>
      <c r="AW28" s="8">
        <f>VLOOKUP(F28,[1]buy!$B:$G,6,0)</f>
        <v>563316600</v>
      </c>
      <c r="AX28" s="8">
        <f>VLOOKUP(F28,[1]buy!$B:$J,9,0)</f>
        <v>0</v>
      </c>
      <c r="AY28" s="8">
        <f t="shared" si="0"/>
        <v>563316600</v>
      </c>
    </row>
    <row r="29" spans="1:51" ht="24.75" x14ac:dyDescent="0.25">
      <c r="A29" s="6">
        <v>9</v>
      </c>
      <c r="B29" s="6" t="str">
        <f>VLOOKUP(F29,[1]buy!$B:$E,4,0)</f>
        <v>47010</v>
      </c>
      <c r="C29" s="6">
        <f>VLOOKUP(F29,[1]buy!$B:$H,7,0)</f>
        <v>0</v>
      </c>
      <c r="D29" s="15" t="s">
        <v>89</v>
      </c>
      <c r="E29" s="15">
        <v>18496511</v>
      </c>
      <c r="F29" s="15">
        <v>48571490</v>
      </c>
      <c r="G29" s="15" t="s">
        <v>146</v>
      </c>
      <c r="H29" s="15" t="s">
        <v>147</v>
      </c>
      <c r="I29" s="15" t="s">
        <v>147</v>
      </c>
      <c r="J29" s="15" t="s">
        <v>148</v>
      </c>
      <c r="K29" s="15" t="s">
        <v>148</v>
      </c>
      <c r="L29" s="16" t="s">
        <v>149</v>
      </c>
      <c r="M29" s="15" t="s">
        <v>269</v>
      </c>
      <c r="N29" s="15" t="s">
        <v>270</v>
      </c>
      <c r="O29" s="17">
        <v>5264200</v>
      </c>
      <c r="P29" s="15">
        <v>0.44469999999999998</v>
      </c>
      <c r="Q29" s="15" t="s">
        <v>271</v>
      </c>
      <c r="R29" s="15" t="s">
        <v>271</v>
      </c>
      <c r="S29" s="15">
        <v>0</v>
      </c>
      <c r="T29" s="18">
        <v>2340989.7400000002</v>
      </c>
      <c r="U29" s="15" t="s">
        <v>272</v>
      </c>
      <c r="V29" s="15" t="s">
        <v>273</v>
      </c>
      <c r="W29" s="15" t="s">
        <v>274</v>
      </c>
      <c r="X29" s="15">
        <v>38.729999999999997</v>
      </c>
      <c r="Y29" s="15" t="s">
        <v>155</v>
      </c>
      <c r="Z29" s="15"/>
      <c r="AA29" s="19">
        <v>44439</v>
      </c>
      <c r="AB29" s="19">
        <v>44439</v>
      </c>
      <c r="AC29" s="19">
        <v>44440</v>
      </c>
      <c r="AD29" s="19">
        <v>44440</v>
      </c>
      <c r="AE29" s="15">
        <v>86.810400000000001</v>
      </c>
      <c r="AF29" s="15">
        <v>86.665999999999997</v>
      </c>
      <c r="AG29" s="15" t="s">
        <v>275</v>
      </c>
      <c r="AH29" s="15">
        <v>0</v>
      </c>
      <c r="AI29" s="15">
        <v>0</v>
      </c>
      <c r="AJ29" s="15" t="s">
        <v>157</v>
      </c>
      <c r="AK29" s="15" t="s">
        <v>158</v>
      </c>
      <c r="AL29" s="15">
        <v>2</v>
      </c>
      <c r="AM29" s="17">
        <v>0</v>
      </c>
      <c r="AN29" s="17">
        <v>0</v>
      </c>
      <c r="AO29" s="15">
        <v>0.1</v>
      </c>
      <c r="AP29" s="17">
        <v>203222255.72999999</v>
      </c>
      <c r="AQ29" s="15">
        <v>1</v>
      </c>
      <c r="AR29" s="15" t="s">
        <v>17</v>
      </c>
      <c r="AS29" s="15" t="s">
        <v>274</v>
      </c>
      <c r="AT29" s="15">
        <v>38.784999999999997</v>
      </c>
      <c r="AU29" s="15">
        <v>38.795000000000002</v>
      </c>
      <c r="AV29" s="15">
        <v>0</v>
      </c>
      <c r="AW29" s="8">
        <f>VLOOKUP(F29,[1]buy!$B:$G,6,0)</f>
        <v>203222255.72999999</v>
      </c>
      <c r="AX29" s="8">
        <f>VLOOKUP(F29,[1]buy!$B:$J,9,0)</f>
        <v>0</v>
      </c>
      <c r="AY29" s="8">
        <f t="shared" si="0"/>
        <v>203222255.72999999</v>
      </c>
    </row>
    <row r="30" spans="1:51" ht="24.75" x14ac:dyDescent="0.25">
      <c r="D30" s="15" t="s">
        <v>89</v>
      </c>
      <c r="E30" s="15">
        <v>18496520</v>
      </c>
      <c r="F30" s="15">
        <v>48571630</v>
      </c>
      <c r="G30" s="15" t="s">
        <v>146</v>
      </c>
      <c r="H30" s="15" t="s">
        <v>147</v>
      </c>
      <c r="I30" s="15" t="s">
        <v>147</v>
      </c>
      <c r="J30" s="15" t="s">
        <v>148</v>
      </c>
      <c r="K30" s="15" t="s">
        <v>148</v>
      </c>
      <c r="L30" s="20" t="s">
        <v>194</v>
      </c>
      <c r="M30" s="15" t="s">
        <v>269</v>
      </c>
      <c r="N30" s="15" t="s">
        <v>270</v>
      </c>
      <c r="O30" s="17">
        <v>290000</v>
      </c>
      <c r="P30" s="15">
        <v>38.531332999999997</v>
      </c>
      <c r="Q30" s="15" t="s">
        <v>276</v>
      </c>
      <c r="R30" s="15" t="s">
        <v>276</v>
      </c>
      <c r="S30" s="15">
        <v>10</v>
      </c>
      <c r="T30" s="18">
        <v>10056678</v>
      </c>
      <c r="U30" s="15" t="s">
        <v>277</v>
      </c>
      <c r="V30" s="15" t="s">
        <v>278</v>
      </c>
      <c r="W30" s="15" t="s">
        <v>17</v>
      </c>
      <c r="X30" s="15">
        <v>38.729999999999997</v>
      </c>
      <c r="Y30" s="15" t="s">
        <v>155</v>
      </c>
      <c r="Z30" s="15"/>
      <c r="AA30" s="19">
        <v>44439</v>
      </c>
      <c r="AB30" s="19">
        <v>44439</v>
      </c>
      <c r="AC30" s="19">
        <v>44440</v>
      </c>
      <c r="AD30" s="19">
        <v>44440</v>
      </c>
      <c r="AE30" s="15">
        <v>1</v>
      </c>
      <c r="AF30" s="15">
        <v>1</v>
      </c>
      <c r="AG30" s="15" t="s">
        <v>279</v>
      </c>
      <c r="AH30" s="15">
        <v>0</v>
      </c>
      <c r="AI30" s="15">
        <v>0</v>
      </c>
      <c r="AJ30" s="15" t="s">
        <v>157</v>
      </c>
      <c r="AK30" s="15" t="s">
        <v>158</v>
      </c>
      <c r="AL30" s="15">
        <v>2</v>
      </c>
      <c r="AM30" s="17">
        <v>0</v>
      </c>
      <c r="AN30" s="17">
        <v>0</v>
      </c>
      <c r="AO30" s="15">
        <v>6.55</v>
      </c>
      <c r="AP30" s="17">
        <v>10056678</v>
      </c>
      <c r="AQ30" s="15">
        <v>1</v>
      </c>
      <c r="AR30" s="15" t="s">
        <v>17</v>
      </c>
      <c r="AS30" s="15" t="s">
        <v>17</v>
      </c>
      <c r="AT30" s="15">
        <v>38.784999999999997</v>
      </c>
      <c r="AU30" s="15">
        <v>38.795000000000002</v>
      </c>
      <c r="AV30" s="15">
        <v>0</v>
      </c>
      <c r="AW30" s="8">
        <f>VLOOKUP(F30,[1]sell!$B:$G,6,0)</f>
        <v>-10056678</v>
      </c>
      <c r="AX30" s="8">
        <f>VLOOKUP(F30,[1]sell!$B:$J,9,0)</f>
        <v>0</v>
      </c>
      <c r="AY30" s="8">
        <f t="shared" si="0"/>
        <v>-10056678</v>
      </c>
    </row>
    <row r="31" spans="1:51" ht="24.75" x14ac:dyDescent="0.25">
      <c r="D31" s="15" t="s">
        <v>89</v>
      </c>
      <c r="E31" s="15">
        <v>18496522</v>
      </c>
      <c r="F31" s="15">
        <v>48571632</v>
      </c>
      <c r="G31" s="15" t="s">
        <v>146</v>
      </c>
      <c r="H31" s="15" t="s">
        <v>147</v>
      </c>
      <c r="I31" s="15" t="s">
        <v>147</v>
      </c>
      <c r="J31" s="15" t="s">
        <v>148</v>
      </c>
      <c r="K31" s="15" t="s">
        <v>148</v>
      </c>
      <c r="L31" s="20" t="s">
        <v>194</v>
      </c>
      <c r="M31" s="15" t="s">
        <v>269</v>
      </c>
      <c r="N31" s="15" t="s">
        <v>270</v>
      </c>
      <c r="O31" s="17">
        <v>4910000</v>
      </c>
      <c r="P31" s="15">
        <v>38.531332999999997</v>
      </c>
      <c r="Q31" s="15" t="s">
        <v>280</v>
      </c>
      <c r="R31" s="15" t="s">
        <v>280</v>
      </c>
      <c r="S31" s="15">
        <v>10</v>
      </c>
      <c r="T31" s="18">
        <v>170269962</v>
      </c>
      <c r="U31" s="15" t="s">
        <v>281</v>
      </c>
      <c r="V31" s="15" t="s">
        <v>282</v>
      </c>
      <c r="W31" s="15" t="s">
        <v>17</v>
      </c>
      <c r="X31" s="15">
        <v>38.729999999999997</v>
      </c>
      <c r="Y31" s="15" t="s">
        <v>155</v>
      </c>
      <c r="Z31" s="15"/>
      <c r="AA31" s="19">
        <v>44439</v>
      </c>
      <c r="AB31" s="19">
        <v>44439</v>
      </c>
      <c r="AC31" s="19">
        <v>44440</v>
      </c>
      <c r="AD31" s="19">
        <v>44440</v>
      </c>
      <c r="AE31" s="15">
        <v>1</v>
      </c>
      <c r="AF31" s="15">
        <v>1</v>
      </c>
      <c r="AG31" s="15" t="s">
        <v>283</v>
      </c>
      <c r="AH31" s="15">
        <v>0</v>
      </c>
      <c r="AI31" s="15">
        <v>0</v>
      </c>
      <c r="AJ31" s="15" t="s">
        <v>157</v>
      </c>
      <c r="AK31" s="15" t="s">
        <v>158</v>
      </c>
      <c r="AL31" s="15">
        <v>2</v>
      </c>
      <c r="AM31" s="17">
        <v>0</v>
      </c>
      <c r="AN31" s="17">
        <v>0</v>
      </c>
      <c r="AO31" s="15">
        <v>6.55</v>
      </c>
      <c r="AP31" s="17">
        <v>170269962</v>
      </c>
      <c r="AQ31" s="15">
        <v>1</v>
      </c>
      <c r="AR31" s="15" t="s">
        <v>17</v>
      </c>
      <c r="AS31" s="15" t="s">
        <v>17</v>
      </c>
      <c r="AT31" s="15">
        <v>38.784999999999997</v>
      </c>
      <c r="AU31" s="15">
        <v>38.795000000000002</v>
      </c>
      <c r="AV31" s="15">
        <v>0</v>
      </c>
      <c r="AW31" s="8">
        <f>VLOOKUP(F31,[1]sell!$B:$G,6,0)</f>
        <v>-170269962</v>
      </c>
      <c r="AX31" s="8">
        <f>VLOOKUP(F31,[1]sell!$B:$J,9,0)</f>
        <v>0</v>
      </c>
      <c r="AY31" s="8">
        <f t="shared" si="0"/>
        <v>-170269962</v>
      </c>
    </row>
    <row r="32" spans="1:51" ht="24.75" x14ac:dyDescent="0.25">
      <c r="D32" s="15" t="s">
        <v>89</v>
      </c>
      <c r="E32" s="15">
        <v>18496546</v>
      </c>
      <c r="F32" s="15">
        <v>48572431</v>
      </c>
      <c r="G32" s="15" t="s">
        <v>146</v>
      </c>
      <c r="H32" s="15" t="s">
        <v>147</v>
      </c>
      <c r="I32" s="15" t="s">
        <v>147</v>
      </c>
      <c r="J32" s="15" t="s">
        <v>148</v>
      </c>
      <c r="K32" s="15" t="s">
        <v>148</v>
      </c>
      <c r="L32" s="20" t="s">
        <v>194</v>
      </c>
      <c r="M32" s="15" t="s">
        <v>45</v>
      </c>
      <c r="N32" s="15" t="s">
        <v>284</v>
      </c>
      <c r="O32" s="17">
        <v>16608</v>
      </c>
      <c r="P32" s="15" t="s">
        <v>285</v>
      </c>
      <c r="Q32" s="15" t="s">
        <v>286</v>
      </c>
      <c r="R32" s="15" t="s">
        <v>286</v>
      </c>
      <c r="S32" s="15">
        <v>10</v>
      </c>
      <c r="T32" s="18">
        <v>362314298.58999997</v>
      </c>
      <c r="U32" s="15" t="s">
        <v>287</v>
      </c>
      <c r="V32" s="15" t="s">
        <v>288</v>
      </c>
      <c r="W32" s="15" t="s">
        <v>17</v>
      </c>
      <c r="X32" s="15" t="s">
        <v>289</v>
      </c>
      <c r="Y32" s="15" t="s">
        <v>155</v>
      </c>
      <c r="Z32" s="15"/>
      <c r="AA32" s="19">
        <v>44439</v>
      </c>
      <c r="AB32" s="19">
        <v>44439</v>
      </c>
      <c r="AC32" s="19">
        <v>44440</v>
      </c>
      <c r="AD32" s="19">
        <v>44440</v>
      </c>
      <c r="AE32" s="15">
        <v>1</v>
      </c>
      <c r="AF32" s="15">
        <v>1</v>
      </c>
      <c r="AG32" s="15" t="s">
        <v>290</v>
      </c>
      <c r="AH32" s="15">
        <v>0</v>
      </c>
      <c r="AI32" s="15">
        <v>0</v>
      </c>
      <c r="AJ32" s="15" t="s">
        <v>157</v>
      </c>
      <c r="AK32" s="15" t="s">
        <v>158</v>
      </c>
      <c r="AL32" s="15">
        <v>1</v>
      </c>
      <c r="AM32" s="17">
        <v>0</v>
      </c>
      <c r="AN32" s="17">
        <v>0</v>
      </c>
      <c r="AO32" s="15">
        <v>6.55</v>
      </c>
      <c r="AP32" s="17">
        <v>362314298.58999997</v>
      </c>
      <c r="AQ32" s="15">
        <v>1</v>
      </c>
      <c r="AR32" s="15" t="s">
        <v>17</v>
      </c>
      <c r="AS32" s="15" t="s">
        <v>17</v>
      </c>
      <c r="AT32" s="15" t="s">
        <v>291</v>
      </c>
      <c r="AU32" s="15" t="s">
        <v>292</v>
      </c>
      <c r="AV32" s="15">
        <v>0</v>
      </c>
      <c r="AW32" s="8">
        <f>VLOOKUP(F32,[1]sell!$B:$G,6,0)</f>
        <v>-362314298.58999997</v>
      </c>
      <c r="AX32" s="8">
        <f>VLOOKUP(F32,[1]sell!$B:$J,9,0)</f>
        <v>0</v>
      </c>
      <c r="AY32" s="8">
        <f t="shared" si="0"/>
        <v>-362314298.58999997</v>
      </c>
    </row>
    <row r="33" spans="1:52" ht="24.75" x14ac:dyDescent="0.25">
      <c r="D33" s="15" t="s">
        <v>89</v>
      </c>
      <c r="E33" s="15">
        <v>18496548</v>
      </c>
      <c r="F33" s="15">
        <v>48572433</v>
      </c>
      <c r="G33" s="15" t="s">
        <v>146</v>
      </c>
      <c r="H33" s="15" t="s">
        <v>147</v>
      </c>
      <c r="I33" s="15" t="s">
        <v>147</v>
      </c>
      <c r="J33" s="15" t="s">
        <v>148</v>
      </c>
      <c r="K33" s="15" t="s">
        <v>148</v>
      </c>
      <c r="L33" s="20" t="s">
        <v>194</v>
      </c>
      <c r="M33" s="15" t="s">
        <v>230</v>
      </c>
      <c r="N33" s="15" t="s">
        <v>231</v>
      </c>
      <c r="O33" s="17">
        <v>200</v>
      </c>
      <c r="P33" s="15">
        <v>250.631111</v>
      </c>
      <c r="Q33" s="15" t="s">
        <v>293</v>
      </c>
      <c r="R33" s="15" t="s">
        <v>293</v>
      </c>
      <c r="S33" s="15">
        <v>10</v>
      </c>
      <c r="T33" s="18">
        <v>45113.599999999999</v>
      </c>
      <c r="U33" s="15" t="s">
        <v>294</v>
      </c>
      <c r="V33" s="15" t="s">
        <v>295</v>
      </c>
      <c r="W33" s="15" t="s">
        <v>17</v>
      </c>
      <c r="X33" s="15">
        <v>248.66</v>
      </c>
      <c r="Y33" s="15" t="s">
        <v>155</v>
      </c>
      <c r="Z33" s="15"/>
      <c r="AA33" s="19">
        <v>44439</v>
      </c>
      <c r="AB33" s="19">
        <v>44439</v>
      </c>
      <c r="AC33" s="19">
        <v>44440</v>
      </c>
      <c r="AD33" s="19">
        <v>44440</v>
      </c>
      <c r="AE33" s="15">
        <v>1</v>
      </c>
      <c r="AF33" s="15">
        <v>1</v>
      </c>
      <c r="AG33" s="15" t="s">
        <v>296</v>
      </c>
      <c r="AH33" s="15">
        <v>0</v>
      </c>
      <c r="AI33" s="15">
        <v>0</v>
      </c>
      <c r="AJ33" s="15" t="s">
        <v>157</v>
      </c>
      <c r="AK33" s="15" t="s">
        <v>158</v>
      </c>
      <c r="AL33" s="15">
        <v>1</v>
      </c>
      <c r="AM33" s="17">
        <v>0</v>
      </c>
      <c r="AN33" s="17">
        <v>0</v>
      </c>
      <c r="AO33" s="15">
        <v>6.45</v>
      </c>
      <c r="AP33" s="17">
        <v>45113.599999999999</v>
      </c>
      <c r="AQ33" s="15">
        <v>1</v>
      </c>
      <c r="AR33" s="15" t="s">
        <v>17</v>
      </c>
      <c r="AS33" s="15" t="s">
        <v>17</v>
      </c>
      <c r="AT33" s="15">
        <v>245.48</v>
      </c>
      <c r="AU33" s="15">
        <v>245.7</v>
      </c>
      <c r="AV33" s="15">
        <v>0</v>
      </c>
      <c r="AW33" s="8">
        <f>VLOOKUP(F33,[1]sell!$B:$G,6,0)</f>
        <v>-45113.599999999999</v>
      </c>
      <c r="AX33" s="8">
        <f>VLOOKUP(F33,[1]sell!$B:$J,9,0)</f>
        <v>0</v>
      </c>
      <c r="AY33" s="8">
        <f t="shared" si="0"/>
        <v>-45113.599999999999</v>
      </c>
    </row>
    <row r="34" spans="1:52" ht="24.75" x14ac:dyDescent="0.25">
      <c r="D34" s="15" t="s">
        <v>89</v>
      </c>
      <c r="E34" s="15">
        <v>18496553</v>
      </c>
      <c r="F34" s="15">
        <v>48572446</v>
      </c>
      <c r="G34" s="15" t="s">
        <v>146</v>
      </c>
      <c r="H34" s="15" t="s">
        <v>147</v>
      </c>
      <c r="I34" s="15" t="s">
        <v>147</v>
      </c>
      <c r="J34" s="15" t="s">
        <v>148</v>
      </c>
      <c r="K34" s="15" t="s">
        <v>148</v>
      </c>
      <c r="L34" s="20" t="s">
        <v>194</v>
      </c>
      <c r="M34" s="15" t="s">
        <v>230</v>
      </c>
      <c r="N34" s="15" t="s">
        <v>231</v>
      </c>
      <c r="O34" s="17">
        <v>1096320</v>
      </c>
      <c r="P34" s="15">
        <v>250.631111</v>
      </c>
      <c r="Q34" s="15" t="s">
        <v>297</v>
      </c>
      <c r="R34" s="15" t="s">
        <v>297</v>
      </c>
      <c r="S34" s="15">
        <v>10</v>
      </c>
      <c r="T34" s="18">
        <v>247294709.75999999</v>
      </c>
      <c r="U34" s="15" t="s">
        <v>298</v>
      </c>
      <c r="V34" s="15" t="s">
        <v>299</v>
      </c>
      <c r="W34" s="15" t="s">
        <v>17</v>
      </c>
      <c r="X34" s="15">
        <v>248.66</v>
      </c>
      <c r="Y34" s="15" t="s">
        <v>155</v>
      </c>
      <c r="Z34" s="15"/>
      <c r="AA34" s="19">
        <v>44439</v>
      </c>
      <c r="AB34" s="19">
        <v>44439</v>
      </c>
      <c r="AC34" s="19">
        <v>44440</v>
      </c>
      <c r="AD34" s="19">
        <v>44440</v>
      </c>
      <c r="AE34" s="15">
        <v>1</v>
      </c>
      <c r="AF34" s="15">
        <v>1</v>
      </c>
      <c r="AG34" s="15" t="s">
        <v>300</v>
      </c>
      <c r="AH34" s="15">
        <v>0</v>
      </c>
      <c r="AI34" s="15">
        <v>0</v>
      </c>
      <c r="AJ34" s="15" t="s">
        <v>157</v>
      </c>
      <c r="AK34" s="15" t="s">
        <v>158</v>
      </c>
      <c r="AL34" s="15">
        <v>1</v>
      </c>
      <c r="AM34" s="17">
        <v>0</v>
      </c>
      <c r="AN34" s="17">
        <v>0</v>
      </c>
      <c r="AO34" s="15">
        <v>6.55</v>
      </c>
      <c r="AP34" s="17">
        <v>247294709.75999999</v>
      </c>
      <c r="AQ34" s="15">
        <v>1</v>
      </c>
      <c r="AR34" s="15" t="s">
        <v>17</v>
      </c>
      <c r="AS34" s="15" t="s">
        <v>17</v>
      </c>
      <c r="AT34" s="15">
        <v>245.48</v>
      </c>
      <c r="AU34" s="15">
        <v>245.7</v>
      </c>
      <c r="AV34" s="15">
        <v>0</v>
      </c>
      <c r="AW34" s="8">
        <f>VLOOKUP(F34,[1]sell!$B:$G,6,0)</f>
        <v>-247294709.75999999</v>
      </c>
      <c r="AX34" s="8">
        <f>VLOOKUP(F34,[1]sell!$B:$J,9,0)</f>
        <v>0</v>
      </c>
      <c r="AY34" s="8">
        <f t="shared" si="0"/>
        <v>-247294709.75999999</v>
      </c>
    </row>
    <row r="35" spans="1:52" ht="24.75" x14ac:dyDescent="0.25">
      <c r="D35" s="15" t="s">
        <v>89</v>
      </c>
      <c r="E35" s="15">
        <v>18496565</v>
      </c>
      <c r="F35" s="15">
        <v>48572953</v>
      </c>
      <c r="G35" s="15" t="s">
        <v>146</v>
      </c>
      <c r="H35" s="15" t="s">
        <v>147</v>
      </c>
      <c r="I35" s="15" t="s">
        <v>147</v>
      </c>
      <c r="J35" s="15" t="s">
        <v>148</v>
      </c>
      <c r="K35" s="15" t="s">
        <v>148</v>
      </c>
      <c r="L35" s="20" t="s">
        <v>194</v>
      </c>
      <c r="M35" s="15" t="s">
        <v>230</v>
      </c>
      <c r="N35" s="15" t="s">
        <v>231</v>
      </c>
      <c r="O35" s="17">
        <v>495710</v>
      </c>
      <c r="P35" s="15">
        <v>250.631111</v>
      </c>
      <c r="Q35" s="15" t="s">
        <v>301</v>
      </c>
      <c r="R35" s="15" t="s">
        <v>301</v>
      </c>
      <c r="S35" s="15">
        <v>10</v>
      </c>
      <c r="T35" s="18">
        <v>111816313.28</v>
      </c>
      <c r="U35" s="15" t="s">
        <v>302</v>
      </c>
      <c r="V35" s="15" t="s">
        <v>303</v>
      </c>
      <c r="W35" s="15" t="s">
        <v>17</v>
      </c>
      <c r="X35" s="15">
        <v>248.66</v>
      </c>
      <c r="Y35" s="15" t="s">
        <v>155</v>
      </c>
      <c r="Z35" s="15"/>
      <c r="AA35" s="19">
        <v>44439</v>
      </c>
      <c r="AB35" s="19">
        <v>44439</v>
      </c>
      <c r="AC35" s="19">
        <v>44440</v>
      </c>
      <c r="AD35" s="19">
        <v>44440</v>
      </c>
      <c r="AE35" s="15">
        <v>1</v>
      </c>
      <c r="AF35" s="15">
        <v>1</v>
      </c>
      <c r="AG35" s="15" t="s">
        <v>304</v>
      </c>
      <c r="AH35" s="15">
        <v>0</v>
      </c>
      <c r="AI35" s="15">
        <v>0</v>
      </c>
      <c r="AJ35" s="15" t="s">
        <v>157</v>
      </c>
      <c r="AK35" s="15" t="s">
        <v>158</v>
      </c>
      <c r="AL35" s="15">
        <v>1</v>
      </c>
      <c r="AM35" s="17">
        <v>0</v>
      </c>
      <c r="AN35" s="17">
        <v>0</v>
      </c>
      <c r="AO35" s="15">
        <v>6.55</v>
      </c>
      <c r="AP35" s="17">
        <v>111816313.28</v>
      </c>
      <c r="AQ35" s="15">
        <v>1</v>
      </c>
      <c r="AR35" s="15" t="s">
        <v>17</v>
      </c>
      <c r="AS35" s="15" t="s">
        <v>17</v>
      </c>
      <c r="AT35" s="15">
        <v>245.48</v>
      </c>
      <c r="AU35" s="15">
        <v>245.7</v>
      </c>
      <c r="AV35" s="15">
        <v>0</v>
      </c>
      <c r="AW35" s="8">
        <f>VLOOKUP(F35,[1]sell!$B:$G,6,0)</f>
        <v>-111816313.28</v>
      </c>
      <c r="AX35" s="8">
        <f>VLOOKUP(F35,[1]sell!$B:$J,9,0)</f>
        <v>0</v>
      </c>
      <c r="AY35" s="8">
        <f t="shared" si="0"/>
        <v>-111816313.28</v>
      </c>
    </row>
    <row r="36" spans="1:52" ht="24.75" x14ac:dyDescent="0.25">
      <c r="D36" s="15" t="s">
        <v>89</v>
      </c>
      <c r="E36" s="15">
        <v>18496566</v>
      </c>
      <c r="F36" s="15">
        <v>48572954</v>
      </c>
      <c r="G36" s="15" t="s">
        <v>146</v>
      </c>
      <c r="H36" s="15" t="s">
        <v>147</v>
      </c>
      <c r="I36" s="15" t="s">
        <v>147</v>
      </c>
      <c r="J36" s="15" t="s">
        <v>148</v>
      </c>
      <c r="K36" s="15" t="s">
        <v>148</v>
      </c>
      <c r="L36" s="20" t="s">
        <v>194</v>
      </c>
      <c r="M36" s="15" t="s">
        <v>230</v>
      </c>
      <c r="N36" s="15" t="s">
        <v>231</v>
      </c>
      <c r="O36" s="17">
        <v>600410</v>
      </c>
      <c r="P36" s="15">
        <v>250.631111</v>
      </c>
      <c r="Q36" s="15" t="s">
        <v>305</v>
      </c>
      <c r="R36" s="15" t="s">
        <v>305</v>
      </c>
      <c r="S36" s="15">
        <v>10</v>
      </c>
      <c r="T36" s="18">
        <v>135433282.88</v>
      </c>
      <c r="U36" s="15" t="s">
        <v>306</v>
      </c>
      <c r="V36" s="15" t="s">
        <v>307</v>
      </c>
      <c r="W36" s="15" t="s">
        <v>17</v>
      </c>
      <c r="X36" s="15">
        <v>248.66</v>
      </c>
      <c r="Y36" s="15" t="s">
        <v>155</v>
      </c>
      <c r="Z36" s="15"/>
      <c r="AA36" s="19">
        <v>44439</v>
      </c>
      <c r="AB36" s="19">
        <v>44439</v>
      </c>
      <c r="AC36" s="19">
        <v>44440</v>
      </c>
      <c r="AD36" s="19">
        <v>44440</v>
      </c>
      <c r="AE36" s="15">
        <v>1</v>
      </c>
      <c r="AF36" s="15">
        <v>1</v>
      </c>
      <c r="AG36" s="15" t="s">
        <v>308</v>
      </c>
      <c r="AH36" s="15">
        <v>0</v>
      </c>
      <c r="AI36" s="15">
        <v>0</v>
      </c>
      <c r="AJ36" s="15" t="s">
        <v>157</v>
      </c>
      <c r="AK36" s="15" t="s">
        <v>158</v>
      </c>
      <c r="AL36" s="15">
        <v>1</v>
      </c>
      <c r="AM36" s="17">
        <v>0</v>
      </c>
      <c r="AN36" s="17">
        <v>0</v>
      </c>
      <c r="AO36" s="15">
        <v>6.55</v>
      </c>
      <c r="AP36" s="17">
        <v>135433282.88</v>
      </c>
      <c r="AQ36" s="15">
        <v>1</v>
      </c>
      <c r="AR36" s="15" t="s">
        <v>17</v>
      </c>
      <c r="AS36" s="15" t="s">
        <v>17</v>
      </c>
      <c r="AT36" s="15">
        <v>245.48</v>
      </c>
      <c r="AU36" s="15">
        <v>245.7</v>
      </c>
      <c r="AV36" s="15">
        <v>0</v>
      </c>
      <c r="AW36" s="8">
        <f>VLOOKUP(F36,[1]sell!$B:$G,6,0)</f>
        <v>-135433282.88</v>
      </c>
      <c r="AX36" s="8">
        <f>VLOOKUP(F36,[1]sell!$B:$J,9,0)</f>
        <v>0</v>
      </c>
      <c r="AY36" s="8">
        <f t="shared" si="0"/>
        <v>-135433282.88</v>
      </c>
    </row>
    <row r="37" spans="1:52" ht="24.75" x14ac:dyDescent="0.25">
      <c r="D37" s="15" t="s">
        <v>89</v>
      </c>
      <c r="E37" s="15">
        <v>18496834</v>
      </c>
      <c r="F37" s="15">
        <v>48585260</v>
      </c>
      <c r="G37" s="15" t="s">
        <v>146</v>
      </c>
      <c r="H37" s="15" t="s">
        <v>147</v>
      </c>
      <c r="I37" s="15" t="s">
        <v>147</v>
      </c>
      <c r="J37" s="15" t="s">
        <v>148</v>
      </c>
      <c r="K37" s="15" t="s">
        <v>148</v>
      </c>
      <c r="L37" s="20" t="s">
        <v>194</v>
      </c>
      <c r="M37" s="15" t="s">
        <v>224</v>
      </c>
      <c r="N37" s="15" t="s">
        <v>225</v>
      </c>
      <c r="O37" s="17">
        <v>30000000</v>
      </c>
      <c r="P37" s="15">
        <v>71.346000000000004</v>
      </c>
      <c r="Q37" s="15" t="s">
        <v>309</v>
      </c>
      <c r="R37" s="15" t="s">
        <v>309</v>
      </c>
      <c r="S37" s="15">
        <v>0</v>
      </c>
      <c r="T37" s="18">
        <v>2140380000</v>
      </c>
      <c r="U37" s="15" t="s">
        <v>309</v>
      </c>
      <c r="V37" s="15" t="s">
        <v>310</v>
      </c>
      <c r="W37" s="15" t="s">
        <v>17</v>
      </c>
      <c r="X37" s="15">
        <v>73.015000000000001</v>
      </c>
      <c r="Y37" s="15" t="s">
        <v>155</v>
      </c>
      <c r="Z37" s="15"/>
      <c r="AA37" s="19">
        <v>44439</v>
      </c>
      <c r="AB37" s="19">
        <v>44439</v>
      </c>
      <c r="AC37" s="19">
        <v>44440</v>
      </c>
      <c r="AD37" s="19">
        <v>44440</v>
      </c>
      <c r="AE37" s="15">
        <v>1</v>
      </c>
      <c r="AF37" s="15">
        <v>1</v>
      </c>
      <c r="AG37" s="15" t="s">
        <v>311</v>
      </c>
      <c r="AH37" s="15">
        <v>0</v>
      </c>
      <c r="AI37" s="15">
        <v>0</v>
      </c>
      <c r="AJ37" s="15" t="s">
        <v>157</v>
      </c>
      <c r="AK37" s="15" t="s">
        <v>158</v>
      </c>
      <c r="AL37" s="15">
        <v>1</v>
      </c>
      <c r="AM37" s="17">
        <v>0</v>
      </c>
      <c r="AN37" s="17">
        <v>0</v>
      </c>
      <c r="AO37" s="15">
        <v>6.45</v>
      </c>
      <c r="AP37" s="17">
        <v>2140380000</v>
      </c>
      <c r="AQ37" s="15">
        <v>1</v>
      </c>
      <c r="AR37" s="15" t="s">
        <v>17</v>
      </c>
      <c r="AS37" s="15" t="s">
        <v>17</v>
      </c>
      <c r="AT37" s="15">
        <v>73.775000000000006</v>
      </c>
      <c r="AU37" s="15">
        <v>73.78</v>
      </c>
      <c r="AV37" s="15">
        <v>0</v>
      </c>
      <c r="AW37" s="8">
        <f>VLOOKUP(F37,[1]sell!$B:$G,6,0)</f>
        <v>-2140380000</v>
      </c>
      <c r="AX37" s="8">
        <f>VLOOKUP(F37,[1]sell!$B:$J,9,0)</f>
        <v>0</v>
      </c>
      <c r="AY37" s="8">
        <f t="shared" si="0"/>
        <v>-2140380000</v>
      </c>
    </row>
    <row r="38" spans="1:52" ht="24.75" x14ac:dyDescent="0.25">
      <c r="D38" s="15" t="s">
        <v>89</v>
      </c>
      <c r="E38" s="15">
        <v>18496835</v>
      </c>
      <c r="F38" s="15">
        <v>48585261</v>
      </c>
      <c r="G38" s="15" t="s">
        <v>146</v>
      </c>
      <c r="H38" s="15" t="s">
        <v>147</v>
      </c>
      <c r="I38" s="15" t="s">
        <v>147</v>
      </c>
      <c r="J38" s="15" t="s">
        <v>148</v>
      </c>
      <c r="K38" s="15" t="s">
        <v>148</v>
      </c>
      <c r="L38" s="20" t="s">
        <v>194</v>
      </c>
      <c r="M38" s="15" t="s">
        <v>224</v>
      </c>
      <c r="N38" s="15" t="s">
        <v>225</v>
      </c>
      <c r="O38" s="17">
        <v>9995450</v>
      </c>
      <c r="P38" s="15">
        <v>71.346000000000004</v>
      </c>
      <c r="Q38" s="15" t="s">
        <v>312</v>
      </c>
      <c r="R38" s="15" t="s">
        <v>312</v>
      </c>
      <c r="S38" s="15">
        <v>0</v>
      </c>
      <c r="T38" s="18">
        <v>713135375.70000005</v>
      </c>
      <c r="U38" s="15" t="s">
        <v>312</v>
      </c>
      <c r="V38" s="15" t="s">
        <v>313</v>
      </c>
      <c r="W38" s="15" t="s">
        <v>17</v>
      </c>
      <c r="X38" s="15">
        <v>73.015000000000001</v>
      </c>
      <c r="Y38" s="15" t="s">
        <v>155</v>
      </c>
      <c r="Z38" s="15"/>
      <c r="AA38" s="19">
        <v>44439</v>
      </c>
      <c r="AB38" s="19">
        <v>44439</v>
      </c>
      <c r="AC38" s="19">
        <v>44440</v>
      </c>
      <c r="AD38" s="19">
        <v>44440</v>
      </c>
      <c r="AE38" s="15">
        <v>1</v>
      </c>
      <c r="AF38" s="15">
        <v>1</v>
      </c>
      <c r="AG38" s="15" t="s">
        <v>314</v>
      </c>
      <c r="AH38" s="15">
        <v>0</v>
      </c>
      <c r="AI38" s="15">
        <v>0</v>
      </c>
      <c r="AJ38" s="15" t="s">
        <v>157</v>
      </c>
      <c r="AK38" s="15" t="s">
        <v>158</v>
      </c>
      <c r="AL38" s="15">
        <v>1</v>
      </c>
      <c r="AM38" s="17">
        <v>0</v>
      </c>
      <c r="AN38" s="17">
        <v>0</v>
      </c>
      <c r="AO38" s="15">
        <v>6.45</v>
      </c>
      <c r="AP38" s="17">
        <v>713135375.70000005</v>
      </c>
      <c r="AQ38" s="15">
        <v>1</v>
      </c>
      <c r="AR38" s="15" t="s">
        <v>17</v>
      </c>
      <c r="AS38" s="15" t="s">
        <v>17</v>
      </c>
      <c r="AT38" s="15">
        <v>73.775000000000006</v>
      </c>
      <c r="AU38" s="15">
        <v>73.78</v>
      </c>
      <c r="AV38" s="15">
        <v>0</v>
      </c>
      <c r="AW38" s="8">
        <f>VLOOKUP(F38,[1]sell!$B:$G,6,0)</f>
        <v>-713135375.70000005</v>
      </c>
      <c r="AX38" s="8">
        <f>VLOOKUP(F38,[1]sell!$B:$J,9,0)</f>
        <v>0</v>
      </c>
      <c r="AY38" s="8">
        <f t="shared" si="0"/>
        <v>-713135375.70000005</v>
      </c>
    </row>
    <row r="39" spans="1:52" ht="24.75" x14ac:dyDescent="0.25">
      <c r="D39" s="15" t="s">
        <v>89</v>
      </c>
      <c r="E39" s="15">
        <v>18496836</v>
      </c>
      <c r="F39" s="15">
        <v>48585262</v>
      </c>
      <c r="G39" s="15" t="s">
        <v>146</v>
      </c>
      <c r="H39" s="15" t="s">
        <v>147</v>
      </c>
      <c r="I39" s="15" t="s">
        <v>147</v>
      </c>
      <c r="J39" s="15" t="s">
        <v>148</v>
      </c>
      <c r="K39" s="15" t="s">
        <v>148</v>
      </c>
      <c r="L39" s="20" t="s">
        <v>194</v>
      </c>
      <c r="M39" s="15" t="s">
        <v>224</v>
      </c>
      <c r="N39" s="15" t="s">
        <v>225</v>
      </c>
      <c r="O39" s="17">
        <v>620910</v>
      </c>
      <c r="P39" s="15">
        <v>71.346000000000004</v>
      </c>
      <c r="Q39" s="15" t="s">
        <v>315</v>
      </c>
      <c r="R39" s="15" t="s">
        <v>315</v>
      </c>
      <c r="S39" s="15">
        <v>0</v>
      </c>
      <c r="T39" s="18">
        <v>44299444.859999999</v>
      </c>
      <c r="U39" s="15" t="s">
        <v>315</v>
      </c>
      <c r="V39" s="15" t="s">
        <v>316</v>
      </c>
      <c r="W39" s="15" t="s">
        <v>17</v>
      </c>
      <c r="X39" s="15">
        <v>73.015000000000001</v>
      </c>
      <c r="Y39" s="15" t="s">
        <v>155</v>
      </c>
      <c r="Z39" s="15"/>
      <c r="AA39" s="19">
        <v>44439</v>
      </c>
      <c r="AB39" s="19">
        <v>44439</v>
      </c>
      <c r="AC39" s="19">
        <v>44440</v>
      </c>
      <c r="AD39" s="19">
        <v>44440</v>
      </c>
      <c r="AE39" s="15">
        <v>1</v>
      </c>
      <c r="AF39" s="15">
        <v>1</v>
      </c>
      <c r="AG39" s="15" t="s">
        <v>317</v>
      </c>
      <c r="AH39" s="15">
        <v>0</v>
      </c>
      <c r="AI39" s="15">
        <v>0</v>
      </c>
      <c r="AJ39" s="15" t="s">
        <v>157</v>
      </c>
      <c r="AK39" s="15" t="s">
        <v>158</v>
      </c>
      <c r="AL39" s="15">
        <v>1</v>
      </c>
      <c r="AM39" s="17">
        <v>0</v>
      </c>
      <c r="AN39" s="17">
        <v>0</v>
      </c>
      <c r="AO39" s="15">
        <v>6.45</v>
      </c>
      <c r="AP39" s="17">
        <v>44299444.859999999</v>
      </c>
      <c r="AQ39" s="15">
        <v>1</v>
      </c>
      <c r="AR39" s="15" t="s">
        <v>17</v>
      </c>
      <c r="AS39" s="15" t="s">
        <v>17</v>
      </c>
      <c r="AT39" s="15">
        <v>73.775000000000006</v>
      </c>
      <c r="AU39" s="15">
        <v>73.78</v>
      </c>
      <c r="AV39" s="15">
        <v>0</v>
      </c>
      <c r="AW39" s="8">
        <f>VLOOKUP(F39,[1]sell!$B:$G,6,0)</f>
        <v>-44299444.859999999</v>
      </c>
      <c r="AX39" s="8">
        <f>VLOOKUP(F39,[1]sell!$B:$J,9,0)</f>
        <v>0</v>
      </c>
      <c r="AY39" s="8">
        <f t="shared" si="0"/>
        <v>-44299444.859999999</v>
      </c>
    </row>
    <row r="40" spans="1:52" ht="24.75" x14ac:dyDescent="0.25">
      <c r="D40" s="15" t="s">
        <v>318</v>
      </c>
      <c r="E40" s="15">
        <v>17767165</v>
      </c>
      <c r="F40" s="15">
        <v>42359890</v>
      </c>
      <c r="G40" s="15" t="s">
        <v>146</v>
      </c>
      <c r="H40" s="15" t="s">
        <v>159</v>
      </c>
      <c r="I40" s="15" t="s">
        <v>159</v>
      </c>
      <c r="J40" s="15" t="s">
        <v>148</v>
      </c>
      <c r="K40" s="15" t="s">
        <v>148</v>
      </c>
      <c r="L40" s="20" t="s">
        <v>194</v>
      </c>
      <c r="M40" s="15" t="s">
        <v>319</v>
      </c>
      <c r="N40" s="15" t="s">
        <v>320</v>
      </c>
      <c r="O40" s="17">
        <v>102222629</v>
      </c>
      <c r="P40" s="15">
        <v>569.03763000000004</v>
      </c>
      <c r="Q40" s="15" t="s">
        <v>321</v>
      </c>
      <c r="R40" s="15" t="s">
        <v>321</v>
      </c>
      <c r="S40" s="15">
        <v>39.83</v>
      </c>
      <c r="T40" s="18">
        <v>35000000000</v>
      </c>
      <c r="U40" s="15" t="s">
        <v>322</v>
      </c>
      <c r="V40" s="15" t="s">
        <v>323</v>
      </c>
      <c r="W40" s="15" t="s">
        <v>17</v>
      </c>
      <c r="X40" s="15" t="s">
        <v>324</v>
      </c>
      <c r="Y40" s="15" t="s">
        <v>325</v>
      </c>
      <c r="Z40" s="15"/>
      <c r="AA40" s="19">
        <v>44117</v>
      </c>
      <c r="AB40" s="19">
        <v>44117</v>
      </c>
      <c r="AC40" s="19">
        <v>44910</v>
      </c>
      <c r="AD40" s="19">
        <v>44910</v>
      </c>
      <c r="AE40" s="15">
        <v>1</v>
      </c>
      <c r="AF40" s="15">
        <v>1</v>
      </c>
      <c r="AG40" s="15" t="s">
        <v>326</v>
      </c>
      <c r="AH40" s="15">
        <v>0</v>
      </c>
      <c r="AI40" s="15">
        <v>0</v>
      </c>
      <c r="AJ40" s="15" t="s">
        <v>165</v>
      </c>
      <c r="AK40" s="15" t="s">
        <v>158</v>
      </c>
      <c r="AL40" s="15">
        <v>1</v>
      </c>
      <c r="AM40" s="17">
        <v>-319832814.57999998</v>
      </c>
      <c r="AN40" s="17">
        <v>-319832814.57999998</v>
      </c>
      <c r="AO40" s="15">
        <v>7.5801999999999996</v>
      </c>
      <c r="AP40" s="17">
        <v>35000000000</v>
      </c>
      <c r="AQ40" s="15">
        <v>62.5</v>
      </c>
      <c r="AR40" s="15" t="s">
        <v>17</v>
      </c>
      <c r="AS40" s="15" t="s">
        <v>17</v>
      </c>
      <c r="AT40" s="15" t="s">
        <v>327</v>
      </c>
      <c r="AU40" s="15" t="s">
        <v>328</v>
      </c>
      <c r="AV40" s="15">
        <v>0</v>
      </c>
      <c r="AW40" s="8">
        <f>VLOOKUP(F40,[1]sell!$B:$G,6,0)</f>
        <v>-35552130990.550003</v>
      </c>
      <c r="AX40" s="8">
        <f>VLOOKUP(F40,[1]sell!$B:$J,9,0)</f>
        <v>-319832814.57999998</v>
      </c>
      <c r="AY40" s="8">
        <f t="shared" si="0"/>
        <v>-35871963805.130005</v>
      </c>
    </row>
    <row r="41" spans="1:52" ht="24.75" x14ac:dyDescent="0.25">
      <c r="A41" s="6">
        <v>10</v>
      </c>
      <c r="B41" s="6" t="str">
        <f>VLOOKUP(F41,[1]buy!$B:$E,4,0)</f>
        <v>45510</v>
      </c>
      <c r="C41" s="6">
        <f>VLOOKUP(F41,[1]buy!$B:$H,7,0)</f>
        <v>45511</v>
      </c>
      <c r="D41" s="15" t="s">
        <v>329</v>
      </c>
      <c r="E41" s="15">
        <v>18457454</v>
      </c>
      <c r="F41" s="15">
        <v>47194580</v>
      </c>
      <c r="G41" s="15" t="s">
        <v>146</v>
      </c>
      <c r="H41" s="15" t="s">
        <v>330</v>
      </c>
      <c r="I41" s="15" t="s">
        <v>330</v>
      </c>
      <c r="J41" s="15" t="s">
        <v>331</v>
      </c>
      <c r="K41" s="15" t="s">
        <v>148</v>
      </c>
      <c r="L41" s="16" t="s">
        <v>149</v>
      </c>
      <c r="M41" s="15" t="s">
        <v>332</v>
      </c>
      <c r="N41" s="15" t="s">
        <v>333</v>
      </c>
      <c r="O41" s="17">
        <v>300</v>
      </c>
      <c r="P41" s="15">
        <v>103.517005</v>
      </c>
      <c r="Q41" s="15" t="s">
        <v>334</v>
      </c>
      <c r="R41" s="15" t="s">
        <v>335</v>
      </c>
      <c r="S41" s="15">
        <v>37.6</v>
      </c>
      <c r="T41" s="18">
        <v>165954.42000000001</v>
      </c>
      <c r="U41" s="15" t="s">
        <v>336</v>
      </c>
      <c r="V41" s="15" t="s">
        <v>337</v>
      </c>
      <c r="W41" s="15" t="s">
        <v>274</v>
      </c>
      <c r="X41" s="15" t="s">
        <v>338</v>
      </c>
      <c r="Y41" s="15" t="s">
        <v>339</v>
      </c>
      <c r="Z41" s="15"/>
      <c r="AA41" s="19">
        <v>44369</v>
      </c>
      <c r="AB41" s="19">
        <v>44369</v>
      </c>
      <c r="AC41" s="19">
        <v>44459</v>
      </c>
      <c r="AD41" s="19">
        <v>44459</v>
      </c>
      <c r="AE41" s="15">
        <v>86.894199999999998</v>
      </c>
      <c r="AF41" s="15">
        <v>86.394900000000007</v>
      </c>
      <c r="AG41" s="15" t="s">
        <v>340</v>
      </c>
      <c r="AH41" s="15">
        <v>0</v>
      </c>
      <c r="AI41" s="15">
        <v>0</v>
      </c>
      <c r="AJ41" s="15" t="s">
        <v>341</v>
      </c>
      <c r="AK41" s="15" t="s">
        <v>158</v>
      </c>
      <c r="AL41" s="15">
        <v>3</v>
      </c>
      <c r="AM41" s="17">
        <v>726.05</v>
      </c>
      <c r="AN41" s="17">
        <v>63028.69</v>
      </c>
      <c r="AO41" s="15">
        <v>2.25</v>
      </c>
      <c r="AP41" s="17">
        <v>14406569.58</v>
      </c>
      <c r="AQ41" s="15" t="s">
        <v>342</v>
      </c>
      <c r="AR41" s="15" t="s">
        <v>343</v>
      </c>
      <c r="AS41" s="15" t="s">
        <v>274</v>
      </c>
      <c r="AT41" s="15">
        <v>102.25</v>
      </c>
      <c r="AU41" s="15">
        <v>102.5</v>
      </c>
      <c r="AV41" s="15">
        <v>3.91</v>
      </c>
      <c r="AW41" s="8">
        <f>VLOOKUP(F41,[1]buy!$B:$G,6,0)</f>
        <v>14406569.58</v>
      </c>
      <c r="AX41" s="8">
        <f>VLOOKUP(F41,[1]buy!$B:$J,9,0)</f>
        <v>63028.69</v>
      </c>
      <c r="AY41" s="8">
        <f t="shared" si="0"/>
        <v>14469598.27</v>
      </c>
    </row>
    <row r="42" spans="1:52" ht="24.75" x14ac:dyDescent="0.25">
      <c r="A42" s="6">
        <v>10</v>
      </c>
      <c r="B42" s="6" t="str">
        <f>VLOOKUP(F42,[1]buy!$B:$E,4,0)</f>
        <v>47110</v>
      </c>
      <c r="C42" s="6">
        <f>VLOOKUP(F42,[1]buy!$B:$H,7,0)</f>
        <v>47111</v>
      </c>
      <c r="D42" s="15" t="s">
        <v>344</v>
      </c>
      <c r="E42" s="15">
        <v>18467590</v>
      </c>
      <c r="F42" s="15">
        <v>47696459</v>
      </c>
      <c r="G42" s="15" t="s">
        <v>146</v>
      </c>
      <c r="H42" s="15" t="s">
        <v>345</v>
      </c>
      <c r="I42" s="15" t="s">
        <v>345</v>
      </c>
      <c r="J42" s="15" t="s">
        <v>331</v>
      </c>
      <c r="K42" s="15" t="s">
        <v>148</v>
      </c>
      <c r="L42" s="16" t="s">
        <v>149</v>
      </c>
      <c r="M42" s="15" t="s">
        <v>319</v>
      </c>
      <c r="N42" s="15" t="s">
        <v>320</v>
      </c>
      <c r="O42" s="17">
        <v>102222629</v>
      </c>
      <c r="P42" s="15" t="s">
        <v>346</v>
      </c>
      <c r="Q42" s="15" t="s">
        <v>347</v>
      </c>
      <c r="R42" s="15" t="s">
        <v>347</v>
      </c>
      <c r="S42" s="15">
        <v>67.03</v>
      </c>
      <c r="T42" s="18">
        <v>34946535227.800003</v>
      </c>
      <c r="U42" s="15" t="s">
        <v>348</v>
      </c>
      <c r="V42" s="15" t="s">
        <v>349</v>
      </c>
      <c r="W42" s="15" t="s">
        <v>17</v>
      </c>
      <c r="X42" s="15" t="s">
        <v>324</v>
      </c>
      <c r="Y42" s="15" t="s">
        <v>325</v>
      </c>
      <c r="Z42" s="15"/>
      <c r="AA42" s="19">
        <v>44392</v>
      </c>
      <c r="AB42" s="19">
        <v>44392</v>
      </c>
      <c r="AC42" s="19">
        <v>44482</v>
      </c>
      <c r="AD42" s="19">
        <v>44482</v>
      </c>
      <c r="AE42" s="15">
        <v>1</v>
      </c>
      <c r="AF42" s="15">
        <v>1</v>
      </c>
      <c r="AG42" s="15" t="s">
        <v>350</v>
      </c>
      <c r="AH42" s="15">
        <v>0</v>
      </c>
      <c r="AI42" s="15">
        <v>0</v>
      </c>
      <c r="AJ42" s="15" t="s">
        <v>351</v>
      </c>
      <c r="AK42" s="15" t="s">
        <v>158</v>
      </c>
      <c r="AL42" s="15">
        <v>1</v>
      </c>
      <c r="AM42" s="17">
        <v>347933449.36000001</v>
      </c>
      <c r="AN42" s="17">
        <v>347933449.36000001</v>
      </c>
      <c r="AO42" s="15">
        <v>8.9778000000000002</v>
      </c>
      <c r="AP42" s="17">
        <v>34946535227.800003</v>
      </c>
      <c r="AQ42" s="15">
        <v>62.5</v>
      </c>
      <c r="AR42" s="15" t="s">
        <v>17</v>
      </c>
      <c r="AS42" s="15" t="s">
        <v>17</v>
      </c>
      <c r="AT42" s="15" t="s">
        <v>327</v>
      </c>
      <c r="AU42" s="15" t="s">
        <v>328</v>
      </c>
      <c r="AV42" s="15">
        <v>0</v>
      </c>
      <c r="AW42" s="8">
        <f>VLOOKUP(F42,[1]buy!$B:$G,6,0)</f>
        <v>34946535227.800003</v>
      </c>
      <c r="AX42" s="8">
        <f>VLOOKUP(F42,[1]buy!$B:$J,9,0)</f>
        <v>347933449.36000001</v>
      </c>
      <c r="AY42" s="8">
        <f t="shared" si="0"/>
        <v>35294468677.160004</v>
      </c>
      <c r="AZ42" s="8">
        <v>-12163033.609999999</v>
      </c>
    </row>
    <row r="43" spans="1:52" ht="24.75" x14ac:dyDescent="0.25">
      <c r="A43" s="6">
        <v>10</v>
      </c>
      <c r="B43" s="6" t="str">
        <f>VLOOKUP(F43,[1]buy!$B:$E,4,0)</f>
        <v>45510</v>
      </c>
      <c r="C43" s="6">
        <f>VLOOKUP(F43,[1]buy!$B:$H,7,0)</f>
        <v>45511</v>
      </c>
      <c r="D43" s="15" t="s">
        <v>352</v>
      </c>
      <c r="E43" s="15">
        <v>18477334</v>
      </c>
      <c r="F43" s="15">
        <v>47744858</v>
      </c>
      <c r="G43" s="15" t="s">
        <v>146</v>
      </c>
      <c r="H43" s="15" t="s">
        <v>353</v>
      </c>
      <c r="I43" s="15" t="s">
        <v>353</v>
      </c>
      <c r="J43" s="15" t="s">
        <v>331</v>
      </c>
      <c r="K43" s="15" t="s">
        <v>148</v>
      </c>
      <c r="L43" s="16" t="s">
        <v>149</v>
      </c>
      <c r="M43" s="15" t="s">
        <v>354</v>
      </c>
      <c r="N43" s="15" t="s">
        <v>355</v>
      </c>
      <c r="O43" s="17">
        <v>1555424</v>
      </c>
      <c r="P43" s="15">
        <v>4.2727190000000004</v>
      </c>
      <c r="Q43" s="15" t="s">
        <v>356</v>
      </c>
      <c r="R43" s="15" t="s">
        <v>356</v>
      </c>
      <c r="S43" s="15">
        <v>26.5</v>
      </c>
      <c r="T43" s="18">
        <v>4884728.51</v>
      </c>
      <c r="U43" s="15" t="s">
        <v>357</v>
      </c>
      <c r="V43" s="15" t="s">
        <v>358</v>
      </c>
      <c r="W43" s="15" t="s">
        <v>343</v>
      </c>
      <c r="X43" s="15">
        <v>0</v>
      </c>
      <c r="Y43" s="15" t="s">
        <v>325</v>
      </c>
      <c r="Z43" s="15"/>
      <c r="AA43" s="19">
        <v>44405</v>
      </c>
      <c r="AB43" s="19">
        <v>44405</v>
      </c>
      <c r="AC43" s="19">
        <v>44495</v>
      </c>
      <c r="AD43" s="19">
        <v>44495</v>
      </c>
      <c r="AE43" s="15">
        <v>73.847099999999998</v>
      </c>
      <c r="AF43" s="15">
        <v>73.191199999999995</v>
      </c>
      <c r="AG43" s="15" t="s">
        <v>359</v>
      </c>
      <c r="AH43" s="15">
        <v>0</v>
      </c>
      <c r="AI43" s="15">
        <v>0</v>
      </c>
      <c r="AJ43" s="15" t="s">
        <v>360</v>
      </c>
      <c r="AK43" s="15" t="s">
        <v>158</v>
      </c>
      <c r="AL43" s="15" t="s">
        <v>361</v>
      </c>
      <c r="AM43" s="17">
        <v>10380.049999999999</v>
      </c>
      <c r="AN43" s="17">
        <v>763705.95</v>
      </c>
      <c r="AO43" s="15">
        <v>2.25</v>
      </c>
      <c r="AP43" s="17">
        <v>359390969.29000002</v>
      </c>
      <c r="AQ43" s="15">
        <v>0.01</v>
      </c>
      <c r="AR43" s="15" t="s">
        <v>343</v>
      </c>
      <c r="AS43" s="15" t="s">
        <v>343</v>
      </c>
      <c r="AT43" s="15">
        <v>4.0938189999999999</v>
      </c>
      <c r="AU43" s="15">
        <v>4.0965730000000002</v>
      </c>
      <c r="AV43" s="15">
        <v>0</v>
      </c>
      <c r="AW43" s="8">
        <f>VLOOKUP(F43,[1]buy!$B:$G,6,0)</f>
        <v>359390969.29000002</v>
      </c>
      <c r="AX43" s="8">
        <f>VLOOKUP(F43,[1]buy!$B:$J,9,0)</f>
        <v>763705.95</v>
      </c>
      <c r="AY43" s="8">
        <f t="shared" si="0"/>
        <v>360154675.24000001</v>
      </c>
    </row>
    <row r="44" spans="1:52" ht="24.75" x14ac:dyDescent="0.25">
      <c r="A44" s="6">
        <v>9</v>
      </c>
      <c r="B44" s="6" t="str">
        <f>VLOOKUP(F44,[1]buy!$B:$E,4,0)</f>
        <v>47010</v>
      </c>
      <c r="C44" s="6">
        <f>VLOOKUP(F44,[1]buy!$B:$H,7,0)</f>
        <v>47011</v>
      </c>
      <c r="D44" s="15" t="s">
        <v>181</v>
      </c>
      <c r="E44" s="15">
        <v>18492422</v>
      </c>
      <c r="F44" s="15">
        <v>48455792</v>
      </c>
      <c r="G44" s="15" t="s">
        <v>146</v>
      </c>
      <c r="H44" s="15" t="s">
        <v>182</v>
      </c>
      <c r="I44" s="15" t="s">
        <v>182</v>
      </c>
      <c r="J44" s="15" t="s">
        <v>148</v>
      </c>
      <c r="K44" s="15" t="s">
        <v>148</v>
      </c>
      <c r="L44" s="16" t="s">
        <v>149</v>
      </c>
      <c r="M44" s="15" t="s">
        <v>368</v>
      </c>
      <c r="N44" s="15" t="s">
        <v>369</v>
      </c>
      <c r="O44" s="17">
        <v>450000</v>
      </c>
      <c r="P44" s="15" t="s">
        <v>370</v>
      </c>
      <c r="Q44" s="15" t="s">
        <v>371</v>
      </c>
      <c r="R44" s="15" t="s">
        <v>371</v>
      </c>
      <c r="S44" s="15">
        <v>22</v>
      </c>
      <c r="T44" s="18">
        <v>587574000</v>
      </c>
      <c r="U44" s="15" t="s">
        <v>372</v>
      </c>
      <c r="V44" s="15" t="s">
        <v>373</v>
      </c>
      <c r="W44" s="15" t="s">
        <v>17</v>
      </c>
      <c r="X44" s="15" t="s">
        <v>374</v>
      </c>
      <c r="Y44" s="15" t="s">
        <v>163</v>
      </c>
      <c r="Z44" s="15"/>
      <c r="AA44" s="19">
        <v>44433</v>
      </c>
      <c r="AB44" s="19">
        <v>44433</v>
      </c>
      <c r="AC44" s="19">
        <v>44440</v>
      </c>
      <c r="AD44" s="19">
        <v>44440</v>
      </c>
      <c r="AE44" s="15">
        <v>1</v>
      </c>
      <c r="AF44" s="15">
        <v>1</v>
      </c>
      <c r="AG44" s="15" t="s">
        <v>375</v>
      </c>
      <c r="AH44" s="15">
        <v>0</v>
      </c>
      <c r="AI44" s="15">
        <v>0</v>
      </c>
      <c r="AJ44" s="15" t="s">
        <v>189</v>
      </c>
      <c r="AK44" s="15" t="s">
        <v>158</v>
      </c>
      <c r="AL44" s="15">
        <v>1</v>
      </c>
      <c r="AM44" s="17">
        <v>647136.30000000005</v>
      </c>
      <c r="AN44" s="17">
        <v>647136.30000000005</v>
      </c>
      <c r="AO44" s="15">
        <v>6.7</v>
      </c>
      <c r="AP44" s="17">
        <v>587574000</v>
      </c>
      <c r="AQ44" s="15">
        <v>0.01</v>
      </c>
      <c r="AR44" s="15" t="s">
        <v>17</v>
      </c>
      <c r="AS44" s="15" t="s">
        <v>17</v>
      </c>
      <c r="AT44" s="15" t="s">
        <v>376</v>
      </c>
      <c r="AU44" s="15" t="s">
        <v>377</v>
      </c>
      <c r="AV44" s="15">
        <v>0</v>
      </c>
      <c r="AW44" s="8">
        <f>VLOOKUP(F44,[1]buy!$B:$G,6,0)</f>
        <v>587574000</v>
      </c>
      <c r="AX44" s="8">
        <f>VLOOKUP(F44,[1]buy!$B:$J,9,0)</f>
        <v>647136.30000000005</v>
      </c>
      <c r="AY44" s="8">
        <f t="shared" si="0"/>
        <v>588221136.29999995</v>
      </c>
    </row>
    <row r="45" spans="1:52" ht="24.75" x14ac:dyDescent="0.25">
      <c r="D45" s="15" t="s">
        <v>236</v>
      </c>
      <c r="E45" s="15">
        <v>18492876</v>
      </c>
      <c r="F45" s="15">
        <v>48479177</v>
      </c>
      <c r="G45" s="15" t="s">
        <v>146</v>
      </c>
      <c r="H45" s="15" t="s">
        <v>378</v>
      </c>
      <c r="I45" s="15" t="s">
        <v>378</v>
      </c>
      <c r="J45" s="15" t="s">
        <v>148</v>
      </c>
      <c r="K45" s="15" t="s">
        <v>148</v>
      </c>
      <c r="L45" s="20" t="s">
        <v>194</v>
      </c>
      <c r="M45" s="15" t="s">
        <v>379</v>
      </c>
      <c r="N45" s="15" t="s">
        <v>380</v>
      </c>
      <c r="O45" s="17">
        <v>550000</v>
      </c>
      <c r="P45" s="15">
        <v>100.8</v>
      </c>
      <c r="Q45" s="15" t="s">
        <v>381</v>
      </c>
      <c r="R45" s="15" t="s">
        <v>382</v>
      </c>
      <c r="S45" s="15">
        <v>10</v>
      </c>
      <c r="T45" s="18">
        <v>502197300</v>
      </c>
      <c r="U45" s="15" t="s">
        <v>383</v>
      </c>
      <c r="V45" s="15" t="s">
        <v>384</v>
      </c>
      <c r="W45" s="15" t="s">
        <v>17</v>
      </c>
      <c r="X45" s="15" t="s">
        <v>385</v>
      </c>
      <c r="Y45" s="15" t="s">
        <v>386</v>
      </c>
      <c r="Z45" s="15"/>
      <c r="AA45" s="19">
        <v>44433</v>
      </c>
      <c r="AB45" s="19">
        <v>44433</v>
      </c>
      <c r="AC45" s="19">
        <v>44440</v>
      </c>
      <c r="AD45" s="19">
        <v>44440</v>
      </c>
      <c r="AE45" s="15">
        <v>1</v>
      </c>
      <c r="AF45" s="15">
        <v>1</v>
      </c>
      <c r="AG45" s="15" t="s">
        <v>387</v>
      </c>
      <c r="AH45" s="15">
        <v>0</v>
      </c>
      <c r="AI45" s="15">
        <v>0</v>
      </c>
      <c r="AJ45" s="15" t="s">
        <v>388</v>
      </c>
      <c r="AK45" s="15" t="s">
        <v>158</v>
      </c>
      <c r="AL45" s="15">
        <v>2</v>
      </c>
      <c r="AM45" s="17">
        <v>-544849.68000000005</v>
      </c>
      <c r="AN45" s="17">
        <v>-544849.68000000005</v>
      </c>
      <c r="AO45" s="15">
        <v>6.6</v>
      </c>
      <c r="AP45" s="17">
        <v>502197300</v>
      </c>
      <c r="AQ45" s="15" t="s">
        <v>342</v>
      </c>
      <c r="AR45" s="15" t="s">
        <v>17</v>
      </c>
      <c r="AS45" s="15" t="s">
        <v>17</v>
      </c>
      <c r="AT45" s="15">
        <v>101.23</v>
      </c>
      <c r="AU45" s="15">
        <v>101.58</v>
      </c>
      <c r="AV45" s="15">
        <v>7.94</v>
      </c>
      <c r="AW45" s="8">
        <f>VLOOKUP(F45,[1]sell!$B:$G,6,0)</f>
        <v>-502197300</v>
      </c>
      <c r="AX45" s="8">
        <f>VLOOKUP(F45,[1]sell!$B:$J,9,0)</f>
        <v>-544849.67000000004</v>
      </c>
      <c r="AY45" s="8">
        <f t="shared" si="0"/>
        <v>-502742149.67000002</v>
      </c>
    </row>
    <row r="46" spans="1:52" ht="24.75" x14ac:dyDescent="0.25">
      <c r="A46" s="6">
        <v>9</v>
      </c>
      <c r="B46" s="6" t="str">
        <f>VLOOKUP(F46,[1]buy!$B:$E,4,0)</f>
        <v>47010</v>
      </c>
      <c r="C46" s="6">
        <f>VLOOKUP(F46,[1]buy!$B:$H,7,0)</f>
        <v>47011</v>
      </c>
      <c r="D46" s="15" t="s">
        <v>236</v>
      </c>
      <c r="E46" s="15">
        <v>18492904</v>
      </c>
      <c r="F46" s="15">
        <v>48481971</v>
      </c>
      <c r="G46" s="15" t="s">
        <v>146</v>
      </c>
      <c r="H46" s="15" t="s">
        <v>182</v>
      </c>
      <c r="I46" s="15" t="s">
        <v>182</v>
      </c>
      <c r="J46" s="15" t="s">
        <v>148</v>
      </c>
      <c r="K46" s="15" t="s">
        <v>148</v>
      </c>
      <c r="L46" s="16" t="s">
        <v>149</v>
      </c>
      <c r="M46" s="15" t="s">
        <v>389</v>
      </c>
      <c r="N46" s="15" t="s">
        <v>390</v>
      </c>
      <c r="O46" s="17">
        <v>200000</v>
      </c>
      <c r="P46" s="15">
        <v>15.1371</v>
      </c>
      <c r="Q46" s="15" t="s">
        <v>391</v>
      </c>
      <c r="R46" s="15" t="s">
        <v>391</v>
      </c>
      <c r="S46" s="15">
        <v>32</v>
      </c>
      <c r="T46" s="18">
        <v>2058645.6</v>
      </c>
      <c r="U46" s="15" t="s">
        <v>392</v>
      </c>
      <c r="V46" s="15" t="s">
        <v>393</v>
      </c>
      <c r="W46" s="15" t="s">
        <v>343</v>
      </c>
      <c r="X46" s="15" t="s">
        <v>394</v>
      </c>
      <c r="Y46" s="15" t="s">
        <v>163</v>
      </c>
      <c r="Z46" s="15"/>
      <c r="AA46" s="19">
        <v>44434</v>
      </c>
      <c r="AB46" s="19">
        <v>44434</v>
      </c>
      <c r="AC46" s="19">
        <v>44441</v>
      </c>
      <c r="AD46" s="19">
        <v>44441</v>
      </c>
      <c r="AE46" s="15">
        <v>73.742800000000003</v>
      </c>
      <c r="AF46" s="15">
        <v>73.191199999999995</v>
      </c>
      <c r="AG46" s="15" t="s">
        <v>395</v>
      </c>
      <c r="AH46" s="15">
        <v>0</v>
      </c>
      <c r="AI46" s="15">
        <v>0</v>
      </c>
      <c r="AJ46" s="15" t="s">
        <v>189</v>
      </c>
      <c r="AK46" s="15" t="s">
        <v>158</v>
      </c>
      <c r="AL46" s="15">
        <v>1</v>
      </c>
      <c r="AM46" s="17">
        <v>225.61</v>
      </c>
      <c r="AN46" s="17">
        <v>16599.12</v>
      </c>
      <c r="AO46" s="15">
        <v>0.8</v>
      </c>
      <c r="AP46" s="17">
        <v>151463614.83000001</v>
      </c>
      <c r="AQ46" s="15">
        <v>0</v>
      </c>
      <c r="AR46" s="15" t="s">
        <v>343</v>
      </c>
      <c r="AS46" s="15" t="s">
        <v>343</v>
      </c>
      <c r="AT46" s="15">
        <v>10.481078999999999</v>
      </c>
      <c r="AU46" s="15">
        <v>10.484342</v>
      </c>
      <c r="AV46" s="15">
        <v>0</v>
      </c>
      <c r="AW46" s="8">
        <f>VLOOKUP(F46,[1]buy!$B:$G,6,0)</f>
        <v>151463614.83000001</v>
      </c>
      <c r="AX46" s="8">
        <f>VLOOKUP(F46,[1]buy!$B:$J,9,0)</f>
        <v>16599.12</v>
      </c>
      <c r="AY46" s="8">
        <f t="shared" si="0"/>
        <v>151480213.95000002</v>
      </c>
    </row>
    <row r="47" spans="1:52" ht="24.75" x14ac:dyDescent="0.25">
      <c r="A47" s="6">
        <v>9</v>
      </c>
      <c r="B47" s="6" t="str">
        <f>VLOOKUP(F47,[1]buy!$B:$E,4,0)</f>
        <v>47010</v>
      </c>
      <c r="C47" s="6">
        <f>VLOOKUP(F47,[1]buy!$B:$H,7,0)</f>
        <v>47011</v>
      </c>
      <c r="D47" s="15" t="s">
        <v>241</v>
      </c>
      <c r="E47" s="15">
        <v>18494273</v>
      </c>
      <c r="F47" s="15">
        <v>48502447</v>
      </c>
      <c r="G47" s="15" t="s">
        <v>146</v>
      </c>
      <c r="H47" s="15" t="s">
        <v>182</v>
      </c>
      <c r="I47" s="15" t="s">
        <v>182</v>
      </c>
      <c r="J47" s="15" t="s">
        <v>148</v>
      </c>
      <c r="K47" s="15" t="s">
        <v>148</v>
      </c>
      <c r="L47" s="16" t="s">
        <v>149</v>
      </c>
      <c r="M47" s="15" t="s">
        <v>368</v>
      </c>
      <c r="N47" s="15" t="s">
        <v>369</v>
      </c>
      <c r="O47" s="17">
        <v>450000</v>
      </c>
      <c r="P47" s="15" t="s">
        <v>396</v>
      </c>
      <c r="Q47" s="15" t="s">
        <v>397</v>
      </c>
      <c r="R47" s="15" t="s">
        <v>397</v>
      </c>
      <c r="S47" s="15">
        <v>22</v>
      </c>
      <c r="T47" s="18">
        <v>595506600</v>
      </c>
      <c r="U47" s="15" t="s">
        <v>398</v>
      </c>
      <c r="V47" s="15" t="s">
        <v>399</v>
      </c>
      <c r="W47" s="15" t="s">
        <v>17</v>
      </c>
      <c r="X47" s="15" t="s">
        <v>374</v>
      </c>
      <c r="Y47" s="15" t="s">
        <v>163</v>
      </c>
      <c r="Z47" s="15"/>
      <c r="AA47" s="19">
        <v>44435</v>
      </c>
      <c r="AB47" s="19">
        <v>44435</v>
      </c>
      <c r="AC47" s="19">
        <v>44442</v>
      </c>
      <c r="AD47" s="19">
        <v>44442</v>
      </c>
      <c r="AE47" s="15">
        <v>1</v>
      </c>
      <c r="AF47" s="15">
        <v>1</v>
      </c>
      <c r="AG47" s="15" t="s">
        <v>400</v>
      </c>
      <c r="AH47" s="15">
        <v>0</v>
      </c>
      <c r="AI47" s="15">
        <v>0</v>
      </c>
      <c r="AJ47" s="15" t="s">
        <v>189</v>
      </c>
      <c r="AK47" s="15" t="s">
        <v>158</v>
      </c>
      <c r="AL47" s="15">
        <v>1</v>
      </c>
      <c r="AM47" s="17">
        <v>440511.73</v>
      </c>
      <c r="AN47" s="17">
        <v>440511.73</v>
      </c>
      <c r="AO47" s="15">
        <v>6.75</v>
      </c>
      <c r="AP47" s="17">
        <v>595506600</v>
      </c>
      <c r="AQ47" s="15">
        <v>0.01</v>
      </c>
      <c r="AR47" s="15" t="s">
        <v>17</v>
      </c>
      <c r="AS47" s="15" t="s">
        <v>17</v>
      </c>
      <c r="AT47" s="15" t="s">
        <v>376</v>
      </c>
      <c r="AU47" s="15" t="s">
        <v>377</v>
      </c>
      <c r="AV47" s="15">
        <v>0</v>
      </c>
      <c r="AW47" s="8">
        <f>VLOOKUP(F47,[1]buy!$B:$G,6,0)</f>
        <v>595506600</v>
      </c>
      <c r="AX47" s="8">
        <f>VLOOKUP(F47,[1]buy!$B:$J,9,0)</f>
        <v>440511.73</v>
      </c>
      <c r="AY47" s="8">
        <f t="shared" si="0"/>
        <v>595947111.73000002</v>
      </c>
    </row>
    <row r="48" spans="1:52" ht="24.75" x14ac:dyDescent="0.25">
      <c r="A48" s="6">
        <v>9</v>
      </c>
      <c r="B48" s="6" t="str">
        <f>VLOOKUP(F48,[1]buy!$B:$E,4,0)</f>
        <v>47010</v>
      </c>
      <c r="C48" s="6">
        <f>VLOOKUP(F48,[1]buy!$B:$H,7,0)</f>
        <v>47011</v>
      </c>
      <c r="D48" s="15" t="s">
        <v>246</v>
      </c>
      <c r="E48" s="15">
        <v>18495286</v>
      </c>
      <c r="F48" s="15">
        <v>48524809</v>
      </c>
      <c r="G48" s="15" t="s">
        <v>146</v>
      </c>
      <c r="H48" s="15" t="s">
        <v>182</v>
      </c>
      <c r="I48" s="15" t="s">
        <v>182</v>
      </c>
      <c r="J48" s="15" t="s">
        <v>148</v>
      </c>
      <c r="K48" s="15" t="s">
        <v>148</v>
      </c>
      <c r="L48" s="16" t="s">
        <v>149</v>
      </c>
      <c r="M48" s="15" t="s">
        <v>368</v>
      </c>
      <c r="N48" s="15" t="s">
        <v>369</v>
      </c>
      <c r="O48" s="17">
        <v>460000</v>
      </c>
      <c r="P48" s="15" t="s">
        <v>401</v>
      </c>
      <c r="Q48" s="15" t="s">
        <v>402</v>
      </c>
      <c r="R48" s="15" t="s">
        <v>402</v>
      </c>
      <c r="S48" s="15">
        <v>22</v>
      </c>
      <c r="T48" s="18">
        <v>611395200</v>
      </c>
      <c r="U48" s="15" t="s">
        <v>403</v>
      </c>
      <c r="V48" s="15" t="s">
        <v>404</v>
      </c>
      <c r="W48" s="15" t="s">
        <v>17</v>
      </c>
      <c r="X48" s="15" t="s">
        <v>374</v>
      </c>
      <c r="Y48" s="15" t="s">
        <v>163</v>
      </c>
      <c r="Z48" s="15"/>
      <c r="AA48" s="19">
        <v>44438</v>
      </c>
      <c r="AB48" s="19">
        <v>44438</v>
      </c>
      <c r="AC48" s="19">
        <v>44445</v>
      </c>
      <c r="AD48" s="19">
        <v>44445</v>
      </c>
      <c r="AE48" s="15">
        <v>1</v>
      </c>
      <c r="AF48" s="15">
        <v>1</v>
      </c>
      <c r="AG48" s="15" t="s">
        <v>405</v>
      </c>
      <c r="AH48" s="15">
        <v>0</v>
      </c>
      <c r="AI48" s="15">
        <v>0</v>
      </c>
      <c r="AJ48" s="15" t="s">
        <v>189</v>
      </c>
      <c r="AK48" s="15" t="s">
        <v>158</v>
      </c>
      <c r="AL48" s="15">
        <v>1</v>
      </c>
      <c r="AM48" s="17">
        <v>112228.71</v>
      </c>
      <c r="AN48" s="17">
        <v>112228.71</v>
      </c>
      <c r="AO48" s="15">
        <v>6.7</v>
      </c>
      <c r="AP48" s="17">
        <v>611395200</v>
      </c>
      <c r="AQ48" s="15">
        <v>0.01</v>
      </c>
      <c r="AR48" s="15" t="s">
        <v>17</v>
      </c>
      <c r="AS48" s="15" t="s">
        <v>17</v>
      </c>
      <c r="AT48" s="15" t="s">
        <v>376</v>
      </c>
      <c r="AU48" s="15" t="s">
        <v>377</v>
      </c>
      <c r="AV48" s="15">
        <v>0</v>
      </c>
      <c r="AW48" s="8">
        <f>VLOOKUP(F48,[1]buy!$B:$G,6,0)</f>
        <v>611395200</v>
      </c>
      <c r="AX48" s="8">
        <f>VLOOKUP(F48,[1]buy!$B:$J,9,0)</f>
        <v>112228.71</v>
      </c>
      <c r="AY48" s="8">
        <f t="shared" si="0"/>
        <v>611507428.71000004</v>
      </c>
    </row>
    <row r="49" spans="1:51" ht="24.75" x14ac:dyDescent="0.25">
      <c r="A49" s="6">
        <v>9</v>
      </c>
      <c r="B49" s="6" t="str">
        <f>VLOOKUP(F49,[1]buy!$B:$E,4,0)</f>
        <v>47010</v>
      </c>
      <c r="C49" s="6">
        <f>VLOOKUP(F49,[1]buy!$B:$H,7,0)</f>
        <v>47011</v>
      </c>
      <c r="D49" s="15" t="s">
        <v>166</v>
      </c>
      <c r="E49" s="15">
        <v>18495850</v>
      </c>
      <c r="F49" s="15">
        <v>48552250</v>
      </c>
      <c r="G49" s="15" t="s">
        <v>146</v>
      </c>
      <c r="H49" s="15" t="s">
        <v>147</v>
      </c>
      <c r="I49" s="15" t="s">
        <v>147</v>
      </c>
      <c r="J49" s="15" t="s">
        <v>148</v>
      </c>
      <c r="K49" s="15" t="s">
        <v>148</v>
      </c>
      <c r="L49" s="16" t="s">
        <v>149</v>
      </c>
      <c r="M49" s="15" t="s">
        <v>406</v>
      </c>
      <c r="N49" s="15" t="s">
        <v>407</v>
      </c>
      <c r="O49" s="17">
        <v>76000000</v>
      </c>
      <c r="P49" s="15">
        <v>6.8550000000000004</v>
      </c>
      <c r="Q49" s="15" t="s">
        <v>408</v>
      </c>
      <c r="R49" s="15" t="s">
        <v>408</v>
      </c>
      <c r="S49" s="15">
        <v>36</v>
      </c>
      <c r="T49" s="18">
        <v>333427200</v>
      </c>
      <c r="U49" s="15" t="s">
        <v>409</v>
      </c>
      <c r="V49" s="15" t="s">
        <v>410</v>
      </c>
      <c r="W49" s="15" t="s">
        <v>17</v>
      </c>
      <c r="X49" s="15">
        <v>6.899</v>
      </c>
      <c r="Y49" s="15" t="s">
        <v>155</v>
      </c>
      <c r="Z49" s="15"/>
      <c r="AA49" s="19">
        <v>44438</v>
      </c>
      <c r="AB49" s="19">
        <v>44438</v>
      </c>
      <c r="AC49" s="19">
        <v>44445</v>
      </c>
      <c r="AD49" s="19">
        <v>44445</v>
      </c>
      <c r="AE49" s="15">
        <v>1</v>
      </c>
      <c r="AF49" s="15">
        <v>1</v>
      </c>
      <c r="AG49" s="15" t="s">
        <v>411</v>
      </c>
      <c r="AH49" s="15">
        <v>0</v>
      </c>
      <c r="AI49" s="15">
        <v>0</v>
      </c>
      <c r="AJ49" s="15" t="s">
        <v>157</v>
      </c>
      <c r="AK49" s="15" t="s">
        <v>158</v>
      </c>
      <c r="AL49" s="15">
        <v>1</v>
      </c>
      <c r="AM49" s="17">
        <v>67598.94</v>
      </c>
      <c r="AN49" s="17">
        <v>67598.94</v>
      </c>
      <c r="AO49" s="15">
        <v>7.4</v>
      </c>
      <c r="AP49" s="17">
        <v>333427200</v>
      </c>
      <c r="AQ49" s="15">
        <v>1</v>
      </c>
      <c r="AR49" s="15" t="s">
        <v>17</v>
      </c>
      <c r="AS49" s="15" t="s">
        <v>17</v>
      </c>
      <c r="AT49" s="15">
        <v>6.9379999999999997</v>
      </c>
      <c r="AU49" s="15">
        <v>6.94</v>
      </c>
      <c r="AV49" s="15">
        <v>0</v>
      </c>
      <c r="AW49" s="8">
        <f>VLOOKUP(F49,[1]buy!$B:$G,6,0)</f>
        <v>333427200</v>
      </c>
      <c r="AX49" s="8">
        <f>VLOOKUP(F49,[1]buy!$B:$J,9,0)</f>
        <v>67598.94</v>
      </c>
      <c r="AY49" s="8">
        <f t="shared" si="0"/>
        <v>333494798.94</v>
      </c>
    </row>
    <row r="50" spans="1:51" ht="24.75" x14ac:dyDescent="0.25">
      <c r="A50" s="6">
        <v>9</v>
      </c>
      <c r="B50" s="6" t="str">
        <f>VLOOKUP(F50,[1]buy!$B:$E,4,0)</f>
        <v>47010</v>
      </c>
      <c r="C50" s="6">
        <f>VLOOKUP(F50,[1]buy!$B:$H,7,0)</f>
        <v>47011</v>
      </c>
      <c r="D50" s="15" t="s">
        <v>166</v>
      </c>
      <c r="E50" s="15">
        <v>18495851</v>
      </c>
      <c r="F50" s="15">
        <v>48552251</v>
      </c>
      <c r="G50" s="15" t="s">
        <v>146</v>
      </c>
      <c r="H50" s="15" t="s">
        <v>147</v>
      </c>
      <c r="I50" s="15" t="s">
        <v>147</v>
      </c>
      <c r="J50" s="15" t="s">
        <v>148</v>
      </c>
      <c r="K50" s="15" t="s">
        <v>148</v>
      </c>
      <c r="L50" s="16" t="s">
        <v>149</v>
      </c>
      <c r="M50" s="15" t="s">
        <v>406</v>
      </c>
      <c r="N50" s="15" t="s">
        <v>407</v>
      </c>
      <c r="O50" s="17">
        <v>37000000</v>
      </c>
      <c r="P50" s="15">
        <v>6.8550000000000004</v>
      </c>
      <c r="Q50" s="15" t="s">
        <v>412</v>
      </c>
      <c r="R50" s="15" t="s">
        <v>412</v>
      </c>
      <c r="S50" s="15">
        <v>36</v>
      </c>
      <c r="T50" s="18">
        <v>162326400</v>
      </c>
      <c r="U50" s="15" t="s">
        <v>413</v>
      </c>
      <c r="V50" s="15" t="s">
        <v>414</v>
      </c>
      <c r="W50" s="15" t="s">
        <v>17</v>
      </c>
      <c r="X50" s="15">
        <v>6.899</v>
      </c>
      <c r="Y50" s="15" t="s">
        <v>155</v>
      </c>
      <c r="Z50" s="15"/>
      <c r="AA50" s="19">
        <v>44438</v>
      </c>
      <c r="AB50" s="19">
        <v>44438</v>
      </c>
      <c r="AC50" s="19">
        <v>44445</v>
      </c>
      <c r="AD50" s="19">
        <v>44445</v>
      </c>
      <c r="AE50" s="15">
        <v>1</v>
      </c>
      <c r="AF50" s="15">
        <v>1</v>
      </c>
      <c r="AG50" s="15" t="s">
        <v>415</v>
      </c>
      <c r="AH50" s="15">
        <v>0</v>
      </c>
      <c r="AI50" s="15">
        <v>0</v>
      </c>
      <c r="AJ50" s="15" t="s">
        <v>157</v>
      </c>
      <c r="AK50" s="15" t="s">
        <v>158</v>
      </c>
      <c r="AL50" s="15">
        <v>1</v>
      </c>
      <c r="AM50" s="17">
        <v>32910.01</v>
      </c>
      <c r="AN50" s="17">
        <v>32910.01</v>
      </c>
      <c r="AO50" s="15">
        <v>7.4</v>
      </c>
      <c r="AP50" s="17">
        <v>162326400</v>
      </c>
      <c r="AQ50" s="15">
        <v>1</v>
      </c>
      <c r="AR50" s="15" t="s">
        <v>17</v>
      </c>
      <c r="AS50" s="15" t="s">
        <v>17</v>
      </c>
      <c r="AT50" s="15">
        <v>6.9379999999999997</v>
      </c>
      <c r="AU50" s="15">
        <v>6.94</v>
      </c>
      <c r="AV50" s="15">
        <v>0</v>
      </c>
      <c r="AW50" s="8">
        <f>VLOOKUP(F50,[1]buy!$B:$G,6,0)</f>
        <v>162326400</v>
      </c>
      <c r="AX50" s="8">
        <f>VLOOKUP(F50,[1]buy!$B:$J,9,0)</f>
        <v>32910.01</v>
      </c>
      <c r="AY50" s="8">
        <f t="shared" si="0"/>
        <v>162359310.00999999</v>
      </c>
    </row>
    <row r="51" spans="1:51" ht="24.75" x14ac:dyDescent="0.25">
      <c r="A51" s="6">
        <v>9</v>
      </c>
      <c r="B51" s="6" t="str">
        <f>VLOOKUP(F51,[1]buy!$B:$E,4,0)</f>
        <v>47010</v>
      </c>
      <c r="C51" s="6">
        <f>VLOOKUP(F51,[1]buy!$B:$H,7,0)</f>
        <v>0</v>
      </c>
      <c r="D51" s="15" t="s">
        <v>166</v>
      </c>
      <c r="E51" s="15">
        <v>18495898</v>
      </c>
      <c r="F51" s="15">
        <v>48552645</v>
      </c>
      <c r="G51" s="15" t="s">
        <v>146</v>
      </c>
      <c r="H51" s="15" t="s">
        <v>182</v>
      </c>
      <c r="I51" s="15" t="s">
        <v>182</v>
      </c>
      <c r="J51" s="15" t="s">
        <v>148</v>
      </c>
      <c r="K51" s="15" t="s">
        <v>148</v>
      </c>
      <c r="L51" s="16" t="s">
        <v>149</v>
      </c>
      <c r="M51" s="15" t="s">
        <v>416</v>
      </c>
      <c r="N51" s="15" t="s">
        <v>417</v>
      </c>
      <c r="O51" s="17">
        <v>2000000</v>
      </c>
      <c r="P51" s="15">
        <v>304.77999999999997</v>
      </c>
      <c r="Q51" s="15" t="s">
        <v>418</v>
      </c>
      <c r="R51" s="15" t="s">
        <v>418</v>
      </c>
      <c r="S51" s="15">
        <v>16</v>
      </c>
      <c r="T51" s="18">
        <v>512030400</v>
      </c>
      <c r="U51" s="15" t="s">
        <v>419</v>
      </c>
      <c r="V51" s="15" t="s">
        <v>420</v>
      </c>
      <c r="W51" s="15" t="s">
        <v>17</v>
      </c>
      <c r="X51" s="15">
        <v>309.47000000000003</v>
      </c>
      <c r="Y51" s="15" t="s">
        <v>163</v>
      </c>
      <c r="Z51" s="15"/>
      <c r="AA51" s="19">
        <v>44439</v>
      </c>
      <c r="AB51" s="19">
        <v>44439</v>
      </c>
      <c r="AC51" s="19">
        <v>44446</v>
      </c>
      <c r="AD51" s="19">
        <v>44446</v>
      </c>
      <c r="AE51" s="15">
        <v>1</v>
      </c>
      <c r="AF51" s="15">
        <v>1</v>
      </c>
      <c r="AG51" s="15" t="s">
        <v>421</v>
      </c>
      <c r="AH51" s="15">
        <v>0</v>
      </c>
      <c r="AI51" s="15">
        <v>0</v>
      </c>
      <c r="AJ51" s="15" t="s">
        <v>189</v>
      </c>
      <c r="AK51" s="15" t="s">
        <v>158</v>
      </c>
      <c r="AL51" s="15">
        <v>1</v>
      </c>
      <c r="AM51" s="17">
        <v>0</v>
      </c>
      <c r="AN51" s="17">
        <v>0</v>
      </c>
      <c r="AO51" s="15">
        <v>6.7</v>
      </c>
      <c r="AP51" s="17">
        <v>512030400</v>
      </c>
      <c r="AQ51" s="15">
        <v>3</v>
      </c>
      <c r="AR51" s="15" t="s">
        <v>17</v>
      </c>
      <c r="AS51" s="15" t="s">
        <v>17</v>
      </c>
      <c r="AT51" s="15">
        <v>309.70999999999998</v>
      </c>
      <c r="AU51" s="15">
        <v>309.79000000000002</v>
      </c>
      <c r="AV51" s="15">
        <v>0</v>
      </c>
      <c r="AW51" s="8">
        <f>VLOOKUP(F51,[1]buy!$B:$G,6,0)</f>
        <v>512030400</v>
      </c>
      <c r="AX51" s="8">
        <f>VLOOKUP(F51,[1]buy!$B:$J,9,0)</f>
        <v>0</v>
      </c>
      <c r="AY51" s="8">
        <f t="shared" si="0"/>
        <v>512030400</v>
      </c>
    </row>
    <row r="52" spans="1:51" ht="24.75" x14ac:dyDescent="0.25">
      <c r="A52" s="6">
        <v>9</v>
      </c>
      <c r="B52" s="6" t="str">
        <f>VLOOKUP(F52,[1]buy!$B:$E,4,0)</f>
        <v>47010</v>
      </c>
      <c r="C52" s="6">
        <f>VLOOKUP(F52,[1]buy!$B:$H,7,0)</f>
        <v>0</v>
      </c>
      <c r="D52" s="15" t="s">
        <v>89</v>
      </c>
      <c r="E52" s="15">
        <v>18496507</v>
      </c>
      <c r="F52" s="15">
        <v>48571399</v>
      </c>
      <c r="G52" s="15" t="s">
        <v>146</v>
      </c>
      <c r="H52" s="15" t="s">
        <v>147</v>
      </c>
      <c r="I52" s="15" t="s">
        <v>147</v>
      </c>
      <c r="J52" s="15" t="s">
        <v>148</v>
      </c>
      <c r="K52" s="15" t="s">
        <v>148</v>
      </c>
      <c r="L52" s="16" t="s">
        <v>149</v>
      </c>
      <c r="M52" s="15" t="s">
        <v>422</v>
      </c>
      <c r="N52" s="15" t="s">
        <v>423</v>
      </c>
      <c r="O52" s="17">
        <v>107776</v>
      </c>
      <c r="P52" s="15">
        <v>106.187</v>
      </c>
      <c r="Q52" s="15" t="s">
        <v>424</v>
      </c>
      <c r="R52" s="15" t="s">
        <v>425</v>
      </c>
      <c r="S52" s="15">
        <v>5</v>
      </c>
      <c r="T52" s="18">
        <v>109179566.84999999</v>
      </c>
      <c r="U52" s="15" t="s">
        <v>426</v>
      </c>
      <c r="V52" s="15" t="s">
        <v>427</v>
      </c>
      <c r="W52" s="15" t="s">
        <v>17</v>
      </c>
      <c r="X52" s="15" t="s">
        <v>428</v>
      </c>
      <c r="Y52" s="15" t="s">
        <v>429</v>
      </c>
      <c r="Z52" s="15"/>
      <c r="AA52" s="19">
        <v>44439</v>
      </c>
      <c r="AB52" s="19">
        <v>44439</v>
      </c>
      <c r="AC52" s="19">
        <v>44440</v>
      </c>
      <c r="AD52" s="19">
        <v>44440</v>
      </c>
      <c r="AE52" s="15">
        <v>1</v>
      </c>
      <c r="AF52" s="15">
        <v>1</v>
      </c>
      <c r="AG52" s="15" t="s">
        <v>430</v>
      </c>
      <c r="AH52" s="15">
        <v>0</v>
      </c>
      <c r="AI52" s="15">
        <v>0</v>
      </c>
      <c r="AJ52" s="15" t="s">
        <v>157</v>
      </c>
      <c r="AK52" s="15" t="s">
        <v>158</v>
      </c>
      <c r="AL52" s="15">
        <v>1</v>
      </c>
      <c r="AM52" s="17">
        <v>0</v>
      </c>
      <c r="AN52" s="17">
        <v>0</v>
      </c>
      <c r="AO52" s="15">
        <v>6.31</v>
      </c>
      <c r="AP52" s="17">
        <v>109179566.84999999</v>
      </c>
      <c r="AQ52" s="15" t="s">
        <v>342</v>
      </c>
      <c r="AR52" s="15" t="s">
        <v>17</v>
      </c>
      <c r="AS52" s="15" t="s">
        <v>17</v>
      </c>
      <c r="AT52" s="15">
        <v>106.2</v>
      </c>
      <c r="AU52" s="15">
        <v>106.4</v>
      </c>
      <c r="AV52" s="15">
        <v>4.47</v>
      </c>
      <c r="AW52" s="8">
        <f>VLOOKUP(F52,[1]buy!$B:$G,6,0)</f>
        <v>109179566.84999999</v>
      </c>
      <c r="AX52" s="8">
        <f>VLOOKUP(F52,[1]buy!$B:$J,9,0)</f>
        <v>0</v>
      </c>
      <c r="AY52" s="8">
        <f t="shared" si="0"/>
        <v>109179566.84999999</v>
      </c>
    </row>
    <row r="53" spans="1:51" ht="24.75" x14ac:dyDescent="0.25">
      <c r="A53" s="6">
        <v>9</v>
      </c>
      <c r="B53" s="6" t="str">
        <f>VLOOKUP(F53,[1]buy!$B:$E,4,0)</f>
        <v>47010</v>
      </c>
      <c r="C53" s="6">
        <f>VLOOKUP(F53,[1]buy!$B:$H,7,0)</f>
        <v>0</v>
      </c>
      <c r="D53" s="15" t="s">
        <v>89</v>
      </c>
      <c r="E53" s="15">
        <v>18496508</v>
      </c>
      <c r="F53" s="15">
        <v>48571400</v>
      </c>
      <c r="G53" s="15" t="s">
        <v>146</v>
      </c>
      <c r="H53" s="15" t="s">
        <v>147</v>
      </c>
      <c r="I53" s="15" t="s">
        <v>147</v>
      </c>
      <c r="J53" s="15" t="s">
        <v>148</v>
      </c>
      <c r="K53" s="15" t="s">
        <v>148</v>
      </c>
      <c r="L53" s="16" t="s">
        <v>149</v>
      </c>
      <c r="M53" s="15" t="s">
        <v>431</v>
      </c>
      <c r="N53" s="15" t="s">
        <v>432</v>
      </c>
      <c r="O53" s="17">
        <v>100000</v>
      </c>
      <c r="P53" s="15">
        <v>100.527</v>
      </c>
      <c r="Q53" s="15" t="s">
        <v>433</v>
      </c>
      <c r="R53" s="15" t="s">
        <v>434</v>
      </c>
      <c r="S53" s="15">
        <v>3</v>
      </c>
      <c r="T53" s="18">
        <v>98143630</v>
      </c>
      <c r="U53" s="15" t="s">
        <v>435</v>
      </c>
      <c r="V53" s="15" t="s">
        <v>436</v>
      </c>
      <c r="W53" s="15" t="s">
        <v>17</v>
      </c>
      <c r="X53" s="15" t="s">
        <v>437</v>
      </c>
      <c r="Y53" s="15" t="s">
        <v>429</v>
      </c>
      <c r="Z53" s="15"/>
      <c r="AA53" s="19">
        <v>44439</v>
      </c>
      <c r="AB53" s="19">
        <v>44439</v>
      </c>
      <c r="AC53" s="19">
        <v>44440</v>
      </c>
      <c r="AD53" s="19">
        <v>44440</v>
      </c>
      <c r="AE53" s="15">
        <v>1</v>
      </c>
      <c r="AF53" s="15">
        <v>1</v>
      </c>
      <c r="AG53" s="15" t="s">
        <v>438</v>
      </c>
      <c r="AH53" s="15">
        <v>0</v>
      </c>
      <c r="AI53" s="15">
        <v>0</v>
      </c>
      <c r="AJ53" s="15" t="s">
        <v>157</v>
      </c>
      <c r="AK53" s="15" t="s">
        <v>158</v>
      </c>
      <c r="AL53" s="15">
        <v>1</v>
      </c>
      <c r="AM53" s="17">
        <v>0</v>
      </c>
      <c r="AN53" s="17">
        <v>0</v>
      </c>
      <c r="AO53" s="15">
        <v>6.4</v>
      </c>
      <c r="AP53" s="17">
        <v>98143630</v>
      </c>
      <c r="AQ53" s="15" t="s">
        <v>342</v>
      </c>
      <c r="AR53" s="15" t="s">
        <v>17</v>
      </c>
      <c r="AS53" s="15" t="s">
        <v>17</v>
      </c>
      <c r="AT53" s="15">
        <v>100.5</v>
      </c>
      <c r="AU53" s="15">
        <v>100.55</v>
      </c>
      <c r="AV53" s="15">
        <v>6.52</v>
      </c>
      <c r="AW53" s="8">
        <f>VLOOKUP(F53,[1]buy!$B:$G,6,0)</f>
        <v>98143630</v>
      </c>
      <c r="AX53" s="8">
        <f>VLOOKUP(F53,[1]buy!$B:$J,9,0)</f>
        <v>0</v>
      </c>
      <c r="AY53" s="8">
        <f t="shared" si="0"/>
        <v>98143630</v>
      </c>
    </row>
    <row r="54" spans="1:51" ht="24.75" x14ac:dyDescent="0.25">
      <c r="D54" s="15" t="s">
        <v>89</v>
      </c>
      <c r="E54" s="15">
        <v>18496512</v>
      </c>
      <c r="F54" s="15">
        <v>48571493</v>
      </c>
      <c r="G54" s="15" t="s">
        <v>146</v>
      </c>
      <c r="H54" s="15" t="s">
        <v>147</v>
      </c>
      <c r="I54" s="15" t="s">
        <v>147</v>
      </c>
      <c r="J54" s="15" t="s">
        <v>148</v>
      </c>
      <c r="K54" s="15" t="s">
        <v>148</v>
      </c>
      <c r="L54" s="20" t="s">
        <v>194</v>
      </c>
      <c r="M54" s="15" t="s">
        <v>368</v>
      </c>
      <c r="N54" s="15" t="s">
        <v>369</v>
      </c>
      <c r="O54" s="17">
        <v>150000</v>
      </c>
      <c r="P54" s="15" t="s">
        <v>439</v>
      </c>
      <c r="Q54" s="15" t="s">
        <v>440</v>
      </c>
      <c r="R54" s="15" t="s">
        <v>440</v>
      </c>
      <c r="S54" s="15">
        <v>13</v>
      </c>
      <c r="T54" s="18">
        <v>227073900</v>
      </c>
      <c r="U54" s="15" t="s">
        <v>441</v>
      </c>
      <c r="V54" s="15" t="s">
        <v>442</v>
      </c>
      <c r="W54" s="15" t="s">
        <v>17</v>
      </c>
      <c r="X54" s="15" t="s">
        <v>374</v>
      </c>
      <c r="Y54" s="15" t="s">
        <v>155</v>
      </c>
      <c r="Z54" s="15"/>
      <c r="AA54" s="19">
        <v>44439</v>
      </c>
      <c r="AB54" s="19">
        <v>44439</v>
      </c>
      <c r="AC54" s="19">
        <v>44440</v>
      </c>
      <c r="AD54" s="19">
        <v>44440</v>
      </c>
      <c r="AE54" s="15">
        <v>1</v>
      </c>
      <c r="AF54" s="15">
        <v>1</v>
      </c>
      <c r="AG54" s="15" t="s">
        <v>443</v>
      </c>
      <c r="AH54" s="15">
        <v>0</v>
      </c>
      <c r="AI54" s="15">
        <v>0</v>
      </c>
      <c r="AJ54" s="15" t="s">
        <v>157</v>
      </c>
      <c r="AK54" s="15" t="s">
        <v>158</v>
      </c>
      <c r="AL54" s="15">
        <v>1</v>
      </c>
      <c r="AM54" s="17">
        <v>0</v>
      </c>
      <c r="AN54" s="17">
        <v>0</v>
      </c>
      <c r="AO54" s="15">
        <v>6</v>
      </c>
      <c r="AP54" s="17">
        <v>227073900</v>
      </c>
      <c r="AQ54" s="15">
        <v>0.01</v>
      </c>
      <c r="AR54" s="15" t="s">
        <v>17</v>
      </c>
      <c r="AS54" s="15" t="s">
        <v>17</v>
      </c>
      <c r="AT54" s="15" t="s">
        <v>376</v>
      </c>
      <c r="AU54" s="15" t="s">
        <v>377</v>
      </c>
      <c r="AV54" s="15">
        <v>0</v>
      </c>
      <c r="AW54" s="8">
        <f>VLOOKUP(F54,[1]sell!$B:$G,6,0)</f>
        <v>-227073900</v>
      </c>
      <c r="AX54" s="8">
        <f>VLOOKUP(F54,[1]sell!$B:$J,9,0)</f>
        <v>0</v>
      </c>
      <c r="AY54" s="8">
        <f t="shared" si="0"/>
        <v>-227073900</v>
      </c>
    </row>
    <row r="55" spans="1:51" ht="24.75" x14ac:dyDescent="0.25">
      <c r="D55" s="15" t="s">
        <v>89</v>
      </c>
      <c r="E55" s="15">
        <v>18496513</v>
      </c>
      <c r="F55" s="15">
        <v>48571495</v>
      </c>
      <c r="G55" s="15" t="s">
        <v>146</v>
      </c>
      <c r="H55" s="15" t="s">
        <v>147</v>
      </c>
      <c r="I55" s="15" t="s">
        <v>147</v>
      </c>
      <c r="J55" s="15" t="s">
        <v>148</v>
      </c>
      <c r="K55" s="15" t="s">
        <v>148</v>
      </c>
      <c r="L55" s="20" t="s">
        <v>194</v>
      </c>
      <c r="M55" s="15" t="s">
        <v>368</v>
      </c>
      <c r="N55" s="15" t="s">
        <v>369</v>
      </c>
      <c r="O55" s="17">
        <v>150000</v>
      </c>
      <c r="P55" s="15" t="s">
        <v>439</v>
      </c>
      <c r="Q55" s="15" t="s">
        <v>440</v>
      </c>
      <c r="R55" s="15" t="s">
        <v>440</v>
      </c>
      <c r="S55" s="15">
        <v>13</v>
      </c>
      <c r="T55" s="18">
        <v>227073900</v>
      </c>
      <c r="U55" s="15" t="s">
        <v>441</v>
      </c>
      <c r="V55" s="15" t="s">
        <v>442</v>
      </c>
      <c r="W55" s="15" t="s">
        <v>17</v>
      </c>
      <c r="X55" s="15" t="s">
        <v>374</v>
      </c>
      <c r="Y55" s="15" t="s">
        <v>155</v>
      </c>
      <c r="Z55" s="15"/>
      <c r="AA55" s="19">
        <v>44439</v>
      </c>
      <c r="AB55" s="19">
        <v>44439</v>
      </c>
      <c r="AC55" s="19">
        <v>44440</v>
      </c>
      <c r="AD55" s="19">
        <v>44440</v>
      </c>
      <c r="AE55" s="15">
        <v>1</v>
      </c>
      <c r="AF55" s="15">
        <v>1</v>
      </c>
      <c r="AG55" s="15" t="s">
        <v>443</v>
      </c>
      <c r="AH55" s="15">
        <v>0</v>
      </c>
      <c r="AI55" s="15">
        <v>0</v>
      </c>
      <c r="AJ55" s="15" t="s">
        <v>157</v>
      </c>
      <c r="AK55" s="15" t="s">
        <v>158</v>
      </c>
      <c r="AL55" s="15">
        <v>1</v>
      </c>
      <c r="AM55" s="17">
        <v>0</v>
      </c>
      <c r="AN55" s="17">
        <v>0</v>
      </c>
      <c r="AO55" s="15">
        <v>6</v>
      </c>
      <c r="AP55" s="17">
        <v>227073900</v>
      </c>
      <c r="AQ55" s="15">
        <v>0.01</v>
      </c>
      <c r="AR55" s="15" t="s">
        <v>17</v>
      </c>
      <c r="AS55" s="15" t="s">
        <v>17</v>
      </c>
      <c r="AT55" s="15" t="s">
        <v>376</v>
      </c>
      <c r="AU55" s="15" t="s">
        <v>377</v>
      </c>
      <c r="AV55" s="15">
        <v>0</v>
      </c>
      <c r="AW55" s="8">
        <f>VLOOKUP(F55,[1]sell!$B:$G,6,0)</f>
        <v>-227073900</v>
      </c>
      <c r="AX55" s="8">
        <f>VLOOKUP(F55,[1]sell!$B:$J,9,0)</f>
        <v>0</v>
      </c>
      <c r="AY55" s="8">
        <f t="shared" si="0"/>
        <v>-227073900</v>
      </c>
    </row>
    <row r="56" spans="1:51" ht="24.75" x14ac:dyDescent="0.25">
      <c r="D56" s="15" t="s">
        <v>89</v>
      </c>
      <c r="E56" s="15">
        <v>18496514</v>
      </c>
      <c r="F56" s="15">
        <v>48571544</v>
      </c>
      <c r="G56" s="15" t="s">
        <v>146</v>
      </c>
      <c r="H56" s="15" t="s">
        <v>147</v>
      </c>
      <c r="I56" s="15" t="s">
        <v>147</v>
      </c>
      <c r="J56" s="15" t="s">
        <v>148</v>
      </c>
      <c r="K56" s="15" t="s">
        <v>148</v>
      </c>
      <c r="L56" s="20" t="s">
        <v>194</v>
      </c>
      <c r="M56" s="15" t="s">
        <v>368</v>
      </c>
      <c r="N56" s="15" t="s">
        <v>369</v>
      </c>
      <c r="O56" s="17">
        <v>100000</v>
      </c>
      <c r="P56" s="15" t="s">
        <v>439</v>
      </c>
      <c r="Q56" s="15" t="s">
        <v>444</v>
      </c>
      <c r="R56" s="15" t="s">
        <v>444</v>
      </c>
      <c r="S56" s="15">
        <v>13</v>
      </c>
      <c r="T56" s="18">
        <v>151382600</v>
      </c>
      <c r="U56" s="15" t="s">
        <v>445</v>
      </c>
      <c r="V56" s="15" t="s">
        <v>446</v>
      </c>
      <c r="W56" s="15" t="s">
        <v>17</v>
      </c>
      <c r="X56" s="15" t="s">
        <v>374</v>
      </c>
      <c r="Y56" s="15" t="s">
        <v>155</v>
      </c>
      <c r="Z56" s="15"/>
      <c r="AA56" s="19">
        <v>44439</v>
      </c>
      <c r="AB56" s="19">
        <v>44439</v>
      </c>
      <c r="AC56" s="19">
        <v>44440</v>
      </c>
      <c r="AD56" s="19">
        <v>44440</v>
      </c>
      <c r="AE56" s="15">
        <v>1</v>
      </c>
      <c r="AF56" s="15">
        <v>1</v>
      </c>
      <c r="AG56" s="15" t="s">
        <v>447</v>
      </c>
      <c r="AH56" s="15">
        <v>0</v>
      </c>
      <c r="AI56" s="15">
        <v>0</v>
      </c>
      <c r="AJ56" s="15" t="s">
        <v>157</v>
      </c>
      <c r="AK56" s="15" t="s">
        <v>158</v>
      </c>
      <c r="AL56" s="15">
        <v>1</v>
      </c>
      <c r="AM56" s="17">
        <v>0</v>
      </c>
      <c r="AN56" s="17">
        <v>0</v>
      </c>
      <c r="AO56" s="15">
        <v>6</v>
      </c>
      <c r="AP56" s="17">
        <v>151382600</v>
      </c>
      <c r="AQ56" s="15">
        <v>0.01</v>
      </c>
      <c r="AR56" s="15" t="s">
        <v>17</v>
      </c>
      <c r="AS56" s="15" t="s">
        <v>17</v>
      </c>
      <c r="AT56" s="15" t="s">
        <v>376</v>
      </c>
      <c r="AU56" s="15" t="s">
        <v>377</v>
      </c>
      <c r="AV56" s="15">
        <v>0</v>
      </c>
      <c r="AW56" s="8">
        <f>VLOOKUP(F56,[1]sell!$B:$G,6,0)</f>
        <v>-151382600</v>
      </c>
      <c r="AX56" s="8">
        <f>VLOOKUP(F56,[1]sell!$B:$J,9,0)</f>
        <v>0</v>
      </c>
      <c r="AY56" s="8">
        <f t="shared" si="0"/>
        <v>-151382600</v>
      </c>
    </row>
    <row r="57" spans="1:51" ht="24.75" x14ac:dyDescent="0.25">
      <c r="D57" s="15" t="s">
        <v>89</v>
      </c>
      <c r="E57" s="15">
        <v>18496524</v>
      </c>
      <c r="F57" s="15">
        <v>48571634</v>
      </c>
      <c r="G57" s="15" t="s">
        <v>146</v>
      </c>
      <c r="H57" s="15" t="s">
        <v>147</v>
      </c>
      <c r="I57" s="15" t="s">
        <v>147</v>
      </c>
      <c r="J57" s="15" t="s">
        <v>148</v>
      </c>
      <c r="K57" s="15" t="s">
        <v>148</v>
      </c>
      <c r="L57" s="20" t="s">
        <v>194</v>
      </c>
      <c r="M57" s="15" t="s">
        <v>416</v>
      </c>
      <c r="N57" s="15" t="s">
        <v>417</v>
      </c>
      <c r="O57" s="17">
        <v>1000</v>
      </c>
      <c r="P57" s="15">
        <v>309.73599999999999</v>
      </c>
      <c r="Q57" s="15" t="s">
        <v>448</v>
      </c>
      <c r="R57" s="15" t="s">
        <v>448</v>
      </c>
      <c r="S57" s="15">
        <v>10</v>
      </c>
      <c r="T57" s="18">
        <v>278762.40000000002</v>
      </c>
      <c r="U57" s="15" t="s">
        <v>449</v>
      </c>
      <c r="V57" s="15" t="s">
        <v>450</v>
      </c>
      <c r="W57" s="15" t="s">
        <v>17</v>
      </c>
      <c r="X57" s="15">
        <v>309.47000000000003</v>
      </c>
      <c r="Y57" s="15" t="s">
        <v>155</v>
      </c>
      <c r="Z57" s="15"/>
      <c r="AA57" s="19">
        <v>44439</v>
      </c>
      <c r="AB57" s="19">
        <v>44439</v>
      </c>
      <c r="AC57" s="19">
        <v>44440</v>
      </c>
      <c r="AD57" s="19">
        <v>44440</v>
      </c>
      <c r="AE57" s="15">
        <v>1</v>
      </c>
      <c r="AF57" s="15">
        <v>1</v>
      </c>
      <c r="AG57" s="15" t="s">
        <v>451</v>
      </c>
      <c r="AH57" s="15">
        <v>0</v>
      </c>
      <c r="AI57" s="15">
        <v>0</v>
      </c>
      <c r="AJ57" s="15" t="s">
        <v>157</v>
      </c>
      <c r="AK57" s="15" t="s">
        <v>158</v>
      </c>
      <c r="AL57" s="15">
        <v>1</v>
      </c>
      <c r="AM57" s="17">
        <v>0</v>
      </c>
      <c r="AN57" s="17">
        <v>0</v>
      </c>
      <c r="AO57" s="15">
        <v>6.44</v>
      </c>
      <c r="AP57" s="17">
        <v>278762.40000000002</v>
      </c>
      <c r="AQ57" s="15">
        <v>3</v>
      </c>
      <c r="AR57" s="15" t="s">
        <v>17</v>
      </c>
      <c r="AS57" s="15" t="s">
        <v>17</v>
      </c>
      <c r="AT57" s="15">
        <v>309.70999999999998</v>
      </c>
      <c r="AU57" s="15">
        <v>309.79000000000002</v>
      </c>
      <c r="AV57" s="15">
        <v>0</v>
      </c>
      <c r="AW57" s="8">
        <f>VLOOKUP(F57,[1]sell!$B:$G,6,0)</f>
        <v>-278762.40000000002</v>
      </c>
      <c r="AX57" s="8">
        <f>VLOOKUP(F57,[1]sell!$B:$J,9,0)</f>
        <v>0</v>
      </c>
      <c r="AY57" s="8">
        <f t="shared" si="0"/>
        <v>-278762.40000000002</v>
      </c>
    </row>
    <row r="58" spans="1:51" ht="24.75" x14ac:dyDescent="0.25">
      <c r="D58" s="15" t="s">
        <v>89</v>
      </c>
      <c r="E58" s="15">
        <v>18496547</v>
      </c>
      <c r="F58" s="15">
        <v>48572432</v>
      </c>
      <c r="G58" s="15" t="s">
        <v>146</v>
      </c>
      <c r="H58" s="15" t="s">
        <v>147</v>
      </c>
      <c r="I58" s="15" t="s">
        <v>147</v>
      </c>
      <c r="J58" s="15" t="s">
        <v>148</v>
      </c>
      <c r="K58" s="15" t="s">
        <v>148</v>
      </c>
      <c r="L58" s="20" t="s">
        <v>194</v>
      </c>
      <c r="M58" s="15" t="s">
        <v>416</v>
      </c>
      <c r="N58" s="15" t="s">
        <v>417</v>
      </c>
      <c r="O58" s="17">
        <v>659210</v>
      </c>
      <c r="P58" s="15">
        <v>309.73599999999999</v>
      </c>
      <c r="Q58" s="15" t="s">
        <v>452</v>
      </c>
      <c r="R58" s="15" t="s">
        <v>452</v>
      </c>
      <c r="S58" s="15">
        <v>10</v>
      </c>
      <c r="T58" s="18">
        <v>183762961.69999999</v>
      </c>
      <c r="U58" s="15" t="s">
        <v>453</v>
      </c>
      <c r="V58" s="15" t="s">
        <v>454</v>
      </c>
      <c r="W58" s="15" t="s">
        <v>17</v>
      </c>
      <c r="X58" s="15">
        <v>309.47000000000003</v>
      </c>
      <c r="Y58" s="15" t="s">
        <v>155</v>
      </c>
      <c r="Z58" s="15"/>
      <c r="AA58" s="19">
        <v>44439</v>
      </c>
      <c r="AB58" s="19">
        <v>44439</v>
      </c>
      <c r="AC58" s="19">
        <v>44440</v>
      </c>
      <c r="AD58" s="19">
        <v>44440</v>
      </c>
      <c r="AE58" s="15">
        <v>1</v>
      </c>
      <c r="AF58" s="15">
        <v>1</v>
      </c>
      <c r="AG58" s="15" t="s">
        <v>455</v>
      </c>
      <c r="AH58" s="15">
        <v>0</v>
      </c>
      <c r="AI58" s="15">
        <v>0</v>
      </c>
      <c r="AJ58" s="15" t="s">
        <v>157</v>
      </c>
      <c r="AK58" s="15" t="s">
        <v>158</v>
      </c>
      <c r="AL58" s="15">
        <v>1</v>
      </c>
      <c r="AM58" s="17">
        <v>0</v>
      </c>
      <c r="AN58" s="17">
        <v>0</v>
      </c>
      <c r="AO58" s="15">
        <v>6.55</v>
      </c>
      <c r="AP58" s="17">
        <v>183762961.69999999</v>
      </c>
      <c r="AQ58" s="15">
        <v>3</v>
      </c>
      <c r="AR58" s="15" t="s">
        <v>17</v>
      </c>
      <c r="AS58" s="15" t="s">
        <v>17</v>
      </c>
      <c r="AT58" s="15">
        <v>309.70999999999998</v>
      </c>
      <c r="AU58" s="15">
        <v>309.79000000000002</v>
      </c>
      <c r="AV58" s="15">
        <v>0</v>
      </c>
      <c r="AW58" s="8">
        <f>VLOOKUP(F58,[1]sell!$B:$G,6,0)</f>
        <v>-183762961.69999999</v>
      </c>
      <c r="AX58" s="8">
        <f>VLOOKUP(F58,[1]sell!$B:$J,9,0)</f>
        <v>0</v>
      </c>
      <c r="AY58" s="8">
        <f t="shared" si="0"/>
        <v>-183762961.69999999</v>
      </c>
    </row>
    <row r="59" spans="1:51" ht="24.75" x14ac:dyDescent="0.25">
      <c r="D59" s="15" t="s">
        <v>89</v>
      </c>
      <c r="E59" s="15">
        <v>18496549</v>
      </c>
      <c r="F59" s="15">
        <v>48572434</v>
      </c>
      <c r="G59" s="15" t="s">
        <v>146</v>
      </c>
      <c r="H59" s="15" t="s">
        <v>147</v>
      </c>
      <c r="I59" s="15" t="s">
        <v>147</v>
      </c>
      <c r="J59" s="15" t="s">
        <v>148</v>
      </c>
      <c r="K59" s="15" t="s">
        <v>148</v>
      </c>
      <c r="L59" s="20" t="s">
        <v>194</v>
      </c>
      <c r="M59" s="15" t="s">
        <v>45</v>
      </c>
      <c r="N59" s="15" t="s">
        <v>284</v>
      </c>
      <c r="O59" s="17">
        <v>3392</v>
      </c>
      <c r="P59" s="15" t="s">
        <v>456</v>
      </c>
      <c r="Q59" s="15" t="s">
        <v>457</v>
      </c>
      <c r="R59" s="15" t="s">
        <v>457</v>
      </c>
      <c r="S59" s="15">
        <v>10</v>
      </c>
      <c r="T59" s="18">
        <v>73998681.409999996</v>
      </c>
      <c r="U59" s="15" t="s">
        <v>458</v>
      </c>
      <c r="V59" s="15" t="s">
        <v>459</v>
      </c>
      <c r="W59" s="15" t="s">
        <v>17</v>
      </c>
      <c r="X59" s="15" t="s">
        <v>289</v>
      </c>
      <c r="Y59" s="15" t="s">
        <v>155</v>
      </c>
      <c r="Z59" s="15"/>
      <c r="AA59" s="19">
        <v>44439</v>
      </c>
      <c r="AB59" s="19">
        <v>44439</v>
      </c>
      <c r="AC59" s="19">
        <v>44440</v>
      </c>
      <c r="AD59" s="19">
        <v>44440</v>
      </c>
      <c r="AE59" s="15">
        <v>1</v>
      </c>
      <c r="AF59" s="15">
        <v>1</v>
      </c>
      <c r="AG59" s="15" t="s">
        <v>460</v>
      </c>
      <c r="AH59" s="15">
        <v>0</v>
      </c>
      <c r="AI59" s="15">
        <v>0</v>
      </c>
      <c r="AJ59" s="15" t="s">
        <v>157</v>
      </c>
      <c r="AK59" s="15" t="s">
        <v>158</v>
      </c>
      <c r="AL59" s="15">
        <v>1</v>
      </c>
      <c r="AM59" s="17">
        <v>0</v>
      </c>
      <c r="AN59" s="17">
        <v>0</v>
      </c>
      <c r="AO59" s="15">
        <v>6.55</v>
      </c>
      <c r="AP59" s="17">
        <v>73998681.409999996</v>
      </c>
      <c r="AQ59" s="15">
        <v>1</v>
      </c>
      <c r="AR59" s="15" t="s">
        <v>17</v>
      </c>
      <c r="AS59" s="15" t="s">
        <v>17</v>
      </c>
      <c r="AT59" s="15" t="s">
        <v>291</v>
      </c>
      <c r="AU59" s="15" t="s">
        <v>292</v>
      </c>
      <c r="AV59" s="15">
        <v>0</v>
      </c>
      <c r="AW59" s="8">
        <f>VLOOKUP(F59,[1]sell!$B:$G,6,0)</f>
        <v>-73998681.409999996</v>
      </c>
      <c r="AX59" s="8">
        <f>VLOOKUP(F59,[1]sell!$B:$J,9,0)</f>
        <v>0</v>
      </c>
      <c r="AY59" s="8">
        <f t="shared" si="0"/>
        <v>-73998681.409999996</v>
      </c>
    </row>
    <row r="60" spans="1:51" ht="24.75" x14ac:dyDescent="0.25">
      <c r="D60" s="15" t="s">
        <v>89</v>
      </c>
      <c r="E60" s="15">
        <v>18496550</v>
      </c>
      <c r="F60" s="15">
        <v>48572435</v>
      </c>
      <c r="G60" s="15" t="s">
        <v>146</v>
      </c>
      <c r="H60" s="15" t="s">
        <v>147</v>
      </c>
      <c r="I60" s="15" t="s">
        <v>147</v>
      </c>
      <c r="J60" s="15" t="s">
        <v>148</v>
      </c>
      <c r="K60" s="15" t="s">
        <v>148</v>
      </c>
      <c r="L60" s="20" t="s">
        <v>194</v>
      </c>
      <c r="M60" s="15" t="s">
        <v>416</v>
      </c>
      <c r="N60" s="15" t="s">
        <v>417</v>
      </c>
      <c r="O60" s="17">
        <v>209000</v>
      </c>
      <c r="P60" s="15">
        <v>309.73599999999999</v>
      </c>
      <c r="Q60" s="15" t="s">
        <v>461</v>
      </c>
      <c r="R60" s="15" t="s">
        <v>461</v>
      </c>
      <c r="S60" s="15">
        <v>10</v>
      </c>
      <c r="T60" s="18">
        <v>58261341.600000001</v>
      </c>
      <c r="U60" s="15" t="s">
        <v>462</v>
      </c>
      <c r="V60" s="15" t="s">
        <v>463</v>
      </c>
      <c r="W60" s="15" t="s">
        <v>17</v>
      </c>
      <c r="X60" s="15">
        <v>309.47000000000003</v>
      </c>
      <c r="Y60" s="15" t="s">
        <v>155</v>
      </c>
      <c r="Z60" s="15"/>
      <c r="AA60" s="19">
        <v>44439</v>
      </c>
      <c r="AB60" s="19">
        <v>44439</v>
      </c>
      <c r="AC60" s="19">
        <v>44440</v>
      </c>
      <c r="AD60" s="19">
        <v>44440</v>
      </c>
      <c r="AE60" s="15">
        <v>1</v>
      </c>
      <c r="AF60" s="15">
        <v>1</v>
      </c>
      <c r="AG60" s="15" t="s">
        <v>464</v>
      </c>
      <c r="AH60" s="15">
        <v>0</v>
      </c>
      <c r="AI60" s="15">
        <v>0</v>
      </c>
      <c r="AJ60" s="15" t="s">
        <v>157</v>
      </c>
      <c r="AK60" s="15" t="s">
        <v>158</v>
      </c>
      <c r="AL60" s="15">
        <v>1</v>
      </c>
      <c r="AM60" s="17">
        <v>0</v>
      </c>
      <c r="AN60" s="17">
        <v>0</v>
      </c>
      <c r="AO60" s="15">
        <v>6.55</v>
      </c>
      <c r="AP60" s="17">
        <v>58261341.600000001</v>
      </c>
      <c r="AQ60" s="15">
        <v>3</v>
      </c>
      <c r="AR60" s="15" t="s">
        <v>17</v>
      </c>
      <c r="AS60" s="15" t="s">
        <v>17</v>
      </c>
      <c r="AT60" s="15">
        <v>309.70999999999998</v>
      </c>
      <c r="AU60" s="15">
        <v>309.79000000000002</v>
      </c>
      <c r="AV60" s="15">
        <v>0</v>
      </c>
      <c r="AW60" s="8">
        <f>VLOOKUP(F60,[1]sell!$B:$G,6,0)</f>
        <v>-58261341.600000001</v>
      </c>
      <c r="AX60" s="8">
        <f>VLOOKUP(F60,[1]sell!$B:$J,9,0)</f>
        <v>0</v>
      </c>
      <c r="AY60" s="8">
        <f t="shared" si="0"/>
        <v>-58261341.600000001</v>
      </c>
    </row>
    <row r="61" spans="1:51" ht="24.75" x14ac:dyDescent="0.25">
      <c r="D61" s="15" t="s">
        <v>89</v>
      </c>
      <c r="E61" s="15">
        <v>18496552</v>
      </c>
      <c r="F61" s="15">
        <v>48572437</v>
      </c>
      <c r="G61" s="15" t="s">
        <v>146</v>
      </c>
      <c r="H61" s="15" t="s">
        <v>147</v>
      </c>
      <c r="I61" s="15" t="s">
        <v>147</v>
      </c>
      <c r="J61" s="15" t="s">
        <v>148</v>
      </c>
      <c r="K61" s="15" t="s">
        <v>148</v>
      </c>
      <c r="L61" s="20" t="s">
        <v>194</v>
      </c>
      <c r="M61" s="15" t="s">
        <v>416</v>
      </c>
      <c r="N61" s="15" t="s">
        <v>417</v>
      </c>
      <c r="O61" s="17">
        <v>694940</v>
      </c>
      <c r="P61" s="15">
        <v>309.73599999999999</v>
      </c>
      <c r="Q61" s="15" t="s">
        <v>465</v>
      </c>
      <c r="R61" s="15" t="s">
        <v>465</v>
      </c>
      <c r="S61" s="15">
        <v>10</v>
      </c>
      <c r="T61" s="18">
        <v>193723142.25999999</v>
      </c>
      <c r="U61" s="15" t="s">
        <v>466</v>
      </c>
      <c r="V61" s="15" t="s">
        <v>467</v>
      </c>
      <c r="W61" s="15" t="s">
        <v>17</v>
      </c>
      <c r="X61" s="15">
        <v>309.47000000000003</v>
      </c>
      <c r="Y61" s="15" t="s">
        <v>155</v>
      </c>
      <c r="Z61" s="15"/>
      <c r="AA61" s="19">
        <v>44439</v>
      </c>
      <c r="AB61" s="19">
        <v>44439</v>
      </c>
      <c r="AC61" s="19">
        <v>44440</v>
      </c>
      <c r="AD61" s="19">
        <v>44440</v>
      </c>
      <c r="AE61" s="15">
        <v>1</v>
      </c>
      <c r="AF61" s="15">
        <v>1</v>
      </c>
      <c r="AG61" s="15" t="s">
        <v>468</v>
      </c>
      <c r="AH61" s="15">
        <v>0</v>
      </c>
      <c r="AI61" s="15">
        <v>0</v>
      </c>
      <c r="AJ61" s="15" t="s">
        <v>157</v>
      </c>
      <c r="AK61" s="15" t="s">
        <v>158</v>
      </c>
      <c r="AL61" s="15">
        <v>1</v>
      </c>
      <c r="AM61" s="17">
        <v>0</v>
      </c>
      <c r="AN61" s="17">
        <v>0</v>
      </c>
      <c r="AO61" s="15">
        <v>6.55</v>
      </c>
      <c r="AP61" s="17">
        <v>193723142.25999999</v>
      </c>
      <c r="AQ61" s="15">
        <v>3</v>
      </c>
      <c r="AR61" s="15" t="s">
        <v>17</v>
      </c>
      <c r="AS61" s="15" t="s">
        <v>17</v>
      </c>
      <c r="AT61" s="15">
        <v>309.70999999999998</v>
      </c>
      <c r="AU61" s="15">
        <v>309.79000000000002</v>
      </c>
      <c r="AV61" s="15">
        <v>0</v>
      </c>
      <c r="AW61" s="8">
        <f>VLOOKUP(F61,[1]sell!$B:$G,6,0)</f>
        <v>-193723142.25999999</v>
      </c>
      <c r="AX61" s="8">
        <f>VLOOKUP(F61,[1]sell!$B:$J,9,0)</f>
        <v>0</v>
      </c>
      <c r="AY61" s="8">
        <f t="shared" si="0"/>
        <v>-193723142.25999999</v>
      </c>
    </row>
    <row r="62" spans="1:51" ht="24.75" x14ac:dyDescent="0.25">
      <c r="D62" s="15" t="s">
        <v>89</v>
      </c>
      <c r="E62" s="15">
        <v>18496555</v>
      </c>
      <c r="F62" s="15">
        <v>48572447</v>
      </c>
      <c r="G62" s="15" t="s">
        <v>146</v>
      </c>
      <c r="H62" s="15" t="s">
        <v>147</v>
      </c>
      <c r="I62" s="15" t="s">
        <v>147</v>
      </c>
      <c r="J62" s="15" t="s">
        <v>148</v>
      </c>
      <c r="K62" s="15" t="s">
        <v>148</v>
      </c>
      <c r="L62" s="20" t="s">
        <v>194</v>
      </c>
      <c r="M62" s="15" t="s">
        <v>416</v>
      </c>
      <c r="N62" s="15" t="s">
        <v>417</v>
      </c>
      <c r="O62" s="17">
        <v>30060</v>
      </c>
      <c r="P62" s="15">
        <v>309.73599999999999</v>
      </c>
      <c r="Q62" s="15" t="s">
        <v>469</v>
      </c>
      <c r="R62" s="15" t="s">
        <v>469</v>
      </c>
      <c r="S62" s="15">
        <v>10</v>
      </c>
      <c r="T62" s="18">
        <v>8379597.7400000002</v>
      </c>
      <c r="U62" s="15" t="s">
        <v>470</v>
      </c>
      <c r="V62" s="15" t="s">
        <v>471</v>
      </c>
      <c r="W62" s="15" t="s">
        <v>17</v>
      </c>
      <c r="X62" s="15">
        <v>309.47000000000003</v>
      </c>
      <c r="Y62" s="15" t="s">
        <v>155</v>
      </c>
      <c r="Z62" s="15"/>
      <c r="AA62" s="19">
        <v>44439</v>
      </c>
      <c r="AB62" s="19">
        <v>44439</v>
      </c>
      <c r="AC62" s="19">
        <v>44440</v>
      </c>
      <c r="AD62" s="19">
        <v>44440</v>
      </c>
      <c r="AE62" s="15">
        <v>1</v>
      </c>
      <c r="AF62" s="15">
        <v>1</v>
      </c>
      <c r="AG62" s="15" t="s">
        <v>472</v>
      </c>
      <c r="AH62" s="15">
        <v>0</v>
      </c>
      <c r="AI62" s="15">
        <v>0</v>
      </c>
      <c r="AJ62" s="15" t="s">
        <v>157</v>
      </c>
      <c r="AK62" s="15" t="s">
        <v>158</v>
      </c>
      <c r="AL62" s="15">
        <v>1</v>
      </c>
      <c r="AM62" s="17">
        <v>0</v>
      </c>
      <c r="AN62" s="17">
        <v>0</v>
      </c>
      <c r="AO62" s="15">
        <v>6.55</v>
      </c>
      <c r="AP62" s="17">
        <v>8379597.7400000002</v>
      </c>
      <c r="AQ62" s="15">
        <v>3</v>
      </c>
      <c r="AR62" s="15" t="s">
        <v>17</v>
      </c>
      <c r="AS62" s="15" t="s">
        <v>17</v>
      </c>
      <c r="AT62" s="15">
        <v>309.70999999999998</v>
      </c>
      <c r="AU62" s="15">
        <v>309.79000000000002</v>
      </c>
      <c r="AV62" s="15">
        <v>0</v>
      </c>
      <c r="AW62" s="8">
        <f>VLOOKUP(F62,[1]sell!$B:$G,6,0)</f>
        <v>-8379597.7400000002</v>
      </c>
      <c r="AX62" s="8">
        <f>VLOOKUP(F62,[1]sell!$B:$J,9,0)</f>
        <v>0</v>
      </c>
      <c r="AY62" s="8">
        <f t="shared" si="0"/>
        <v>-8379597.7400000002</v>
      </c>
    </row>
    <row r="63" spans="1:51" ht="24.75" x14ac:dyDescent="0.25">
      <c r="D63" s="15" t="s">
        <v>89</v>
      </c>
      <c r="E63" s="15">
        <v>18496561</v>
      </c>
      <c r="F63" s="15">
        <v>48572822</v>
      </c>
      <c r="G63" s="15" t="s">
        <v>146</v>
      </c>
      <c r="H63" s="15" t="s">
        <v>147</v>
      </c>
      <c r="I63" s="15" t="s">
        <v>147</v>
      </c>
      <c r="J63" s="15" t="s">
        <v>148</v>
      </c>
      <c r="K63" s="15" t="s">
        <v>148</v>
      </c>
      <c r="L63" s="20" t="s">
        <v>194</v>
      </c>
      <c r="M63" s="15" t="s">
        <v>416</v>
      </c>
      <c r="N63" s="15" t="s">
        <v>417</v>
      </c>
      <c r="O63" s="17">
        <v>305790</v>
      </c>
      <c r="P63" s="15">
        <v>309.73599999999999</v>
      </c>
      <c r="Q63" s="15" t="s">
        <v>473</v>
      </c>
      <c r="R63" s="15" t="s">
        <v>473</v>
      </c>
      <c r="S63" s="15">
        <v>10</v>
      </c>
      <c r="T63" s="18">
        <v>85242754.299999997</v>
      </c>
      <c r="U63" s="15" t="s">
        <v>474</v>
      </c>
      <c r="V63" s="15" t="s">
        <v>475</v>
      </c>
      <c r="W63" s="15" t="s">
        <v>17</v>
      </c>
      <c r="X63" s="15">
        <v>309.47000000000003</v>
      </c>
      <c r="Y63" s="15" t="s">
        <v>155</v>
      </c>
      <c r="Z63" s="15"/>
      <c r="AA63" s="19">
        <v>44439</v>
      </c>
      <c r="AB63" s="19">
        <v>44439</v>
      </c>
      <c r="AC63" s="19">
        <v>44440</v>
      </c>
      <c r="AD63" s="19">
        <v>44440</v>
      </c>
      <c r="AE63" s="15">
        <v>1</v>
      </c>
      <c r="AF63" s="15">
        <v>1</v>
      </c>
      <c r="AG63" s="15" t="s">
        <v>476</v>
      </c>
      <c r="AH63" s="15">
        <v>0</v>
      </c>
      <c r="AI63" s="15">
        <v>0</v>
      </c>
      <c r="AJ63" s="15" t="s">
        <v>157</v>
      </c>
      <c r="AK63" s="15" t="s">
        <v>158</v>
      </c>
      <c r="AL63" s="15">
        <v>1</v>
      </c>
      <c r="AM63" s="17">
        <v>0</v>
      </c>
      <c r="AN63" s="17">
        <v>0</v>
      </c>
      <c r="AO63" s="15">
        <v>6.55</v>
      </c>
      <c r="AP63" s="17">
        <v>85242754.299999997</v>
      </c>
      <c r="AQ63" s="15">
        <v>3</v>
      </c>
      <c r="AR63" s="15" t="s">
        <v>17</v>
      </c>
      <c r="AS63" s="15" t="s">
        <v>17</v>
      </c>
      <c r="AT63" s="15">
        <v>309.70999999999998</v>
      </c>
      <c r="AU63" s="15">
        <v>309.79000000000002</v>
      </c>
      <c r="AV63" s="15">
        <v>0</v>
      </c>
      <c r="AW63" s="8">
        <f>VLOOKUP(F63,[1]sell!$B:$G,6,0)</f>
        <v>-85242754.299999997</v>
      </c>
      <c r="AX63" s="8">
        <f>VLOOKUP(F63,[1]sell!$B:$J,9,0)</f>
        <v>0</v>
      </c>
      <c r="AY63" s="8">
        <f t="shared" si="0"/>
        <v>-85242754.299999997</v>
      </c>
    </row>
    <row r="64" spans="1:51" ht="24.75" x14ac:dyDescent="0.25">
      <c r="A64" s="6">
        <v>9</v>
      </c>
      <c r="B64" s="6" t="str">
        <f>VLOOKUP(F64,[1]buy!$B:$E,4,0)</f>
        <v>47010</v>
      </c>
      <c r="C64" s="6">
        <f>VLOOKUP(F64,[1]buy!$B:$H,7,0)</f>
        <v>0</v>
      </c>
      <c r="D64" s="15" t="s">
        <v>89</v>
      </c>
      <c r="E64" s="15">
        <v>18496583</v>
      </c>
      <c r="F64" s="15">
        <v>48573242</v>
      </c>
      <c r="G64" s="15" t="s">
        <v>146</v>
      </c>
      <c r="H64" s="15" t="s">
        <v>159</v>
      </c>
      <c r="I64" s="15" t="s">
        <v>159</v>
      </c>
      <c r="J64" s="15" t="s">
        <v>148</v>
      </c>
      <c r="K64" s="15" t="s">
        <v>148</v>
      </c>
      <c r="L64" s="16" t="s">
        <v>149</v>
      </c>
      <c r="M64" s="15" t="s">
        <v>364</v>
      </c>
      <c r="N64" s="15" t="s">
        <v>365</v>
      </c>
      <c r="O64" s="17">
        <v>81300814</v>
      </c>
      <c r="P64" s="15">
        <v>4.6124999999999998</v>
      </c>
      <c r="Q64" s="15" t="s">
        <v>160</v>
      </c>
      <c r="R64" s="15" t="s">
        <v>160</v>
      </c>
      <c r="S64" s="15">
        <v>20</v>
      </c>
      <c r="T64" s="18">
        <v>300000000</v>
      </c>
      <c r="U64" s="15" t="s">
        <v>161</v>
      </c>
      <c r="V64" s="15" t="s">
        <v>162</v>
      </c>
      <c r="W64" s="15" t="s">
        <v>17</v>
      </c>
      <c r="X64" s="15">
        <v>4.6315</v>
      </c>
      <c r="Y64" s="15" t="s">
        <v>163</v>
      </c>
      <c r="Z64" s="15"/>
      <c r="AA64" s="19">
        <v>44439</v>
      </c>
      <c r="AB64" s="19">
        <v>44439</v>
      </c>
      <c r="AC64" s="19">
        <v>44440</v>
      </c>
      <c r="AD64" s="19">
        <v>44440</v>
      </c>
      <c r="AE64" s="15">
        <v>1</v>
      </c>
      <c r="AF64" s="15">
        <v>1</v>
      </c>
      <c r="AG64" s="15" t="s">
        <v>477</v>
      </c>
      <c r="AH64" s="15">
        <v>0</v>
      </c>
      <c r="AI64" s="15">
        <v>0</v>
      </c>
      <c r="AJ64" s="15" t="s">
        <v>165</v>
      </c>
      <c r="AK64" s="15" t="s">
        <v>158</v>
      </c>
      <c r="AL64" s="15">
        <v>1</v>
      </c>
      <c r="AM64" s="17">
        <v>0</v>
      </c>
      <c r="AN64" s="17">
        <v>0</v>
      </c>
      <c r="AO64" s="15">
        <v>6.9</v>
      </c>
      <c r="AP64" s="17">
        <v>300000000</v>
      </c>
      <c r="AQ64" s="15">
        <v>2.8097669999999999</v>
      </c>
      <c r="AR64" s="15" t="s">
        <v>17</v>
      </c>
      <c r="AS64" s="15" t="s">
        <v>17</v>
      </c>
      <c r="AT64" s="15">
        <v>4.62</v>
      </c>
      <c r="AU64" s="15">
        <v>4.6219999999999999</v>
      </c>
      <c r="AV64" s="15">
        <v>0</v>
      </c>
      <c r="AW64" s="8">
        <f>VLOOKUP(F64,[1]buy!$B:$G,6,0)</f>
        <v>300000000</v>
      </c>
      <c r="AX64" s="8">
        <f>VLOOKUP(F64,[1]buy!$B:$J,9,0)</f>
        <v>0</v>
      </c>
      <c r="AY64" s="8">
        <f t="shared" si="0"/>
        <v>300000000</v>
      </c>
    </row>
    <row r="65" spans="1:51" ht="24.75" x14ac:dyDescent="0.25">
      <c r="A65" s="6">
        <v>9</v>
      </c>
      <c r="B65" s="6" t="str">
        <f>VLOOKUP(F65,[1]buy!$B:$E,4,0)</f>
        <v>47010</v>
      </c>
      <c r="C65" s="6">
        <f>VLOOKUP(F65,[1]buy!$B:$H,7,0)</f>
        <v>0</v>
      </c>
      <c r="D65" s="15" t="s">
        <v>89</v>
      </c>
      <c r="E65" s="15">
        <v>18496586</v>
      </c>
      <c r="F65" s="15">
        <v>48573246</v>
      </c>
      <c r="G65" s="15" t="s">
        <v>146</v>
      </c>
      <c r="H65" s="15" t="s">
        <v>159</v>
      </c>
      <c r="I65" s="15" t="s">
        <v>159</v>
      </c>
      <c r="J65" s="15" t="s">
        <v>148</v>
      </c>
      <c r="K65" s="15" t="s">
        <v>148</v>
      </c>
      <c r="L65" s="16" t="s">
        <v>149</v>
      </c>
      <c r="M65" s="15" t="s">
        <v>478</v>
      </c>
      <c r="N65" s="15" t="s">
        <v>479</v>
      </c>
      <c r="O65" s="17">
        <v>51098</v>
      </c>
      <c r="P65" s="15" t="s">
        <v>480</v>
      </c>
      <c r="Q65" s="15" t="s">
        <v>481</v>
      </c>
      <c r="R65" s="15" t="s">
        <v>481</v>
      </c>
      <c r="S65" s="15">
        <v>20.001000000000001</v>
      </c>
      <c r="T65" s="18">
        <v>100000000</v>
      </c>
      <c r="U65" s="15" t="s">
        <v>482</v>
      </c>
      <c r="V65" s="15" t="s">
        <v>483</v>
      </c>
      <c r="W65" s="15" t="s">
        <v>17</v>
      </c>
      <c r="X65" s="15" t="s">
        <v>484</v>
      </c>
      <c r="Y65" s="15" t="s">
        <v>163</v>
      </c>
      <c r="Z65" s="15"/>
      <c r="AA65" s="19">
        <v>44439</v>
      </c>
      <c r="AB65" s="19">
        <v>44439</v>
      </c>
      <c r="AC65" s="19">
        <v>44440</v>
      </c>
      <c r="AD65" s="19">
        <v>44440</v>
      </c>
      <c r="AE65" s="15">
        <v>1</v>
      </c>
      <c r="AF65" s="15">
        <v>1</v>
      </c>
      <c r="AG65" s="15" t="s">
        <v>485</v>
      </c>
      <c r="AH65" s="15">
        <v>0</v>
      </c>
      <c r="AI65" s="15">
        <v>0</v>
      </c>
      <c r="AJ65" s="15" t="s">
        <v>165</v>
      </c>
      <c r="AK65" s="15" t="s">
        <v>158</v>
      </c>
      <c r="AL65" s="15">
        <v>1</v>
      </c>
      <c r="AM65" s="17">
        <v>0</v>
      </c>
      <c r="AN65" s="17">
        <v>0</v>
      </c>
      <c r="AO65" s="15">
        <v>6.9</v>
      </c>
      <c r="AP65" s="17">
        <v>100000000</v>
      </c>
      <c r="AQ65" s="15">
        <v>0</v>
      </c>
      <c r="AR65" s="15" t="s">
        <v>343</v>
      </c>
      <c r="AS65" s="15" t="s">
        <v>17</v>
      </c>
      <c r="AT65" s="15">
        <v>33.119999999999997</v>
      </c>
      <c r="AU65" s="15">
        <v>33.130000000000003</v>
      </c>
      <c r="AV65" s="15">
        <v>0</v>
      </c>
      <c r="AW65" s="8">
        <f>VLOOKUP(F65,[1]buy!$B:$G,6,0)</f>
        <v>100000000</v>
      </c>
      <c r="AX65" s="8">
        <f>VLOOKUP(F65,[1]buy!$B:$J,9,0)</f>
        <v>0</v>
      </c>
      <c r="AY65" s="8">
        <f t="shared" si="0"/>
        <v>100000000</v>
      </c>
    </row>
    <row r="66" spans="1:51" ht="24.75" x14ac:dyDescent="0.25">
      <c r="A66" s="6">
        <v>9</v>
      </c>
      <c r="B66" s="6" t="str">
        <f>VLOOKUP(F66,[1]buy!$B:$E,4,0)</f>
        <v>47010</v>
      </c>
      <c r="C66" s="6">
        <f>VLOOKUP(F66,[1]buy!$B:$H,7,0)</f>
        <v>0</v>
      </c>
      <c r="D66" s="15" t="s">
        <v>89</v>
      </c>
      <c r="E66" s="15">
        <v>18496588</v>
      </c>
      <c r="F66" s="15">
        <v>48573248</v>
      </c>
      <c r="G66" s="15" t="s">
        <v>146</v>
      </c>
      <c r="H66" s="15" t="s">
        <v>159</v>
      </c>
      <c r="I66" s="15" t="s">
        <v>159</v>
      </c>
      <c r="J66" s="15" t="s">
        <v>148</v>
      </c>
      <c r="K66" s="15" t="s">
        <v>148</v>
      </c>
      <c r="L66" s="16" t="s">
        <v>149</v>
      </c>
      <c r="M66" s="15" t="s">
        <v>45</v>
      </c>
      <c r="N66" s="15" t="s">
        <v>284</v>
      </c>
      <c r="O66" s="17">
        <v>82563</v>
      </c>
      <c r="P66" s="15" t="s">
        <v>486</v>
      </c>
      <c r="Q66" s="15" t="s">
        <v>487</v>
      </c>
      <c r="R66" s="15" t="s">
        <v>487</v>
      </c>
      <c r="S66" s="15">
        <v>20.0002</v>
      </c>
      <c r="T66" s="18">
        <v>1600000000</v>
      </c>
      <c r="U66" s="15" t="s">
        <v>488</v>
      </c>
      <c r="V66" s="15" t="s">
        <v>489</v>
      </c>
      <c r="W66" s="15" t="s">
        <v>17</v>
      </c>
      <c r="X66" s="15" t="s">
        <v>289</v>
      </c>
      <c r="Y66" s="15" t="s">
        <v>163</v>
      </c>
      <c r="Z66" s="15"/>
      <c r="AA66" s="19">
        <v>44439</v>
      </c>
      <c r="AB66" s="19">
        <v>44439</v>
      </c>
      <c r="AC66" s="19">
        <v>44440</v>
      </c>
      <c r="AD66" s="19">
        <v>44440</v>
      </c>
      <c r="AE66" s="15">
        <v>1</v>
      </c>
      <c r="AF66" s="15">
        <v>1</v>
      </c>
      <c r="AG66" s="15" t="s">
        <v>490</v>
      </c>
      <c r="AH66" s="15">
        <v>0</v>
      </c>
      <c r="AI66" s="15">
        <v>0</v>
      </c>
      <c r="AJ66" s="15" t="s">
        <v>165</v>
      </c>
      <c r="AK66" s="15" t="s">
        <v>158</v>
      </c>
      <c r="AL66" s="15">
        <v>1</v>
      </c>
      <c r="AM66" s="17">
        <v>0</v>
      </c>
      <c r="AN66" s="17">
        <v>0</v>
      </c>
      <c r="AO66" s="15">
        <v>6.9</v>
      </c>
      <c r="AP66" s="17">
        <v>1600000000</v>
      </c>
      <c r="AQ66" s="15">
        <v>1</v>
      </c>
      <c r="AR66" s="15" t="s">
        <v>17</v>
      </c>
      <c r="AS66" s="15" t="s">
        <v>17</v>
      </c>
      <c r="AT66" s="15" t="s">
        <v>291</v>
      </c>
      <c r="AU66" s="15" t="s">
        <v>292</v>
      </c>
      <c r="AV66" s="15">
        <v>0</v>
      </c>
      <c r="AW66" s="8">
        <f>VLOOKUP(F66,[1]buy!$B:$G,6,0)</f>
        <v>1600000000</v>
      </c>
      <c r="AX66" s="8">
        <f>VLOOKUP(F66,[1]buy!$B:$J,9,0)</f>
        <v>0</v>
      </c>
      <c r="AY66" s="8">
        <f t="shared" si="0"/>
        <v>1600000000</v>
      </c>
    </row>
    <row r="67" spans="1:51" ht="24.75" x14ac:dyDescent="0.25">
      <c r="A67" s="6">
        <v>9</v>
      </c>
      <c r="B67" s="6" t="str">
        <f>VLOOKUP(F67,[1]buy!$B:$E,4,0)</f>
        <v>47010</v>
      </c>
      <c r="C67" s="6">
        <f>VLOOKUP(F67,[1]buy!$B:$H,7,0)</f>
        <v>0</v>
      </c>
      <c r="D67" s="15" t="s">
        <v>89</v>
      </c>
      <c r="E67" s="15">
        <v>18496590</v>
      </c>
      <c r="F67" s="15">
        <v>48573250</v>
      </c>
      <c r="G67" s="15" t="s">
        <v>146</v>
      </c>
      <c r="H67" s="15" t="s">
        <v>159</v>
      </c>
      <c r="I67" s="15" t="s">
        <v>159</v>
      </c>
      <c r="J67" s="15" t="s">
        <v>148</v>
      </c>
      <c r="K67" s="15" t="s">
        <v>148</v>
      </c>
      <c r="L67" s="16" t="s">
        <v>149</v>
      </c>
      <c r="M67" s="15" t="s">
        <v>491</v>
      </c>
      <c r="N67" s="15" t="s">
        <v>492</v>
      </c>
      <c r="O67" s="17">
        <v>201307</v>
      </c>
      <c r="P67" s="15" t="s">
        <v>493</v>
      </c>
      <c r="Q67" s="15" t="s">
        <v>494</v>
      </c>
      <c r="R67" s="15" t="s">
        <v>494</v>
      </c>
      <c r="S67" s="15">
        <v>20.000299999999999</v>
      </c>
      <c r="T67" s="18">
        <v>900000000</v>
      </c>
      <c r="U67" s="15" t="s">
        <v>495</v>
      </c>
      <c r="V67" s="15" t="s">
        <v>496</v>
      </c>
      <c r="W67" s="15" t="s">
        <v>17</v>
      </c>
      <c r="X67" s="15" t="s">
        <v>497</v>
      </c>
      <c r="Y67" s="15" t="s">
        <v>163</v>
      </c>
      <c r="Z67" s="15"/>
      <c r="AA67" s="19">
        <v>44439</v>
      </c>
      <c r="AB67" s="19">
        <v>44439</v>
      </c>
      <c r="AC67" s="19">
        <v>44440</v>
      </c>
      <c r="AD67" s="19">
        <v>44440</v>
      </c>
      <c r="AE67" s="15">
        <v>1</v>
      </c>
      <c r="AF67" s="15">
        <v>1</v>
      </c>
      <c r="AG67" s="15" t="s">
        <v>498</v>
      </c>
      <c r="AH67" s="15">
        <v>0</v>
      </c>
      <c r="AI67" s="15">
        <v>0</v>
      </c>
      <c r="AJ67" s="15" t="s">
        <v>165</v>
      </c>
      <c r="AK67" s="15" t="s">
        <v>158</v>
      </c>
      <c r="AL67" s="15">
        <v>1</v>
      </c>
      <c r="AM67" s="17">
        <v>0</v>
      </c>
      <c r="AN67" s="17">
        <v>0</v>
      </c>
      <c r="AO67" s="15">
        <v>6.9</v>
      </c>
      <c r="AP67" s="17">
        <v>900000000</v>
      </c>
      <c r="AQ67" s="15">
        <v>0.01</v>
      </c>
      <c r="AR67" s="15" t="s">
        <v>17</v>
      </c>
      <c r="AS67" s="15" t="s">
        <v>17</v>
      </c>
      <c r="AT67" s="15" t="s">
        <v>499</v>
      </c>
      <c r="AU67" s="15" t="s">
        <v>500</v>
      </c>
      <c r="AV67" s="15">
        <v>0</v>
      </c>
      <c r="AW67" s="8">
        <f>VLOOKUP(F67,[1]buy!$B:$G,6,0)</f>
        <v>900000000</v>
      </c>
      <c r="AX67" s="8">
        <f>VLOOKUP(F67,[1]buy!$B:$J,9,0)</f>
        <v>0</v>
      </c>
      <c r="AY67" s="8">
        <f t="shared" si="0"/>
        <v>900000000</v>
      </c>
    </row>
    <row r="68" spans="1:51" ht="24.75" x14ac:dyDescent="0.25">
      <c r="A68" s="6">
        <v>9</v>
      </c>
      <c r="B68" s="6" t="str">
        <f>VLOOKUP(F68,[1]buy!$B:$E,4,0)</f>
        <v>47010</v>
      </c>
      <c r="C68" s="6">
        <f>VLOOKUP(F68,[1]buy!$B:$H,7,0)</f>
        <v>0</v>
      </c>
      <c r="D68" s="15" t="s">
        <v>89</v>
      </c>
      <c r="E68" s="15">
        <v>18496597</v>
      </c>
      <c r="F68" s="15">
        <v>48573391</v>
      </c>
      <c r="G68" s="15" t="s">
        <v>146</v>
      </c>
      <c r="H68" s="15" t="s">
        <v>378</v>
      </c>
      <c r="I68" s="15" t="s">
        <v>378</v>
      </c>
      <c r="J68" s="15" t="s">
        <v>148</v>
      </c>
      <c r="K68" s="15" t="s">
        <v>148</v>
      </c>
      <c r="L68" s="16" t="s">
        <v>149</v>
      </c>
      <c r="M68" s="15" t="s">
        <v>379</v>
      </c>
      <c r="N68" s="15" t="s">
        <v>380</v>
      </c>
      <c r="O68" s="17">
        <v>60000</v>
      </c>
      <c r="P68" s="15">
        <v>101.07</v>
      </c>
      <c r="Q68" s="15" t="s">
        <v>501</v>
      </c>
      <c r="R68" s="15" t="s">
        <v>502</v>
      </c>
      <c r="S68" s="15">
        <v>10</v>
      </c>
      <c r="T68" s="18">
        <v>55006560</v>
      </c>
      <c r="U68" s="15" t="s">
        <v>503</v>
      </c>
      <c r="V68" s="15" t="s">
        <v>504</v>
      </c>
      <c r="W68" s="15" t="s">
        <v>17</v>
      </c>
      <c r="X68" s="15" t="s">
        <v>385</v>
      </c>
      <c r="Y68" s="15" t="s">
        <v>386</v>
      </c>
      <c r="Z68" s="15"/>
      <c r="AA68" s="19">
        <v>44439</v>
      </c>
      <c r="AB68" s="19">
        <v>44439</v>
      </c>
      <c r="AC68" s="19">
        <v>44440</v>
      </c>
      <c r="AD68" s="19">
        <v>44440</v>
      </c>
      <c r="AE68" s="15">
        <v>1</v>
      </c>
      <c r="AF68" s="15">
        <v>1</v>
      </c>
      <c r="AG68" s="15" t="s">
        <v>505</v>
      </c>
      <c r="AH68" s="15">
        <v>0</v>
      </c>
      <c r="AI68" s="15">
        <v>0</v>
      </c>
      <c r="AJ68" s="15" t="s">
        <v>388</v>
      </c>
      <c r="AK68" s="15" t="s">
        <v>158</v>
      </c>
      <c r="AL68" s="15">
        <v>2</v>
      </c>
      <c r="AM68" s="17">
        <v>0</v>
      </c>
      <c r="AN68" s="17">
        <v>0</v>
      </c>
      <c r="AO68" s="15">
        <v>6.5</v>
      </c>
      <c r="AP68" s="17">
        <v>55006560</v>
      </c>
      <c r="AQ68" s="15" t="s">
        <v>342</v>
      </c>
      <c r="AR68" s="15" t="s">
        <v>17</v>
      </c>
      <c r="AS68" s="15" t="s">
        <v>17</v>
      </c>
      <c r="AT68" s="15">
        <v>101.23</v>
      </c>
      <c r="AU68" s="15">
        <v>101.58</v>
      </c>
      <c r="AV68" s="15">
        <v>7.94</v>
      </c>
      <c r="AW68" s="8">
        <f>VLOOKUP(F68,[1]buy!$B:$G,6,0)</f>
        <v>55006560</v>
      </c>
      <c r="AX68" s="8">
        <f>VLOOKUP(F68,[1]buy!$B:$J,9,0)</f>
        <v>0</v>
      </c>
      <c r="AY68" s="8">
        <f t="shared" si="0"/>
        <v>55006560</v>
      </c>
    </row>
    <row r="69" spans="1:51" ht="24.75" x14ac:dyDescent="0.25">
      <c r="D69" s="15" t="s">
        <v>89</v>
      </c>
      <c r="E69" s="15">
        <v>18496601</v>
      </c>
      <c r="F69" s="15">
        <v>48573731</v>
      </c>
      <c r="G69" s="15" t="s">
        <v>146</v>
      </c>
      <c r="H69" s="15" t="s">
        <v>147</v>
      </c>
      <c r="I69" s="15" t="s">
        <v>147</v>
      </c>
      <c r="J69" s="15" t="s">
        <v>148</v>
      </c>
      <c r="K69" s="15" t="s">
        <v>148</v>
      </c>
      <c r="L69" s="20" t="s">
        <v>194</v>
      </c>
      <c r="M69" s="15" t="s">
        <v>491</v>
      </c>
      <c r="N69" s="15" t="s">
        <v>492</v>
      </c>
      <c r="O69" s="17">
        <v>130000</v>
      </c>
      <c r="P69" s="15" t="s">
        <v>506</v>
      </c>
      <c r="Q69" s="15" t="s">
        <v>507</v>
      </c>
      <c r="R69" s="15" t="s">
        <v>507</v>
      </c>
      <c r="S69" s="15">
        <v>10</v>
      </c>
      <c r="T69" s="18">
        <v>655738200</v>
      </c>
      <c r="U69" s="15" t="s">
        <v>508</v>
      </c>
      <c r="V69" s="15" t="s">
        <v>509</v>
      </c>
      <c r="W69" s="15" t="s">
        <v>17</v>
      </c>
      <c r="X69" s="15" t="s">
        <v>497</v>
      </c>
      <c r="Y69" s="15" t="s">
        <v>155</v>
      </c>
      <c r="Z69" s="15"/>
      <c r="AA69" s="19">
        <v>44439</v>
      </c>
      <c r="AB69" s="19">
        <v>44439</v>
      </c>
      <c r="AC69" s="19">
        <v>44440</v>
      </c>
      <c r="AD69" s="19">
        <v>44440</v>
      </c>
      <c r="AE69" s="15">
        <v>1</v>
      </c>
      <c r="AF69" s="15">
        <v>1</v>
      </c>
      <c r="AG69" s="15" t="s">
        <v>510</v>
      </c>
      <c r="AH69" s="15">
        <v>0</v>
      </c>
      <c r="AI69" s="15">
        <v>0</v>
      </c>
      <c r="AJ69" s="15" t="s">
        <v>157</v>
      </c>
      <c r="AK69" s="15" t="s">
        <v>158</v>
      </c>
      <c r="AL69" s="15">
        <v>1</v>
      </c>
      <c r="AM69" s="17">
        <v>0</v>
      </c>
      <c r="AN69" s="17">
        <v>0</v>
      </c>
      <c r="AO69" s="15">
        <v>4.5</v>
      </c>
      <c r="AP69" s="17">
        <v>655738200</v>
      </c>
      <c r="AQ69" s="15">
        <v>0.01</v>
      </c>
      <c r="AR69" s="15" t="s">
        <v>17</v>
      </c>
      <c r="AS69" s="15" t="s">
        <v>17</v>
      </c>
      <c r="AT69" s="15" t="s">
        <v>499</v>
      </c>
      <c r="AU69" s="15" t="s">
        <v>500</v>
      </c>
      <c r="AV69" s="15">
        <v>0</v>
      </c>
      <c r="AW69" s="8">
        <f>VLOOKUP(F69,[1]sell!$B:$G,6,0)</f>
        <v>-655738200</v>
      </c>
      <c r="AX69" s="8">
        <f>VLOOKUP(F69,[1]sell!$B:$J,9,0)</f>
        <v>0</v>
      </c>
      <c r="AY69" s="8">
        <f t="shared" ref="AY69:AY132" si="1">AW69+AX69</f>
        <v>-655738200</v>
      </c>
    </row>
    <row r="70" spans="1:51" ht="24.75" x14ac:dyDescent="0.25">
      <c r="A70" s="6">
        <v>10</v>
      </c>
      <c r="B70" s="6" t="str">
        <f>VLOOKUP(F70,[1]buy!$B:$E,4,0)</f>
        <v>47010</v>
      </c>
      <c r="C70" s="6">
        <f>VLOOKUP(F70,[1]buy!$B:$H,7,0)</f>
        <v>0</v>
      </c>
      <c r="D70" s="15" t="s">
        <v>89</v>
      </c>
      <c r="E70" s="15">
        <v>18496613</v>
      </c>
      <c r="F70" s="15">
        <v>48575827</v>
      </c>
      <c r="G70" s="15" t="s">
        <v>146</v>
      </c>
      <c r="H70" s="15" t="s">
        <v>511</v>
      </c>
      <c r="I70" s="15" t="s">
        <v>511</v>
      </c>
      <c r="J70" s="15" t="s">
        <v>331</v>
      </c>
      <c r="K70" s="15" t="s">
        <v>148</v>
      </c>
      <c r="L70" s="16" t="s">
        <v>149</v>
      </c>
      <c r="M70" s="15" t="s">
        <v>389</v>
      </c>
      <c r="N70" s="15" t="s">
        <v>390</v>
      </c>
      <c r="O70" s="17">
        <v>620000</v>
      </c>
      <c r="P70" s="15">
        <v>15.124689999999999</v>
      </c>
      <c r="Q70" s="15" t="s">
        <v>512</v>
      </c>
      <c r="R70" s="15" t="s">
        <v>512</v>
      </c>
      <c r="S70" s="15">
        <v>15</v>
      </c>
      <c r="T70" s="18">
        <v>7970711.6299999999</v>
      </c>
      <c r="U70" s="15" t="s">
        <v>513</v>
      </c>
      <c r="V70" s="15" t="s">
        <v>514</v>
      </c>
      <c r="W70" s="15" t="s">
        <v>343</v>
      </c>
      <c r="X70" s="15" t="s">
        <v>394</v>
      </c>
      <c r="Y70" s="15" t="s">
        <v>163</v>
      </c>
      <c r="Z70" s="15"/>
      <c r="AA70" s="19">
        <v>44439</v>
      </c>
      <c r="AB70" s="19">
        <v>44439</v>
      </c>
      <c r="AC70" s="19">
        <v>44440</v>
      </c>
      <c r="AD70" s="19">
        <v>44440</v>
      </c>
      <c r="AE70" s="15">
        <v>73.574399999999997</v>
      </c>
      <c r="AF70" s="15">
        <v>73.278099999999995</v>
      </c>
      <c r="AG70" s="15" t="s">
        <v>515</v>
      </c>
      <c r="AH70" s="15">
        <v>0</v>
      </c>
      <c r="AI70" s="15">
        <v>0</v>
      </c>
      <c r="AJ70" s="15" t="s">
        <v>516</v>
      </c>
      <c r="AK70" s="15" t="s">
        <v>158</v>
      </c>
      <c r="AL70" s="15">
        <v>1</v>
      </c>
      <c r="AM70" s="17">
        <v>0</v>
      </c>
      <c r="AN70" s="17">
        <v>0</v>
      </c>
      <c r="AO70" s="15">
        <v>0.65</v>
      </c>
      <c r="AP70" s="17">
        <v>586440325.75</v>
      </c>
      <c r="AQ70" s="15">
        <v>0</v>
      </c>
      <c r="AR70" s="15" t="s">
        <v>343</v>
      </c>
      <c r="AS70" s="15" t="s">
        <v>343</v>
      </c>
      <c r="AT70" s="15">
        <v>10.481078999999999</v>
      </c>
      <c r="AU70" s="15">
        <v>10.484342</v>
      </c>
      <c r="AV70" s="15">
        <v>0</v>
      </c>
      <c r="AW70" s="8">
        <f>VLOOKUP(F70,[1]buy!$B:$G,6,0)</f>
        <v>586440325.75</v>
      </c>
      <c r="AX70" s="8">
        <f>VLOOKUP(F70,[1]buy!$B:$J,9,0)</f>
        <v>0</v>
      </c>
      <c r="AY70" s="8">
        <f t="shared" si="1"/>
        <v>586440325.75</v>
      </c>
    </row>
    <row r="71" spans="1:51" ht="24.75" x14ac:dyDescent="0.25">
      <c r="A71" s="6">
        <v>10</v>
      </c>
      <c r="B71" s="6" t="str">
        <f>VLOOKUP(F71,[1]buy!$B:$E,4,0)</f>
        <v>47010</v>
      </c>
      <c r="C71" s="6">
        <f>VLOOKUP(F71,[1]buy!$B:$H,7,0)</f>
        <v>0</v>
      </c>
      <c r="D71" s="15" t="s">
        <v>89</v>
      </c>
      <c r="E71" s="15">
        <v>18496614</v>
      </c>
      <c r="F71" s="15">
        <v>48575828</v>
      </c>
      <c r="G71" s="15" t="s">
        <v>146</v>
      </c>
      <c r="H71" s="15" t="s">
        <v>511</v>
      </c>
      <c r="I71" s="15" t="s">
        <v>511</v>
      </c>
      <c r="J71" s="15" t="s">
        <v>331</v>
      </c>
      <c r="K71" s="15" t="s">
        <v>148</v>
      </c>
      <c r="L71" s="16" t="s">
        <v>149</v>
      </c>
      <c r="M71" s="15" t="s">
        <v>517</v>
      </c>
      <c r="N71" s="15" t="s">
        <v>518</v>
      </c>
      <c r="O71" s="17">
        <v>435000</v>
      </c>
      <c r="P71" s="15">
        <v>17.22587</v>
      </c>
      <c r="Q71" s="15" t="s">
        <v>519</v>
      </c>
      <c r="R71" s="15" t="s">
        <v>519</v>
      </c>
      <c r="S71" s="15">
        <v>15</v>
      </c>
      <c r="T71" s="18">
        <v>6369265.4299999997</v>
      </c>
      <c r="U71" s="15" t="s">
        <v>520</v>
      </c>
      <c r="V71" s="15" t="s">
        <v>521</v>
      </c>
      <c r="W71" s="15" t="s">
        <v>343</v>
      </c>
      <c r="X71" s="15" t="s">
        <v>522</v>
      </c>
      <c r="Y71" s="15" t="s">
        <v>163</v>
      </c>
      <c r="Z71" s="15"/>
      <c r="AA71" s="19">
        <v>44439</v>
      </c>
      <c r="AB71" s="19">
        <v>44439</v>
      </c>
      <c r="AC71" s="19">
        <v>44440</v>
      </c>
      <c r="AD71" s="19">
        <v>44440</v>
      </c>
      <c r="AE71" s="15">
        <v>73.574399999999997</v>
      </c>
      <c r="AF71" s="15">
        <v>73.278099999999995</v>
      </c>
      <c r="AG71" s="15" t="s">
        <v>523</v>
      </c>
      <c r="AH71" s="15">
        <v>0</v>
      </c>
      <c r="AI71" s="15">
        <v>0</v>
      </c>
      <c r="AJ71" s="15" t="s">
        <v>516</v>
      </c>
      <c r="AK71" s="15" t="s">
        <v>158</v>
      </c>
      <c r="AL71" s="15" t="s">
        <v>361</v>
      </c>
      <c r="AM71" s="17">
        <v>0</v>
      </c>
      <c r="AN71" s="17">
        <v>0</v>
      </c>
      <c r="AO71" s="15">
        <v>0.65</v>
      </c>
      <c r="AP71" s="17">
        <v>468614882.44999999</v>
      </c>
      <c r="AQ71" s="15">
        <v>0</v>
      </c>
      <c r="AR71" s="15" t="s">
        <v>343</v>
      </c>
      <c r="AS71" s="15" t="s">
        <v>343</v>
      </c>
      <c r="AT71" s="15">
        <v>17.844999999999999</v>
      </c>
      <c r="AU71" s="15">
        <v>17.850000000000001</v>
      </c>
      <c r="AV71" s="15">
        <v>0</v>
      </c>
      <c r="AW71" s="8">
        <f>VLOOKUP(F71,[1]buy!$B:$G,6,0)</f>
        <v>468614882.44999999</v>
      </c>
      <c r="AX71" s="8">
        <f>VLOOKUP(F71,[1]buy!$B:$J,9,0)</f>
        <v>0</v>
      </c>
      <c r="AY71" s="8">
        <f t="shared" si="1"/>
        <v>468614882.44999999</v>
      </c>
    </row>
    <row r="72" spans="1:51" ht="24.75" x14ac:dyDescent="0.25">
      <c r="A72" s="6">
        <v>10</v>
      </c>
      <c r="B72" s="6" t="str">
        <f>VLOOKUP(F72,[1]buy!$B:$E,4,0)</f>
        <v>47010</v>
      </c>
      <c r="C72" s="6">
        <f>VLOOKUP(F72,[1]buy!$B:$H,7,0)</f>
        <v>0</v>
      </c>
      <c r="D72" s="15" t="s">
        <v>89</v>
      </c>
      <c r="E72" s="15">
        <v>18496615</v>
      </c>
      <c r="F72" s="15">
        <v>48575829</v>
      </c>
      <c r="G72" s="15" t="s">
        <v>146</v>
      </c>
      <c r="H72" s="15" t="s">
        <v>511</v>
      </c>
      <c r="I72" s="15" t="s">
        <v>511</v>
      </c>
      <c r="J72" s="15" t="s">
        <v>331</v>
      </c>
      <c r="K72" s="15" t="s">
        <v>148</v>
      </c>
      <c r="L72" s="16" t="s">
        <v>149</v>
      </c>
      <c r="M72" s="15" t="s">
        <v>524</v>
      </c>
      <c r="N72" s="15" t="s">
        <v>525</v>
      </c>
      <c r="O72" s="17">
        <v>800000</v>
      </c>
      <c r="P72" s="15">
        <v>18.804739999999999</v>
      </c>
      <c r="Q72" s="15" t="s">
        <v>526</v>
      </c>
      <c r="R72" s="15" t="s">
        <v>526</v>
      </c>
      <c r="S72" s="15">
        <v>15</v>
      </c>
      <c r="T72" s="18">
        <v>12787223.199999999</v>
      </c>
      <c r="U72" s="15" t="s">
        <v>527</v>
      </c>
      <c r="V72" s="15" t="s">
        <v>528</v>
      </c>
      <c r="W72" s="15" t="s">
        <v>343</v>
      </c>
      <c r="X72" s="15" t="s">
        <v>529</v>
      </c>
      <c r="Y72" s="15" t="s">
        <v>163</v>
      </c>
      <c r="Z72" s="15"/>
      <c r="AA72" s="19">
        <v>44439</v>
      </c>
      <c r="AB72" s="19">
        <v>44439</v>
      </c>
      <c r="AC72" s="19">
        <v>44440</v>
      </c>
      <c r="AD72" s="19">
        <v>44440</v>
      </c>
      <c r="AE72" s="15">
        <v>73.574399999999997</v>
      </c>
      <c r="AF72" s="15">
        <v>73.278099999999995</v>
      </c>
      <c r="AG72" s="15" t="s">
        <v>530</v>
      </c>
      <c r="AH72" s="15">
        <v>0</v>
      </c>
      <c r="AI72" s="15">
        <v>0</v>
      </c>
      <c r="AJ72" s="15" t="s">
        <v>516</v>
      </c>
      <c r="AK72" s="15" t="s">
        <v>158</v>
      </c>
      <c r="AL72" s="15" t="s">
        <v>361</v>
      </c>
      <c r="AM72" s="17">
        <v>0</v>
      </c>
      <c r="AN72" s="17">
        <v>0</v>
      </c>
      <c r="AO72" s="15">
        <v>0.65</v>
      </c>
      <c r="AP72" s="17">
        <v>940812274.61000001</v>
      </c>
      <c r="AQ72" s="15">
        <v>0</v>
      </c>
      <c r="AR72" s="15" t="s">
        <v>343</v>
      </c>
      <c r="AS72" s="15" t="s">
        <v>343</v>
      </c>
      <c r="AT72" s="15">
        <v>19.649999999999999</v>
      </c>
      <c r="AU72" s="15">
        <v>19.71</v>
      </c>
      <c r="AV72" s="15">
        <v>0</v>
      </c>
      <c r="AW72" s="8">
        <f>VLOOKUP(F72,[1]buy!$B:$G,6,0)</f>
        <v>940812274.61000001</v>
      </c>
      <c r="AX72" s="8">
        <f>VLOOKUP(F72,[1]buy!$B:$J,9,0)</f>
        <v>0</v>
      </c>
      <c r="AY72" s="8">
        <f t="shared" si="1"/>
        <v>940812274.61000001</v>
      </c>
    </row>
    <row r="73" spans="1:51" ht="24.75" x14ac:dyDescent="0.25">
      <c r="D73" s="15" t="s">
        <v>89</v>
      </c>
      <c r="E73" s="15">
        <v>18496688</v>
      </c>
      <c r="F73" s="15">
        <v>48577315</v>
      </c>
      <c r="G73" s="15" t="s">
        <v>146</v>
      </c>
      <c r="H73" s="15" t="s">
        <v>159</v>
      </c>
      <c r="I73" s="15" t="s">
        <v>159</v>
      </c>
      <c r="J73" s="15" t="s">
        <v>148</v>
      </c>
      <c r="K73" s="15" t="s">
        <v>148</v>
      </c>
      <c r="L73" s="20" t="s">
        <v>194</v>
      </c>
      <c r="M73" s="15" t="s">
        <v>491</v>
      </c>
      <c r="N73" s="15" t="s">
        <v>492</v>
      </c>
      <c r="O73" s="17">
        <v>2000000</v>
      </c>
      <c r="P73" s="15" t="s">
        <v>531</v>
      </c>
      <c r="Q73" s="15" t="s">
        <v>532</v>
      </c>
      <c r="R73" s="15" t="s">
        <v>532</v>
      </c>
      <c r="S73" s="15">
        <v>95.459199999999996</v>
      </c>
      <c r="T73" s="18">
        <v>507525354.25999999</v>
      </c>
      <c r="U73" s="15" t="s">
        <v>533</v>
      </c>
      <c r="V73" s="15" t="s">
        <v>534</v>
      </c>
      <c r="W73" s="15" t="s">
        <v>17</v>
      </c>
      <c r="X73" s="15" t="s">
        <v>497</v>
      </c>
      <c r="Y73" s="15" t="s">
        <v>163</v>
      </c>
      <c r="Z73" s="15"/>
      <c r="AA73" s="19">
        <v>44439</v>
      </c>
      <c r="AB73" s="19">
        <v>44439</v>
      </c>
      <c r="AC73" s="19">
        <v>44440</v>
      </c>
      <c r="AD73" s="19">
        <v>44440</v>
      </c>
      <c r="AE73" s="15">
        <v>1</v>
      </c>
      <c r="AF73" s="15">
        <v>1</v>
      </c>
      <c r="AG73" s="15" t="s">
        <v>535</v>
      </c>
      <c r="AH73" s="15">
        <v>0</v>
      </c>
      <c r="AI73" s="15">
        <v>0</v>
      </c>
      <c r="AJ73" s="15" t="s">
        <v>165</v>
      </c>
      <c r="AK73" s="15" t="s">
        <v>158</v>
      </c>
      <c r="AL73" s="15">
        <v>1</v>
      </c>
      <c r="AM73" s="17">
        <v>0</v>
      </c>
      <c r="AN73" s="17">
        <v>0</v>
      </c>
      <c r="AO73" s="15">
        <v>6.5</v>
      </c>
      <c r="AP73" s="17">
        <v>507525354.25999999</v>
      </c>
      <c r="AQ73" s="15">
        <v>0.01</v>
      </c>
      <c r="AR73" s="15" t="s">
        <v>17</v>
      </c>
      <c r="AS73" s="15" t="s">
        <v>17</v>
      </c>
      <c r="AT73" s="15" t="s">
        <v>499</v>
      </c>
      <c r="AU73" s="15" t="s">
        <v>500</v>
      </c>
      <c r="AV73" s="15">
        <v>0</v>
      </c>
      <c r="AW73" s="8">
        <f>VLOOKUP(F73,[1]sell!$B:$G,6,0)</f>
        <v>-507525354.25999999</v>
      </c>
      <c r="AX73" s="8">
        <f>VLOOKUP(F73,[1]sell!$B:$J,9,0)</f>
        <v>0</v>
      </c>
      <c r="AY73" s="8">
        <f t="shared" si="1"/>
        <v>-507525354.25999999</v>
      </c>
    </row>
    <row r="74" spans="1:51" ht="24.75" x14ac:dyDescent="0.25">
      <c r="A74" s="6">
        <v>10</v>
      </c>
      <c r="B74" s="6" t="str">
        <f>VLOOKUP(F74,[1]buy!$B:$E,4,0)</f>
        <v>45510</v>
      </c>
      <c r="C74" s="6">
        <f>VLOOKUP(F74,[1]buy!$B:$H,7,0)</f>
        <v>45511</v>
      </c>
      <c r="D74" s="15" t="s">
        <v>536</v>
      </c>
      <c r="E74" s="15">
        <v>18393873</v>
      </c>
      <c r="F74" s="15">
        <v>46171442</v>
      </c>
      <c r="G74" s="15" t="s">
        <v>146</v>
      </c>
      <c r="H74" s="15" t="s">
        <v>537</v>
      </c>
      <c r="I74" s="15" t="s">
        <v>537</v>
      </c>
      <c r="J74" s="15" t="s">
        <v>331</v>
      </c>
      <c r="K74" s="15" t="s">
        <v>148</v>
      </c>
      <c r="L74" s="16" t="s">
        <v>149</v>
      </c>
      <c r="M74" s="15" t="s">
        <v>538</v>
      </c>
      <c r="N74" s="15" t="s">
        <v>539</v>
      </c>
      <c r="O74" s="17">
        <v>4</v>
      </c>
      <c r="P74" s="15">
        <v>103.375</v>
      </c>
      <c r="Q74" s="15" t="s">
        <v>540</v>
      </c>
      <c r="R74" s="15" t="s">
        <v>541</v>
      </c>
      <c r="S74" s="15">
        <v>15</v>
      </c>
      <c r="T74" s="18">
        <v>52006002.880000003</v>
      </c>
      <c r="U74" s="15" t="s">
        <v>542</v>
      </c>
      <c r="V74" s="15" t="s">
        <v>543</v>
      </c>
      <c r="W74" s="15" t="s">
        <v>17</v>
      </c>
      <c r="X74" s="15" t="s">
        <v>544</v>
      </c>
      <c r="Y74" s="15" t="s">
        <v>339</v>
      </c>
      <c r="Z74" s="15"/>
      <c r="AA74" s="19">
        <v>44312</v>
      </c>
      <c r="AB74" s="19">
        <v>44312</v>
      </c>
      <c r="AC74" s="19">
        <v>44638</v>
      </c>
      <c r="AD74" s="19">
        <v>44638</v>
      </c>
      <c r="AE74" s="15">
        <v>1</v>
      </c>
      <c r="AF74" s="15">
        <v>1</v>
      </c>
      <c r="AG74" s="15" t="s">
        <v>545</v>
      </c>
      <c r="AH74" s="15">
        <v>0</v>
      </c>
      <c r="AI74" s="15">
        <v>0</v>
      </c>
      <c r="AJ74" s="15" t="s">
        <v>546</v>
      </c>
      <c r="AK74" s="15" t="s">
        <v>158</v>
      </c>
      <c r="AL74" s="15">
        <v>1</v>
      </c>
      <c r="AM74" s="17">
        <v>422744.69</v>
      </c>
      <c r="AN74" s="17">
        <v>422744.69</v>
      </c>
      <c r="AO74" s="15">
        <v>6.9</v>
      </c>
      <c r="AP74" s="17">
        <v>52006002.880000003</v>
      </c>
      <c r="AQ74" s="15" t="s">
        <v>547</v>
      </c>
      <c r="AR74" s="15" t="s">
        <v>343</v>
      </c>
      <c r="AS74" s="15" t="s">
        <v>17</v>
      </c>
      <c r="AT74" s="15">
        <v>102.25</v>
      </c>
      <c r="AU74" s="15">
        <v>102.375</v>
      </c>
      <c r="AV74" s="15" t="s">
        <v>548</v>
      </c>
      <c r="AW74" s="8">
        <f>VLOOKUP(F74,[1]buy!$B:$G,6,0)</f>
        <v>52006002.880000003</v>
      </c>
      <c r="AX74" s="8">
        <f>VLOOKUP(F74,[1]buy!$B:$J,9,0)</f>
        <v>422744.69</v>
      </c>
      <c r="AY74" s="8">
        <f t="shared" si="1"/>
        <v>52428747.57</v>
      </c>
    </row>
    <row r="75" spans="1:51" ht="24.75" x14ac:dyDescent="0.25">
      <c r="A75" s="6">
        <v>9</v>
      </c>
      <c r="B75" s="6" t="str">
        <f>VLOOKUP(F75,[1]buy!$B:$E,4,0)</f>
        <v>47010</v>
      </c>
      <c r="C75" s="6">
        <f>VLOOKUP(F75,[1]buy!$B:$H,7,0)</f>
        <v>47011</v>
      </c>
      <c r="D75" s="15" t="s">
        <v>549</v>
      </c>
      <c r="E75" s="15">
        <v>18458404</v>
      </c>
      <c r="F75" s="15">
        <v>47268608</v>
      </c>
      <c r="G75" s="15" t="s">
        <v>146</v>
      </c>
      <c r="H75" s="15" t="s">
        <v>147</v>
      </c>
      <c r="I75" s="15" t="s">
        <v>147</v>
      </c>
      <c r="J75" s="15" t="s">
        <v>148</v>
      </c>
      <c r="K75" s="15" t="s">
        <v>148</v>
      </c>
      <c r="L75" s="16" t="s">
        <v>149</v>
      </c>
      <c r="M75" s="15" t="s">
        <v>550</v>
      </c>
      <c r="N75" s="15" t="s">
        <v>551</v>
      </c>
      <c r="O75" s="17">
        <v>4356900000</v>
      </c>
      <c r="P75" s="15">
        <v>1.1476E-2</v>
      </c>
      <c r="Q75" s="15" t="s">
        <v>552</v>
      </c>
      <c r="R75" s="15" t="s">
        <v>552</v>
      </c>
      <c r="S75" s="15">
        <v>0</v>
      </c>
      <c r="T75" s="18">
        <v>49998913.020000003</v>
      </c>
      <c r="U75" s="15" t="s">
        <v>553</v>
      </c>
      <c r="V75" s="15" t="s">
        <v>554</v>
      </c>
      <c r="W75" s="15" t="s">
        <v>274</v>
      </c>
      <c r="X75" s="15">
        <v>0</v>
      </c>
      <c r="Y75" s="15" t="s">
        <v>555</v>
      </c>
      <c r="Z75" s="15"/>
      <c r="AA75" s="19">
        <v>44369</v>
      </c>
      <c r="AB75" s="19">
        <v>44369</v>
      </c>
      <c r="AC75" s="19">
        <v>44459</v>
      </c>
      <c r="AD75" s="19">
        <v>44459</v>
      </c>
      <c r="AE75" s="15">
        <v>86.894199999999998</v>
      </c>
      <c r="AF75" s="15">
        <v>86.394900000000007</v>
      </c>
      <c r="AG75" s="15" t="s">
        <v>556</v>
      </c>
      <c r="AH75" s="15">
        <v>0</v>
      </c>
      <c r="AI75" s="15">
        <v>0</v>
      </c>
      <c r="AJ75" s="15" t="s">
        <v>157</v>
      </c>
      <c r="AK75" s="15" t="s">
        <v>158</v>
      </c>
      <c r="AL75" s="15" t="s">
        <v>361</v>
      </c>
      <c r="AM75" s="17">
        <v>958.88</v>
      </c>
      <c r="AN75" s="17">
        <v>83240.759999999995</v>
      </c>
      <c r="AO75" s="15">
        <v>0.01</v>
      </c>
      <c r="AP75" s="17">
        <v>4340425638.8299999</v>
      </c>
      <c r="AQ75" s="15">
        <v>1</v>
      </c>
      <c r="AR75" s="15" t="s">
        <v>17</v>
      </c>
      <c r="AS75" s="15" t="s">
        <v>274</v>
      </c>
      <c r="AT75" s="15">
        <v>0</v>
      </c>
      <c r="AU75" s="15">
        <v>0</v>
      </c>
      <c r="AV75" s="15">
        <v>0</v>
      </c>
      <c r="AW75" s="8">
        <f>VLOOKUP(F75,[1]buy!$B:$G,6,0)</f>
        <v>4340425638.8299999</v>
      </c>
      <c r="AX75" s="8">
        <f>VLOOKUP(F75,[1]buy!$B:$J,9,0)</f>
        <v>83240.759999999995</v>
      </c>
      <c r="AY75" s="8">
        <f t="shared" si="1"/>
        <v>4340508879.5900002</v>
      </c>
    </row>
    <row r="76" spans="1:51" ht="24.75" x14ac:dyDescent="0.25">
      <c r="A76" s="6">
        <v>9</v>
      </c>
      <c r="B76" s="6" t="str">
        <f>VLOOKUP(F76,[1]buy!$B:$E,4,0)</f>
        <v>47010</v>
      </c>
      <c r="C76" s="6">
        <f>VLOOKUP(F76,[1]buy!$B:$H,7,0)</f>
        <v>47011</v>
      </c>
      <c r="D76" s="15" t="s">
        <v>557</v>
      </c>
      <c r="E76" s="15">
        <v>18459128</v>
      </c>
      <c r="F76" s="15">
        <v>47292651</v>
      </c>
      <c r="G76" s="15" t="s">
        <v>146</v>
      </c>
      <c r="H76" s="15" t="s">
        <v>147</v>
      </c>
      <c r="I76" s="15" t="s">
        <v>147</v>
      </c>
      <c r="J76" s="15" t="s">
        <v>148</v>
      </c>
      <c r="K76" s="15" t="s">
        <v>148</v>
      </c>
      <c r="L76" s="16" t="s">
        <v>149</v>
      </c>
      <c r="M76" s="15" t="s">
        <v>558</v>
      </c>
      <c r="N76" s="15" t="s">
        <v>559</v>
      </c>
      <c r="O76" s="17">
        <v>200000</v>
      </c>
      <c r="P76" s="15">
        <v>110.473</v>
      </c>
      <c r="Q76" s="15" t="s">
        <v>560</v>
      </c>
      <c r="R76" s="15" t="s">
        <v>561</v>
      </c>
      <c r="S76" s="15">
        <v>6</v>
      </c>
      <c r="T76" s="18">
        <v>211366520</v>
      </c>
      <c r="U76" s="15" t="s">
        <v>562</v>
      </c>
      <c r="V76" s="15" t="s">
        <v>563</v>
      </c>
      <c r="W76" s="15" t="s">
        <v>17</v>
      </c>
      <c r="X76" s="15" t="s">
        <v>564</v>
      </c>
      <c r="Y76" s="15" t="s">
        <v>429</v>
      </c>
      <c r="Z76" s="15"/>
      <c r="AA76" s="19">
        <v>44370</v>
      </c>
      <c r="AB76" s="19">
        <v>44370</v>
      </c>
      <c r="AC76" s="19">
        <v>44460</v>
      </c>
      <c r="AD76" s="19">
        <v>44460</v>
      </c>
      <c r="AE76" s="15">
        <v>1</v>
      </c>
      <c r="AF76" s="15">
        <v>1</v>
      </c>
      <c r="AG76" s="15" t="s">
        <v>565</v>
      </c>
      <c r="AH76" s="15">
        <v>0</v>
      </c>
      <c r="AI76" s="15">
        <v>0</v>
      </c>
      <c r="AJ76" s="15" t="s">
        <v>157</v>
      </c>
      <c r="AK76" s="15" t="s">
        <v>158</v>
      </c>
      <c r="AL76" s="15">
        <v>1</v>
      </c>
      <c r="AM76" s="17">
        <v>2477331.15</v>
      </c>
      <c r="AN76" s="17">
        <v>2477331.15</v>
      </c>
      <c r="AO76" s="15">
        <v>6.2</v>
      </c>
      <c r="AP76" s="17">
        <v>211366520</v>
      </c>
      <c r="AQ76" s="15" t="s">
        <v>342</v>
      </c>
      <c r="AR76" s="15" t="s">
        <v>17</v>
      </c>
      <c r="AS76" s="15" t="s">
        <v>17</v>
      </c>
      <c r="AT76" s="15">
        <v>111.45</v>
      </c>
      <c r="AU76" s="15">
        <v>111.65</v>
      </c>
      <c r="AV76" s="15">
        <v>35.630000000000003</v>
      </c>
      <c r="AW76" s="8">
        <f>VLOOKUP(F76,[1]buy!$B:$G,6,0)</f>
        <v>211366520</v>
      </c>
      <c r="AX76" s="8">
        <f>VLOOKUP(F76,[1]buy!$B:$J,9,0)</f>
        <v>2477331.4300000002</v>
      </c>
      <c r="AY76" s="8">
        <f t="shared" si="1"/>
        <v>213843851.43000001</v>
      </c>
    </row>
    <row r="77" spans="1:51" ht="24.75" x14ac:dyDescent="0.25">
      <c r="A77" s="6">
        <v>9</v>
      </c>
      <c r="B77" s="6" t="str">
        <f>VLOOKUP(F77,[1]buy!$B:$E,4,0)</f>
        <v>47010</v>
      </c>
      <c r="C77" s="6">
        <f>VLOOKUP(F77,[1]buy!$B:$H,7,0)</f>
        <v>47011</v>
      </c>
      <c r="D77" s="15" t="s">
        <v>566</v>
      </c>
      <c r="E77" s="15">
        <v>18459898</v>
      </c>
      <c r="F77" s="15">
        <v>47317742</v>
      </c>
      <c r="G77" s="15" t="s">
        <v>146</v>
      </c>
      <c r="H77" s="15" t="s">
        <v>147</v>
      </c>
      <c r="I77" s="15" t="s">
        <v>147</v>
      </c>
      <c r="J77" s="15" t="s">
        <v>148</v>
      </c>
      <c r="K77" s="15" t="s">
        <v>148</v>
      </c>
      <c r="L77" s="16" t="s">
        <v>149</v>
      </c>
      <c r="M77" s="15" t="s">
        <v>558</v>
      </c>
      <c r="N77" s="15" t="s">
        <v>559</v>
      </c>
      <c r="O77" s="17">
        <v>200000</v>
      </c>
      <c r="P77" s="15">
        <v>110.685</v>
      </c>
      <c r="Q77" s="15" t="s">
        <v>567</v>
      </c>
      <c r="R77" s="15" t="s">
        <v>568</v>
      </c>
      <c r="S77" s="15">
        <v>6</v>
      </c>
      <c r="T77" s="18">
        <v>211808320</v>
      </c>
      <c r="U77" s="15" t="s">
        <v>569</v>
      </c>
      <c r="V77" s="15" t="s">
        <v>570</v>
      </c>
      <c r="W77" s="15" t="s">
        <v>17</v>
      </c>
      <c r="X77" s="15" t="s">
        <v>564</v>
      </c>
      <c r="Y77" s="15" t="s">
        <v>429</v>
      </c>
      <c r="Z77" s="15"/>
      <c r="AA77" s="19">
        <v>44371</v>
      </c>
      <c r="AB77" s="19">
        <v>44371</v>
      </c>
      <c r="AC77" s="19">
        <v>44461</v>
      </c>
      <c r="AD77" s="19">
        <v>44461</v>
      </c>
      <c r="AE77" s="15">
        <v>1</v>
      </c>
      <c r="AF77" s="15">
        <v>1</v>
      </c>
      <c r="AG77" s="15" t="s">
        <v>571</v>
      </c>
      <c r="AH77" s="15">
        <v>0</v>
      </c>
      <c r="AI77" s="15">
        <v>0</v>
      </c>
      <c r="AJ77" s="15" t="s">
        <v>157</v>
      </c>
      <c r="AK77" s="15" t="s">
        <v>158</v>
      </c>
      <c r="AL77" s="15">
        <v>1</v>
      </c>
      <c r="AM77" s="17">
        <v>2446531.2000000002</v>
      </c>
      <c r="AN77" s="17">
        <v>2446531.2000000002</v>
      </c>
      <c r="AO77" s="15">
        <v>6.2</v>
      </c>
      <c r="AP77" s="17">
        <v>211808320</v>
      </c>
      <c r="AQ77" s="15" t="s">
        <v>342</v>
      </c>
      <c r="AR77" s="15" t="s">
        <v>17</v>
      </c>
      <c r="AS77" s="15" t="s">
        <v>17</v>
      </c>
      <c r="AT77" s="15">
        <v>111.45</v>
      </c>
      <c r="AU77" s="15">
        <v>111.65</v>
      </c>
      <c r="AV77" s="15">
        <v>35.630000000000003</v>
      </c>
      <c r="AW77" s="8">
        <f>VLOOKUP(F77,[1]buy!$B:$G,6,0)</f>
        <v>211808320</v>
      </c>
      <c r="AX77" s="8">
        <f>VLOOKUP(F77,[1]buy!$B:$J,9,0)</f>
        <v>2446531.17</v>
      </c>
      <c r="AY77" s="8">
        <f t="shared" si="1"/>
        <v>214254851.16999999</v>
      </c>
    </row>
    <row r="78" spans="1:51" ht="24.75" x14ac:dyDescent="0.25">
      <c r="A78" s="6">
        <v>9</v>
      </c>
      <c r="B78" s="6" t="str">
        <f>VLOOKUP(F78,[1]buy!$B:$E,4,0)</f>
        <v>47010</v>
      </c>
      <c r="C78" s="6">
        <f>VLOOKUP(F78,[1]buy!$B:$H,7,0)</f>
        <v>47011</v>
      </c>
      <c r="D78" s="15" t="s">
        <v>572</v>
      </c>
      <c r="E78" s="15">
        <v>18460978</v>
      </c>
      <c r="F78" s="15">
        <v>47372445</v>
      </c>
      <c r="G78" s="15" t="s">
        <v>146</v>
      </c>
      <c r="H78" s="15" t="s">
        <v>147</v>
      </c>
      <c r="I78" s="15" t="s">
        <v>147</v>
      </c>
      <c r="J78" s="15" t="s">
        <v>148</v>
      </c>
      <c r="K78" s="15" t="s">
        <v>148</v>
      </c>
      <c r="L78" s="16" t="s">
        <v>149</v>
      </c>
      <c r="M78" s="15" t="s">
        <v>550</v>
      </c>
      <c r="N78" s="15" t="s">
        <v>551</v>
      </c>
      <c r="O78" s="17">
        <v>1293000000</v>
      </c>
      <c r="P78" s="15">
        <v>1.1601E-2</v>
      </c>
      <c r="Q78" s="15" t="s">
        <v>573</v>
      </c>
      <c r="R78" s="15" t="s">
        <v>573</v>
      </c>
      <c r="S78" s="15">
        <v>0</v>
      </c>
      <c r="T78" s="18">
        <v>14999705.1</v>
      </c>
      <c r="U78" s="15" t="s">
        <v>574</v>
      </c>
      <c r="V78" s="15" t="s">
        <v>575</v>
      </c>
      <c r="W78" s="15" t="s">
        <v>274</v>
      </c>
      <c r="X78" s="15">
        <v>0</v>
      </c>
      <c r="Y78" s="15" t="s">
        <v>555</v>
      </c>
      <c r="Z78" s="15"/>
      <c r="AA78" s="19">
        <v>44375</v>
      </c>
      <c r="AB78" s="19">
        <v>44375</v>
      </c>
      <c r="AC78" s="19">
        <v>44463</v>
      </c>
      <c r="AD78" s="19">
        <v>44463</v>
      </c>
      <c r="AE78" s="15">
        <v>86.191900000000004</v>
      </c>
      <c r="AF78" s="15">
        <v>86.394900000000007</v>
      </c>
      <c r="AG78" s="15" t="s">
        <v>576</v>
      </c>
      <c r="AH78" s="15">
        <v>0</v>
      </c>
      <c r="AI78" s="15">
        <v>0</v>
      </c>
      <c r="AJ78" s="15" t="s">
        <v>157</v>
      </c>
      <c r="AK78" s="15" t="s">
        <v>158</v>
      </c>
      <c r="AL78" s="15" t="s">
        <v>361</v>
      </c>
      <c r="AM78" s="17">
        <v>263.01</v>
      </c>
      <c r="AN78" s="17">
        <v>22832</v>
      </c>
      <c r="AO78" s="15">
        <v>0.01</v>
      </c>
      <c r="AP78" s="17">
        <v>1302130399.6099999</v>
      </c>
      <c r="AQ78" s="15">
        <v>1</v>
      </c>
      <c r="AR78" s="15" t="s">
        <v>17</v>
      </c>
      <c r="AS78" s="15" t="s">
        <v>274</v>
      </c>
      <c r="AT78" s="15">
        <v>0</v>
      </c>
      <c r="AU78" s="15">
        <v>0</v>
      </c>
      <c r="AV78" s="15">
        <v>0</v>
      </c>
      <c r="AW78" s="8">
        <f>VLOOKUP(F78,[1]buy!$B:$G,6,0)</f>
        <v>1302130399.6099999</v>
      </c>
      <c r="AX78" s="8">
        <f>VLOOKUP(F78,[1]buy!$B:$J,9,0)</f>
        <v>22832</v>
      </c>
      <c r="AY78" s="8">
        <f t="shared" si="1"/>
        <v>1302153231.6099999</v>
      </c>
    </row>
    <row r="79" spans="1:51" ht="24.75" x14ac:dyDescent="0.25">
      <c r="A79" s="6">
        <v>9</v>
      </c>
      <c r="B79" s="6" t="str">
        <f>VLOOKUP(F79,[1]buy!$B:$E,4,0)</f>
        <v>47010</v>
      </c>
      <c r="C79" s="6">
        <f>VLOOKUP(F79,[1]buy!$B:$H,7,0)</f>
        <v>47011</v>
      </c>
      <c r="D79" s="15" t="s">
        <v>577</v>
      </c>
      <c r="E79" s="15">
        <v>18461779</v>
      </c>
      <c r="F79" s="15">
        <v>47417753</v>
      </c>
      <c r="G79" s="15" t="s">
        <v>146</v>
      </c>
      <c r="H79" s="15" t="s">
        <v>147</v>
      </c>
      <c r="I79" s="15" t="s">
        <v>147</v>
      </c>
      <c r="J79" s="15" t="s">
        <v>148</v>
      </c>
      <c r="K79" s="15" t="s">
        <v>148</v>
      </c>
      <c r="L79" s="16" t="s">
        <v>149</v>
      </c>
      <c r="M79" s="15" t="s">
        <v>550</v>
      </c>
      <c r="N79" s="15" t="s">
        <v>551</v>
      </c>
      <c r="O79" s="17">
        <v>2600700000</v>
      </c>
      <c r="P79" s="15">
        <v>1.1535E-2</v>
      </c>
      <c r="Q79" s="15" t="s">
        <v>578</v>
      </c>
      <c r="R79" s="15" t="s">
        <v>578</v>
      </c>
      <c r="S79" s="15">
        <v>0</v>
      </c>
      <c r="T79" s="18">
        <v>29999334.57</v>
      </c>
      <c r="U79" s="15" t="s">
        <v>579</v>
      </c>
      <c r="V79" s="15" t="s">
        <v>580</v>
      </c>
      <c r="W79" s="15" t="s">
        <v>274</v>
      </c>
      <c r="X79" s="15">
        <v>0</v>
      </c>
      <c r="Y79" s="15" t="s">
        <v>555</v>
      </c>
      <c r="Z79" s="15"/>
      <c r="AA79" s="19">
        <v>44377</v>
      </c>
      <c r="AB79" s="19">
        <v>44377</v>
      </c>
      <c r="AC79" s="19">
        <v>44467</v>
      </c>
      <c r="AD79" s="19">
        <v>44467</v>
      </c>
      <c r="AE79" s="15">
        <v>86.202600000000004</v>
      </c>
      <c r="AF79" s="15">
        <v>86.394900000000007</v>
      </c>
      <c r="AG79" s="15" t="s">
        <v>581</v>
      </c>
      <c r="AH79" s="15">
        <v>0</v>
      </c>
      <c r="AI79" s="15">
        <v>0</v>
      </c>
      <c r="AJ79" s="15" t="s">
        <v>157</v>
      </c>
      <c r="AK79" s="15" t="s">
        <v>158</v>
      </c>
      <c r="AL79" s="15" t="s">
        <v>361</v>
      </c>
      <c r="AM79" s="17">
        <v>509.58</v>
      </c>
      <c r="AN79" s="17">
        <v>44236.84</v>
      </c>
      <c r="AO79" s="15">
        <v>0.01</v>
      </c>
      <c r="AP79" s="17">
        <v>2604254233.7600002</v>
      </c>
      <c r="AQ79" s="15">
        <v>1</v>
      </c>
      <c r="AR79" s="15" t="s">
        <v>17</v>
      </c>
      <c r="AS79" s="15" t="s">
        <v>274</v>
      </c>
      <c r="AT79" s="15">
        <v>0</v>
      </c>
      <c r="AU79" s="15">
        <v>0</v>
      </c>
      <c r="AV79" s="15">
        <v>0</v>
      </c>
      <c r="AW79" s="8">
        <f>VLOOKUP(F79,[1]buy!$B:$G,6,0)</f>
        <v>2604254233.7600002</v>
      </c>
      <c r="AX79" s="8">
        <f>VLOOKUP(F79,[1]buy!$B:$J,9,0)</f>
        <v>44236.84</v>
      </c>
      <c r="AY79" s="8">
        <f t="shared" si="1"/>
        <v>2604298470.6000004</v>
      </c>
    </row>
    <row r="80" spans="1:51" ht="24.75" x14ac:dyDescent="0.25">
      <c r="A80" s="6">
        <v>9</v>
      </c>
      <c r="B80" s="6" t="str">
        <f>VLOOKUP(F80,[1]buy!$B:$E,4,0)</f>
        <v>47010</v>
      </c>
      <c r="C80" s="6">
        <f>VLOOKUP(F80,[1]buy!$B:$H,7,0)</f>
        <v>47011</v>
      </c>
      <c r="D80" s="15" t="s">
        <v>582</v>
      </c>
      <c r="E80" s="15">
        <v>18462671</v>
      </c>
      <c r="F80" s="15">
        <v>47469816</v>
      </c>
      <c r="G80" s="15" t="s">
        <v>146</v>
      </c>
      <c r="H80" s="15" t="s">
        <v>147</v>
      </c>
      <c r="I80" s="15" t="s">
        <v>147</v>
      </c>
      <c r="J80" s="15" t="s">
        <v>148</v>
      </c>
      <c r="K80" s="15" t="s">
        <v>148</v>
      </c>
      <c r="L80" s="16" t="s">
        <v>149</v>
      </c>
      <c r="M80" s="15" t="s">
        <v>558</v>
      </c>
      <c r="N80" s="15" t="s">
        <v>559</v>
      </c>
      <c r="O80" s="17">
        <v>200000</v>
      </c>
      <c r="P80" s="15">
        <v>110.294</v>
      </c>
      <c r="Q80" s="15" t="s">
        <v>583</v>
      </c>
      <c r="R80" s="15" t="s">
        <v>584</v>
      </c>
      <c r="S80" s="15">
        <v>6</v>
      </c>
      <c r="T80" s="18">
        <v>211424800</v>
      </c>
      <c r="U80" s="15" t="s">
        <v>585</v>
      </c>
      <c r="V80" s="15" t="s">
        <v>586</v>
      </c>
      <c r="W80" s="15" t="s">
        <v>17</v>
      </c>
      <c r="X80" s="15" t="s">
        <v>564</v>
      </c>
      <c r="Y80" s="15" t="s">
        <v>429</v>
      </c>
      <c r="Z80" s="15"/>
      <c r="AA80" s="19">
        <v>44379</v>
      </c>
      <c r="AB80" s="19">
        <v>44379</v>
      </c>
      <c r="AC80" s="19">
        <v>44469</v>
      </c>
      <c r="AD80" s="19">
        <v>44469</v>
      </c>
      <c r="AE80" s="15">
        <v>1</v>
      </c>
      <c r="AF80" s="15">
        <v>1</v>
      </c>
      <c r="AG80" s="15" t="s">
        <v>587</v>
      </c>
      <c r="AH80" s="15">
        <v>0</v>
      </c>
      <c r="AI80" s="15">
        <v>0</v>
      </c>
      <c r="AJ80" s="15" t="s">
        <v>157</v>
      </c>
      <c r="AK80" s="15" t="s">
        <v>158</v>
      </c>
      <c r="AL80" s="15">
        <v>1</v>
      </c>
      <c r="AM80" s="17">
        <v>2241682.2000000002</v>
      </c>
      <c r="AN80" s="17">
        <v>2241682.2000000002</v>
      </c>
      <c r="AO80" s="15">
        <v>6.45</v>
      </c>
      <c r="AP80" s="17">
        <v>211424800</v>
      </c>
      <c r="AQ80" s="15" t="s">
        <v>342</v>
      </c>
      <c r="AR80" s="15" t="s">
        <v>17</v>
      </c>
      <c r="AS80" s="15" t="s">
        <v>17</v>
      </c>
      <c r="AT80" s="15">
        <v>111.45</v>
      </c>
      <c r="AU80" s="15">
        <v>111.65</v>
      </c>
      <c r="AV80" s="15">
        <v>35.630000000000003</v>
      </c>
      <c r="AW80" s="8">
        <f>VLOOKUP(F80,[1]buy!$B:$G,6,0)</f>
        <v>211424800</v>
      </c>
      <c r="AX80" s="8">
        <f>VLOOKUP(F80,[1]buy!$B:$J,9,0)</f>
        <v>2241682.13</v>
      </c>
      <c r="AY80" s="8">
        <f t="shared" si="1"/>
        <v>213666482.13</v>
      </c>
    </row>
    <row r="81" spans="1:51" ht="24.75" x14ac:dyDescent="0.25">
      <c r="D81" s="15" t="s">
        <v>588</v>
      </c>
      <c r="E81" s="15">
        <v>18464052</v>
      </c>
      <c r="F81" s="15">
        <v>47574863</v>
      </c>
      <c r="G81" s="15" t="s">
        <v>146</v>
      </c>
      <c r="H81" s="15" t="s">
        <v>147</v>
      </c>
      <c r="I81" s="15" t="s">
        <v>147</v>
      </c>
      <c r="J81" s="15" t="s">
        <v>148</v>
      </c>
      <c r="K81" s="15" t="s">
        <v>148</v>
      </c>
      <c r="L81" s="20" t="s">
        <v>194</v>
      </c>
      <c r="M81" s="15" t="s">
        <v>550</v>
      </c>
      <c r="N81" s="15" t="s">
        <v>551</v>
      </c>
      <c r="O81" s="17">
        <v>3737900000</v>
      </c>
      <c r="P81" s="15">
        <v>1.3376000000000001E-2</v>
      </c>
      <c r="Q81" s="15" t="s">
        <v>589</v>
      </c>
      <c r="R81" s="15" t="s">
        <v>589</v>
      </c>
      <c r="S81" s="15">
        <v>0</v>
      </c>
      <c r="T81" s="18">
        <v>49999271.770000003</v>
      </c>
      <c r="U81" s="15" t="s">
        <v>590</v>
      </c>
      <c r="V81" s="15" t="s">
        <v>591</v>
      </c>
      <c r="W81" s="15" t="s">
        <v>343</v>
      </c>
      <c r="X81" s="15">
        <v>0</v>
      </c>
      <c r="Y81" s="15" t="s">
        <v>555</v>
      </c>
      <c r="Z81" s="15"/>
      <c r="AA81" s="19">
        <v>44386</v>
      </c>
      <c r="AB81" s="19">
        <v>44386</v>
      </c>
      <c r="AC81" s="19">
        <v>44476</v>
      </c>
      <c r="AD81" s="19">
        <v>44476</v>
      </c>
      <c r="AE81" s="15">
        <v>75.1952</v>
      </c>
      <c r="AF81" s="15">
        <v>73.191199999999995</v>
      </c>
      <c r="AG81" s="15" t="s">
        <v>592</v>
      </c>
      <c r="AH81" s="15">
        <v>0</v>
      </c>
      <c r="AI81" s="15">
        <v>0</v>
      </c>
      <c r="AJ81" s="15" t="s">
        <v>157</v>
      </c>
      <c r="AK81" s="15" t="s">
        <v>158</v>
      </c>
      <c r="AL81" s="15" t="s">
        <v>361</v>
      </c>
      <c r="AM81" s="17">
        <v>-38478.89</v>
      </c>
      <c r="AN81" s="17">
        <v>-2831061.24</v>
      </c>
      <c r="AO81" s="15">
        <v>0.53</v>
      </c>
      <c r="AP81" s="17">
        <v>3678666420.9099998</v>
      </c>
      <c r="AQ81" s="15">
        <v>1</v>
      </c>
      <c r="AR81" s="15" t="s">
        <v>17</v>
      </c>
      <c r="AS81" s="15" t="s">
        <v>343</v>
      </c>
      <c r="AT81" s="15">
        <v>0</v>
      </c>
      <c r="AU81" s="15">
        <v>0</v>
      </c>
      <c r="AV81" s="15">
        <v>0</v>
      </c>
      <c r="AW81" s="8">
        <f>VLOOKUP(F81,[1]sell!$B:$G,6,0)</f>
        <v>-3678666420.9099998</v>
      </c>
      <c r="AX81" s="8">
        <f>VLOOKUP(F81,[1]sell!$B:$J,9,0)</f>
        <v>-2831061.24</v>
      </c>
      <c r="AY81" s="8">
        <f t="shared" si="1"/>
        <v>-3681497482.1499996</v>
      </c>
    </row>
    <row r="82" spans="1:51" ht="24.75" x14ac:dyDescent="0.25">
      <c r="A82" s="6">
        <v>9</v>
      </c>
      <c r="B82" s="6" t="str">
        <f>VLOOKUP(F82,[1]buy!$B:$E,4,0)</f>
        <v>47010</v>
      </c>
      <c r="C82" s="6">
        <f>VLOOKUP(F82,[1]buy!$B:$H,7,0)</f>
        <v>47011</v>
      </c>
      <c r="D82" s="15" t="s">
        <v>588</v>
      </c>
      <c r="E82" s="15">
        <v>18464106</v>
      </c>
      <c r="F82" s="15">
        <v>47576754</v>
      </c>
      <c r="G82" s="15" t="s">
        <v>146</v>
      </c>
      <c r="H82" s="15" t="s">
        <v>147</v>
      </c>
      <c r="I82" s="15" t="s">
        <v>147</v>
      </c>
      <c r="J82" s="15" t="s">
        <v>148</v>
      </c>
      <c r="K82" s="15" t="s">
        <v>148</v>
      </c>
      <c r="L82" s="16" t="s">
        <v>149</v>
      </c>
      <c r="M82" s="15" t="s">
        <v>558</v>
      </c>
      <c r="N82" s="15" t="s">
        <v>559</v>
      </c>
      <c r="O82" s="17">
        <v>200000</v>
      </c>
      <c r="P82" s="15">
        <v>110.364</v>
      </c>
      <c r="Q82" s="15" t="s">
        <v>593</v>
      </c>
      <c r="R82" s="15" t="s">
        <v>594</v>
      </c>
      <c r="S82" s="15">
        <v>6</v>
      </c>
      <c r="T82" s="18">
        <v>211817720</v>
      </c>
      <c r="U82" s="15" t="s">
        <v>595</v>
      </c>
      <c r="V82" s="15" t="s">
        <v>596</v>
      </c>
      <c r="W82" s="15" t="s">
        <v>17</v>
      </c>
      <c r="X82" s="15" t="s">
        <v>564</v>
      </c>
      <c r="Y82" s="15" t="s">
        <v>429</v>
      </c>
      <c r="Z82" s="15"/>
      <c r="AA82" s="19">
        <v>44385</v>
      </c>
      <c r="AB82" s="19">
        <v>44385</v>
      </c>
      <c r="AC82" s="19">
        <v>44475</v>
      </c>
      <c r="AD82" s="19">
        <v>44475</v>
      </c>
      <c r="AE82" s="15">
        <v>1</v>
      </c>
      <c r="AF82" s="15">
        <v>1</v>
      </c>
      <c r="AG82" s="15" t="s">
        <v>597</v>
      </c>
      <c r="AH82" s="15">
        <v>0</v>
      </c>
      <c r="AI82" s="15">
        <v>0</v>
      </c>
      <c r="AJ82" s="15" t="s">
        <v>157</v>
      </c>
      <c r="AK82" s="15" t="s">
        <v>158</v>
      </c>
      <c r="AL82" s="15">
        <v>1</v>
      </c>
      <c r="AM82" s="17">
        <v>2068269.66</v>
      </c>
      <c r="AN82" s="17">
        <v>2068269.66</v>
      </c>
      <c r="AO82" s="15">
        <v>6.6</v>
      </c>
      <c r="AP82" s="17">
        <v>211817720</v>
      </c>
      <c r="AQ82" s="15" t="s">
        <v>342</v>
      </c>
      <c r="AR82" s="15" t="s">
        <v>17</v>
      </c>
      <c r="AS82" s="15" t="s">
        <v>17</v>
      </c>
      <c r="AT82" s="15">
        <v>111.45</v>
      </c>
      <c r="AU82" s="15">
        <v>111.65</v>
      </c>
      <c r="AV82" s="15">
        <v>35.630000000000003</v>
      </c>
      <c r="AW82" s="8">
        <f>VLOOKUP(F82,[1]buy!$B:$G,6,0)</f>
        <v>211817720</v>
      </c>
      <c r="AX82" s="8">
        <f>VLOOKUP(F82,[1]buy!$B:$J,9,0)</f>
        <v>2068269.46</v>
      </c>
      <c r="AY82" s="8">
        <f t="shared" si="1"/>
        <v>213885989.46000001</v>
      </c>
    </row>
    <row r="83" spans="1:51" ht="24.75" x14ac:dyDescent="0.25">
      <c r="A83" s="6">
        <v>9</v>
      </c>
      <c r="B83" s="6" t="str">
        <f>VLOOKUP(F83,[1]buy!$B:$E,4,0)</f>
        <v>47010</v>
      </c>
      <c r="C83" s="6">
        <f>VLOOKUP(F83,[1]buy!$B:$H,7,0)</f>
        <v>47011</v>
      </c>
      <c r="D83" s="15" t="s">
        <v>598</v>
      </c>
      <c r="E83" s="15">
        <v>18464413</v>
      </c>
      <c r="F83" s="15">
        <v>47603973</v>
      </c>
      <c r="G83" s="15" t="s">
        <v>146</v>
      </c>
      <c r="H83" s="15" t="s">
        <v>147</v>
      </c>
      <c r="I83" s="15" t="s">
        <v>147</v>
      </c>
      <c r="J83" s="15" t="s">
        <v>148</v>
      </c>
      <c r="K83" s="15" t="s">
        <v>148</v>
      </c>
      <c r="L83" s="16" t="s">
        <v>149</v>
      </c>
      <c r="M83" s="15" t="s">
        <v>558</v>
      </c>
      <c r="N83" s="15" t="s">
        <v>559</v>
      </c>
      <c r="O83" s="17">
        <v>400000</v>
      </c>
      <c r="P83" s="15">
        <v>110.10899999999999</v>
      </c>
      <c r="Q83" s="15" t="s">
        <v>599</v>
      </c>
      <c r="R83" s="15" t="s">
        <v>600</v>
      </c>
      <c r="S83" s="15">
        <v>6</v>
      </c>
      <c r="T83" s="18">
        <v>422766880</v>
      </c>
      <c r="U83" s="15" t="s">
        <v>601</v>
      </c>
      <c r="V83" s="15" t="s">
        <v>602</v>
      </c>
      <c r="W83" s="15" t="s">
        <v>17</v>
      </c>
      <c r="X83" s="15" t="s">
        <v>564</v>
      </c>
      <c r="Y83" s="15" t="s">
        <v>429</v>
      </c>
      <c r="Z83" s="15"/>
      <c r="AA83" s="19">
        <v>44386</v>
      </c>
      <c r="AB83" s="19">
        <v>44386</v>
      </c>
      <c r="AC83" s="19">
        <v>44476</v>
      </c>
      <c r="AD83" s="19">
        <v>44476</v>
      </c>
      <c r="AE83" s="15">
        <v>1</v>
      </c>
      <c r="AF83" s="15">
        <v>1</v>
      </c>
      <c r="AG83" s="15" t="s">
        <v>603</v>
      </c>
      <c r="AH83" s="15">
        <v>0</v>
      </c>
      <c r="AI83" s="15">
        <v>0</v>
      </c>
      <c r="AJ83" s="15" t="s">
        <v>157</v>
      </c>
      <c r="AK83" s="15" t="s">
        <v>158</v>
      </c>
      <c r="AL83" s="15">
        <v>1</v>
      </c>
      <c r="AM83" s="17">
        <v>4063890.01</v>
      </c>
      <c r="AN83" s="17">
        <v>4063890.01</v>
      </c>
      <c r="AO83" s="15">
        <v>6.62</v>
      </c>
      <c r="AP83" s="17">
        <v>422766880</v>
      </c>
      <c r="AQ83" s="15" t="s">
        <v>342</v>
      </c>
      <c r="AR83" s="15" t="s">
        <v>17</v>
      </c>
      <c r="AS83" s="15" t="s">
        <v>17</v>
      </c>
      <c r="AT83" s="15">
        <v>111.45</v>
      </c>
      <c r="AU83" s="15">
        <v>111.65</v>
      </c>
      <c r="AV83" s="15">
        <v>35.630000000000003</v>
      </c>
      <c r="AW83" s="8">
        <f>VLOOKUP(F83,[1]buy!$B:$G,6,0)</f>
        <v>422766880</v>
      </c>
      <c r="AX83" s="8">
        <f>VLOOKUP(F83,[1]buy!$B:$J,9,0)</f>
        <v>4063890.07</v>
      </c>
      <c r="AY83" s="8">
        <f t="shared" si="1"/>
        <v>426830770.06999999</v>
      </c>
    </row>
    <row r="84" spans="1:51" ht="24.75" x14ac:dyDescent="0.25">
      <c r="A84" s="6">
        <v>9</v>
      </c>
      <c r="B84" s="6" t="str">
        <f>VLOOKUP(F84,[1]buy!$B:$E,4,0)</f>
        <v>47010</v>
      </c>
      <c r="C84" s="6">
        <f>VLOOKUP(F84,[1]buy!$B:$H,7,0)</f>
        <v>47011</v>
      </c>
      <c r="D84" s="15" t="s">
        <v>598</v>
      </c>
      <c r="E84" s="15">
        <v>18464416</v>
      </c>
      <c r="F84" s="15">
        <v>47604034</v>
      </c>
      <c r="G84" s="15" t="s">
        <v>146</v>
      </c>
      <c r="H84" s="15" t="s">
        <v>147</v>
      </c>
      <c r="I84" s="15" t="s">
        <v>147</v>
      </c>
      <c r="J84" s="15" t="s">
        <v>148</v>
      </c>
      <c r="K84" s="15" t="s">
        <v>148</v>
      </c>
      <c r="L84" s="16" t="s">
        <v>149</v>
      </c>
      <c r="M84" s="15" t="s">
        <v>550</v>
      </c>
      <c r="N84" s="15" t="s">
        <v>551</v>
      </c>
      <c r="O84" s="17">
        <v>3097300000</v>
      </c>
      <c r="P84" s="15">
        <v>1.1299999999999999E-2</v>
      </c>
      <c r="Q84" s="15" t="s">
        <v>604</v>
      </c>
      <c r="R84" s="15" t="s">
        <v>604</v>
      </c>
      <c r="S84" s="15">
        <v>0</v>
      </c>
      <c r="T84" s="18">
        <v>34998870.539999999</v>
      </c>
      <c r="U84" s="15" t="s">
        <v>605</v>
      </c>
      <c r="V84" s="15" t="s">
        <v>606</v>
      </c>
      <c r="W84" s="15" t="s">
        <v>274</v>
      </c>
      <c r="X84" s="15">
        <v>0</v>
      </c>
      <c r="Y84" s="15" t="s">
        <v>555</v>
      </c>
      <c r="Z84" s="15"/>
      <c r="AA84" s="19">
        <v>44386</v>
      </c>
      <c r="AB84" s="19">
        <v>44386</v>
      </c>
      <c r="AC84" s="19">
        <v>44476</v>
      </c>
      <c r="AD84" s="19">
        <v>44476</v>
      </c>
      <c r="AE84" s="15">
        <v>88.775499999999994</v>
      </c>
      <c r="AF84" s="15">
        <v>86.394900000000007</v>
      </c>
      <c r="AG84" s="15" t="s">
        <v>607</v>
      </c>
      <c r="AH84" s="15">
        <v>0</v>
      </c>
      <c r="AI84" s="15">
        <v>0</v>
      </c>
      <c r="AJ84" s="15" t="s">
        <v>157</v>
      </c>
      <c r="AK84" s="15" t="s">
        <v>158</v>
      </c>
      <c r="AL84" s="15" t="s">
        <v>361</v>
      </c>
      <c r="AM84" s="17">
        <v>508.2</v>
      </c>
      <c r="AN84" s="17">
        <v>44117.05</v>
      </c>
      <c r="AO84" s="15">
        <v>0.01</v>
      </c>
      <c r="AP84" s="17">
        <v>3038265951.1300001</v>
      </c>
      <c r="AQ84" s="15">
        <v>1</v>
      </c>
      <c r="AR84" s="15" t="s">
        <v>17</v>
      </c>
      <c r="AS84" s="15" t="s">
        <v>274</v>
      </c>
      <c r="AT84" s="15">
        <v>0</v>
      </c>
      <c r="AU84" s="15">
        <v>0</v>
      </c>
      <c r="AV84" s="15">
        <v>0</v>
      </c>
      <c r="AW84" s="8">
        <f>VLOOKUP(F84,[1]buy!$B:$G,6,0)</f>
        <v>3038265951.1300001</v>
      </c>
      <c r="AX84" s="8">
        <f>VLOOKUP(F84,[1]buy!$B:$J,9,0)</f>
        <v>44117.05</v>
      </c>
      <c r="AY84" s="8">
        <f t="shared" si="1"/>
        <v>3038310068.1800003</v>
      </c>
    </row>
    <row r="85" spans="1:51" ht="24.75" x14ac:dyDescent="0.25">
      <c r="A85" s="6">
        <v>9</v>
      </c>
      <c r="B85" s="6" t="str">
        <f>VLOOKUP(F85,[1]buy!$B:$E,4,0)</f>
        <v>47010</v>
      </c>
      <c r="C85" s="6">
        <f>VLOOKUP(F85,[1]buy!$B:$H,7,0)</f>
        <v>47011</v>
      </c>
      <c r="D85" s="15" t="s">
        <v>598</v>
      </c>
      <c r="E85" s="15">
        <v>18464417</v>
      </c>
      <c r="F85" s="15">
        <v>47604319</v>
      </c>
      <c r="G85" s="15" t="s">
        <v>146</v>
      </c>
      <c r="H85" s="15" t="s">
        <v>147</v>
      </c>
      <c r="I85" s="15" t="s">
        <v>147</v>
      </c>
      <c r="J85" s="15" t="s">
        <v>148</v>
      </c>
      <c r="K85" s="15" t="s">
        <v>148</v>
      </c>
      <c r="L85" s="16" t="s">
        <v>149</v>
      </c>
      <c r="M85" s="15" t="s">
        <v>608</v>
      </c>
      <c r="N85" s="15" t="s">
        <v>609</v>
      </c>
      <c r="O85" s="17">
        <v>1769900000</v>
      </c>
      <c r="P85" s="15">
        <v>1.1299999999999999E-2</v>
      </c>
      <c r="Q85" s="15" t="s">
        <v>610</v>
      </c>
      <c r="R85" s="15" t="s">
        <v>610</v>
      </c>
      <c r="S85" s="15">
        <v>0</v>
      </c>
      <c r="T85" s="18">
        <v>19999516.02</v>
      </c>
      <c r="U85" s="15" t="s">
        <v>611</v>
      </c>
      <c r="V85" s="15" t="s">
        <v>612</v>
      </c>
      <c r="W85" s="15" t="s">
        <v>274</v>
      </c>
      <c r="X85" s="15">
        <v>0</v>
      </c>
      <c r="Y85" s="15" t="s">
        <v>555</v>
      </c>
      <c r="Z85" s="15"/>
      <c r="AA85" s="19">
        <v>44386</v>
      </c>
      <c r="AB85" s="19">
        <v>44386</v>
      </c>
      <c r="AC85" s="19">
        <v>44476</v>
      </c>
      <c r="AD85" s="19">
        <v>44476</v>
      </c>
      <c r="AE85" s="15">
        <v>88.775499999999994</v>
      </c>
      <c r="AF85" s="15">
        <v>86.394900000000007</v>
      </c>
      <c r="AG85" s="15" t="s">
        <v>613</v>
      </c>
      <c r="AH85" s="15">
        <v>0</v>
      </c>
      <c r="AI85" s="15">
        <v>0</v>
      </c>
      <c r="AJ85" s="15" t="s">
        <v>157</v>
      </c>
      <c r="AK85" s="15" t="s">
        <v>158</v>
      </c>
      <c r="AL85" s="15" t="s">
        <v>361</v>
      </c>
      <c r="AM85" s="17">
        <v>290.39999999999998</v>
      </c>
      <c r="AN85" s="17">
        <v>25209.74</v>
      </c>
      <c r="AO85" s="15">
        <v>0.01</v>
      </c>
      <c r="AP85" s="17">
        <v>1736165985.5</v>
      </c>
      <c r="AQ85" s="15">
        <v>1</v>
      </c>
      <c r="AR85" s="15" t="s">
        <v>17</v>
      </c>
      <c r="AS85" s="15" t="s">
        <v>274</v>
      </c>
      <c r="AT85" s="15">
        <v>0</v>
      </c>
      <c r="AU85" s="15">
        <v>0</v>
      </c>
      <c r="AV85" s="15">
        <v>0</v>
      </c>
      <c r="AW85" s="8">
        <f>VLOOKUP(F85,[1]buy!$B:$G,6,0)</f>
        <v>1736165985.5</v>
      </c>
      <c r="AX85" s="8">
        <f>VLOOKUP(F85,[1]buy!$B:$J,9,0)</f>
        <v>25209.74</v>
      </c>
      <c r="AY85" s="8">
        <f t="shared" si="1"/>
        <v>1736191195.24</v>
      </c>
    </row>
    <row r="86" spans="1:51" ht="24.75" x14ac:dyDescent="0.25">
      <c r="A86" s="6">
        <v>9</v>
      </c>
      <c r="B86" s="6" t="str">
        <f>VLOOKUP(F86,[1]buy!$B:$E,4,0)</f>
        <v>47010</v>
      </c>
      <c r="C86" s="6">
        <f>VLOOKUP(F86,[1]buy!$B:$H,7,0)</f>
        <v>47011</v>
      </c>
      <c r="D86" s="15" t="s">
        <v>614</v>
      </c>
      <c r="E86" s="15">
        <v>18464912</v>
      </c>
      <c r="F86" s="15">
        <v>47633432</v>
      </c>
      <c r="G86" s="15" t="s">
        <v>146</v>
      </c>
      <c r="H86" s="15" t="s">
        <v>147</v>
      </c>
      <c r="I86" s="15" t="s">
        <v>147</v>
      </c>
      <c r="J86" s="15" t="s">
        <v>148</v>
      </c>
      <c r="K86" s="15" t="s">
        <v>148</v>
      </c>
      <c r="L86" s="16" t="s">
        <v>149</v>
      </c>
      <c r="M86" s="15" t="s">
        <v>550</v>
      </c>
      <c r="N86" s="15" t="s">
        <v>551</v>
      </c>
      <c r="O86" s="17">
        <v>4404700000</v>
      </c>
      <c r="P86" s="15">
        <v>1.1351E-2</v>
      </c>
      <c r="Q86" s="15" t="s">
        <v>615</v>
      </c>
      <c r="R86" s="15" t="s">
        <v>615</v>
      </c>
      <c r="S86" s="15">
        <v>0</v>
      </c>
      <c r="T86" s="18">
        <v>49999511.579999998</v>
      </c>
      <c r="U86" s="15" t="s">
        <v>616</v>
      </c>
      <c r="V86" s="15" t="s">
        <v>617</v>
      </c>
      <c r="W86" s="15" t="s">
        <v>274</v>
      </c>
      <c r="X86" s="15">
        <v>0</v>
      </c>
      <c r="Y86" s="15" t="s">
        <v>555</v>
      </c>
      <c r="Z86" s="15"/>
      <c r="AA86" s="19">
        <v>44389</v>
      </c>
      <c r="AB86" s="19">
        <v>44389</v>
      </c>
      <c r="AC86" s="19">
        <v>44477</v>
      </c>
      <c r="AD86" s="19">
        <v>44477</v>
      </c>
      <c r="AE86" s="15">
        <v>88.139700000000005</v>
      </c>
      <c r="AF86" s="15">
        <v>86.394900000000007</v>
      </c>
      <c r="AG86" s="15" t="s">
        <v>618</v>
      </c>
      <c r="AH86" s="15">
        <v>0</v>
      </c>
      <c r="AI86" s="15">
        <v>0</v>
      </c>
      <c r="AJ86" s="15" t="s">
        <v>157</v>
      </c>
      <c r="AK86" s="15" t="s">
        <v>158</v>
      </c>
      <c r="AL86" s="15" t="s">
        <v>361</v>
      </c>
      <c r="AM86" s="17">
        <v>684.93</v>
      </c>
      <c r="AN86" s="17">
        <v>59459.05</v>
      </c>
      <c r="AO86" s="15">
        <v>0.01</v>
      </c>
      <c r="AP86" s="17">
        <v>4340477600.0600004</v>
      </c>
      <c r="AQ86" s="15">
        <v>1</v>
      </c>
      <c r="AR86" s="15" t="s">
        <v>17</v>
      </c>
      <c r="AS86" s="15" t="s">
        <v>274</v>
      </c>
      <c r="AT86" s="15">
        <v>0</v>
      </c>
      <c r="AU86" s="15">
        <v>0</v>
      </c>
      <c r="AV86" s="15">
        <v>0</v>
      </c>
      <c r="AW86" s="8">
        <f>VLOOKUP(F86,[1]buy!$B:$G,6,0)</f>
        <v>4340477600.0600004</v>
      </c>
      <c r="AX86" s="8">
        <f>VLOOKUP(F86,[1]buy!$B:$J,9,0)</f>
        <v>59459.05</v>
      </c>
      <c r="AY86" s="8">
        <f t="shared" si="1"/>
        <v>4340537059.1100006</v>
      </c>
    </row>
    <row r="87" spans="1:51" ht="24.75" x14ac:dyDescent="0.25">
      <c r="A87" s="6">
        <v>9</v>
      </c>
      <c r="B87" s="6" t="str">
        <f>VLOOKUP(F87,[1]buy!$B:$E,4,0)</f>
        <v>47010</v>
      </c>
      <c r="C87" s="6">
        <f>VLOOKUP(F87,[1]buy!$B:$H,7,0)</f>
        <v>47011</v>
      </c>
      <c r="D87" s="15" t="s">
        <v>614</v>
      </c>
      <c r="E87" s="15">
        <v>18464913</v>
      </c>
      <c r="F87" s="15">
        <v>47633437</v>
      </c>
      <c r="G87" s="15" t="s">
        <v>146</v>
      </c>
      <c r="H87" s="15" t="s">
        <v>147</v>
      </c>
      <c r="I87" s="15" t="s">
        <v>147</v>
      </c>
      <c r="J87" s="15" t="s">
        <v>148</v>
      </c>
      <c r="K87" s="15" t="s">
        <v>148</v>
      </c>
      <c r="L87" s="16" t="s">
        <v>149</v>
      </c>
      <c r="M87" s="15" t="s">
        <v>608</v>
      </c>
      <c r="N87" s="15" t="s">
        <v>609</v>
      </c>
      <c r="O87" s="17">
        <v>1321400000</v>
      </c>
      <c r="P87" s="15">
        <v>1.1351E-2</v>
      </c>
      <c r="Q87" s="15" t="s">
        <v>619</v>
      </c>
      <c r="R87" s="15" t="s">
        <v>619</v>
      </c>
      <c r="S87" s="15">
        <v>0</v>
      </c>
      <c r="T87" s="18">
        <v>14999739.960000001</v>
      </c>
      <c r="U87" s="15" t="s">
        <v>620</v>
      </c>
      <c r="V87" s="15" t="s">
        <v>621</v>
      </c>
      <c r="W87" s="15" t="s">
        <v>274</v>
      </c>
      <c r="X87" s="15">
        <v>0</v>
      </c>
      <c r="Y87" s="15" t="s">
        <v>555</v>
      </c>
      <c r="Z87" s="15"/>
      <c r="AA87" s="19">
        <v>44389</v>
      </c>
      <c r="AB87" s="19">
        <v>44389</v>
      </c>
      <c r="AC87" s="19">
        <v>44477</v>
      </c>
      <c r="AD87" s="19">
        <v>44477</v>
      </c>
      <c r="AE87" s="15">
        <v>88.139700000000005</v>
      </c>
      <c r="AF87" s="15">
        <v>86.394900000000007</v>
      </c>
      <c r="AG87" s="15" t="s">
        <v>622</v>
      </c>
      <c r="AH87" s="15">
        <v>0</v>
      </c>
      <c r="AI87" s="15">
        <v>0</v>
      </c>
      <c r="AJ87" s="15" t="s">
        <v>157</v>
      </c>
      <c r="AK87" s="15" t="s">
        <v>158</v>
      </c>
      <c r="AL87" s="15" t="s">
        <v>361</v>
      </c>
      <c r="AM87" s="17">
        <v>205.48</v>
      </c>
      <c r="AN87" s="17">
        <v>17837.8</v>
      </c>
      <c r="AO87" s="15">
        <v>0.01</v>
      </c>
      <c r="AP87" s="17">
        <v>1302133425.8199999</v>
      </c>
      <c r="AQ87" s="15">
        <v>1</v>
      </c>
      <c r="AR87" s="15" t="s">
        <v>17</v>
      </c>
      <c r="AS87" s="15" t="s">
        <v>274</v>
      </c>
      <c r="AT87" s="15">
        <v>0</v>
      </c>
      <c r="AU87" s="15">
        <v>0</v>
      </c>
      <c r="AV87" s="15">
        <v>0</v>
      </c>
      <c r="AW87" s="8">
        <f>VLOOKUP(F87,[1]buy!$B:$G,6,0)</f>
        <v>1302133425.8199999</v>
      </c>
      <c r="AX87" s="8">
        <f>VLOOKUP(F87,[1]buy!$B:$J,9,0)</f>
        <v>17837.8</v>
      </c>
      <c r="AY87" s="8">
        <f t="shared" si="1"/>
        <v>1302151263.6199999</v>
      </c>
    </row>
    <row r="88" spans="1:51" ht="24.75" x14ac:dyDescent="0.25">
      <c r="A88" s="6">
        <v>9</v>
      </c>
      <c r="B88" s="6" t="str">
        <f>VLOOKUP(F88,[1]buy!$B:$E,4,0)</f>
        <v>47010</v>
      </c>
      <c r="C88" s="6">
        <f>VLOOKUP(F88,[1]buy!$B:$H,7,0)</f>
        <v>47011</v>
      </c>
      <c r="D88" s="15" t="s">
        <v>623</v>
      </c>
      <c r="E88" s="15">
        <v>18482764</v>
      </c>
      <c r="F88" s="15">
        <v>47988046</v>
      </c>
      <c r="G88" s="15" t="s">
        <v>146</v>
      </c>
      <c r="H88" s="15" t="s">
        <v>147</v>
      </c>
      <c r="I88" s="15" t="s">
        <v>147</v>
      </c>
      <c r="J88" s="15" t="s">
        <v>148</v>
      </c>
      <c r="K88" s="15" t="s">
        <v>148</v>
      </c>
      <c r="L88" s="16" t="s">
        <v>149</v>
      </c>
      <c r="M88" s="15" t="s">
        <v>550</v>
      </c>
      <c r="N88" s="15" t="s">
        <v>551</v>
      </c>
      <c r="O88" s="17">
        <v>1740400000</v>
      </c>
      <c r="P88" s="15">
        <v>1.1490999999999999E-2</v>
      </c>
      <c r="Q88" s="15" t="s">
        <v>624</v>
      </c>
      <c r="R88" s="15" t="s">
        <v>624</v>
      </c>
      <c r="S88" s="15">
        <v>0</v>
      </c>
      <c r="T88" s="18">
        <v>19999632.559999999</v>
      </c>
      <c r="U88" s="15" t="s">
        <v>625</v>
      </c>
      <c r="V88" s="15" t="s">
        <v>626</v>
      </c>
      <c r="W88" s="15" t="s">
        <v>274</v>
      </c>
      <c r="X88" s="15">
        <v>0</v>
      </c>
      <c r="Y88" s="15" t="s">
        <v>555</v>
      </c>
      <c r="Z88" s="15"/>
      <c r="AA88" s="19">
        <v>44406</v>
      </c>
      <c r="AB88" s="19">
        <v>44406</v>
      </c>
      <c r="AC88" s="19">
        <v>44496</v>
      </c>
      <c r="AD88" s="19">
        <v>44496</v>
      </c>
      <c r="AE88" s="15">
        <v>86.917299999999997</v>
      </c>
      <c r="AF88" s="15">
        <v>86.394900000000007</v>
      </c>
      <c r="AG88" s="15" t="s">
        <v>627</v>
      </c>
      <c r="AH88" s="15">
        <v>0</v>
      </c>
      <c r="AI88" s="15">
        <v>0</v>
      </c>
      <c r="AJ88" s="15" t="s">
        <v>157</v>
      </c>
      <c r="AK88" s="15" t="s">
        <v>158</v>
      </c>
      <c r="AL88" s="15" t="s">
        <v>361</v>
      </c>
      <c r="AM88" s="17">
        <v>180.82</v>
      </c>
      <c r="AN88" s="17">
        <v>15697.06</v>
      </c>
      <c r="AO88" s="15">
        <v>0.01</v>
      </c>
      <c r="AP88" s="17">
        <v>1736176102.3900001</v>
      </c>
      <c r="AQ88" s="15">
        <v>1</v>
      </c>
      <c r="AR88" s="15" t="s">
        <v>17</v>
      </c>
      <c r="AS88" s="15" t="s">
        <v>274</v>
      </c>
      <c r="AT88" s="15">
        <v>0</v>
      </c>
      <c r="AU88" s="15">
        <v>0</v>
      </c>
      <c r="AV88" s="15">
        <v>0</v>
      </c>
      <c r="AW88" s="8">
        <f>VLOOKUP(F88,[1]buy!$B:$G,6,0)</f>
        <v>1736176102.3900001</v>
      </c>
      <c r="AX88" s="8">
        <f>VLOOKUP(F88,[1]buy!$B:$J,9,0)</f>
        <v>15697.06</v>
      </c>
      <c r="AY88" s="8">
        <f t="shared" si="1"/>
        <v>1736191799.45</v>
      </c>
    </row>
    <row r="89" spans="1:51" ht="24.75" x14ac:dyDescent="0.25">
      <c r="A89" s="6">
        <v>9</v>
      </c>
      <c r="B89" s="6" t="str">
        <f>VLOOKUP(F89,[1]buy!$B:$E,4,0)</f>
        <v>47010</v>
      </c>
      <c r="C89" s="6">
        <f>VLOOKUP(F89,[1]buy!$B:$H,7,0)</f>
        <v>47011</v>
      </c>
      <c r="D89" s="15" t="s">
        <v>623</v>
      </c>
      <c r="E89" s="15">
        <v>18482767</v>
      </c>
      <c r="F89" s="15">
        <v>47988149</v>
      </c>
      <c r="G89" s="15" t="s">
        <v>146</v>
      </c>
      <c r="H89" s="15" t="s">
        <v>147</v>
      </c>
      <c r="I89" s="15" t="s">
        <v>147</v>
      </c>
      <c r="J89" s="15" t="s">
        <v>148</v>
      </c>
      <c r="K89" s="15" t="s">
        <v>148</v>
      </c>
      <c r="L89" s="16" t="s">
        <v>149</v>
      </c>
      <c r="M89" s="15" t="s">
        <v>608</v>
      </c>
      <c r="N89" s="15" t="s">
        <v>609</v>
      </c>
      <c r="O89" s="17">
        <v>2175500000</v>
      </c>
      <c r="P89" s="15">
        <v>1.1490999999999999E-2</v>
      </c>
      <c r="Q89" s="15" t="s">
        <v>628</v>
      </c>
      <c r="R89" s="15" t="s">
        <v>628</v>
      </c>
      <c r="S89" s="15">
        <v>0</v>
      </c>
      <c r="T89" s="18">
        <v>24999540.699999999</v>
      </c>
      <c r="U89" s="15" t="s">
        <v>629</v>
      </c>
      <c r="V89" s="15" t="s">
        <v>630</v>
      </c>
      <c r="W89" s="15" t="s">
        <v>274</v>
      </c>
      <c r="X89" s="15">
        <v>0</v>
      </c>
      <c r="Y89" s="15" t="s">
        <v>555</v>
      </c>
      <c r="Z89" s="15"/>
      <c r="AA89" s="19">
        <v>44406</v>
      </c>
      <c r="AB89" s="19">
        <v>44406</v>
      </c>
      <c r="AC89" s="19">
        <v>44496</v>
      </c>
      <c r="AD89" s="19">
        <v>44496</v>
      </c>
      <c r="AE89" s="15">
        <v>86.917299999999997</v>
      </c>
      <c r="AF89" s="15">
        <v>86.394900000000007</v>
      </c>
      <c r="AG89" s="15" t="s">
        <v>631</v>
      </c>
      <c r="AH89" s="15">
        <v>0</v>
      </c>
      <c r="AI89" s="15">
        <v>0</v>
      </c>
      <c r="AJ89" s="15" t="s">
        <v>157</v>
      </c>
      <c r="AK89" s="15" t="s">
        <v>158</v>
      </c>
      <c r="AL89" s="15" t="s">
        <v>361</v>
      </c>
      <c r="AM89" s="17">
        <v>226.02</v>
      </c>
      <c r="AN89" s="17">
        <v>19620.89</v>
      </c>
      <c r="AO89" s="15">
        <v>0.01</v>
      </c>
      <c r="AP89" s="17">
        <v>2170220127.98</v>
      </c>
      <c r="AQ89" s="15">
        <v>1</v>
      </c>
      <c r="AR89" s="15" t="s">
        <v>17</v>
      </c>
      <c r="AS89" s="15" t="s">
        <v>274</v>
      </c>
      <c r="AT89" s="15">
        <v>0</v>
      </c>
      <c r="AU89" s="15">
        <v>0</v>
      </c>
      <c r="AV89" s="15">
        <v>0</v>
      </c>
      <c r="AW89" s="8">
        <f>VLOOKUP(F89,[1]buy!$B:$G,6,0)</f>
        <v>2170220127.98</v>
      </c>
      <c r="AX89" s="8">
        <f>VLOOKUP(F89,[1]buy!$B:$J,9,0)</f>
        <v>19620.89</v>
      </c>
      <c r="AY89" s="8">
        <f t="shared" si="1"/>
        <v>2170239748.8699999</v>
      </c>
    </row>
    <row r="90" spans="1:51" ht="24.75" x14ac:dyDescent="0.25">
      <c r="D90" s="15" t="s">
        <v>632</v>
      </c>
      <c r="E90" s="15">
        <v>18483716</v>
      </c>
      <c r="F90" s="15">
        <v>48047524</v>
      </c>
      <c r="G90" s="15" t="s">
        <v>146</v>
      </c>
      <c r="H90" s="15" t="s">
        <v>147</v>
      </c>
      <c r="I90" s="15" t="s">
        <v>147</v>
      </c>
      <c r="J90" s="15" t="s">
        <v>148</v>
      </c>
      <c r="K90" s="15" t="s">
        <v>148</v>
      </c>
      <c r="L90" s="20" t="s">
        <v>194</v>
      </c>
      <c r="M90" s="15" t="s">
        <v>608</v>
      </c>
      <c r="N90" s="15" t="s">
        <v>609</v>
      </c>
      <c r="O90" s="17">
        <v>1000000000</v>
      </c>
      <c r="P90" s="15">
        <v>1</v>
      </c>
      <c r="Q90" s="15" t="s">
        <v>633</v>
      </c>
      <c r="R90" s="15" t="s">
        <v>633</v>
      </c>
      <c r="S90" s="15">
        <v>0</v>
      </c>
      <c r="T90" s="18">
        <v>1000000000</v>
      </c>
      <c r="U90" s="15" t="s">
        <v>633</v>
      </c>
      <c r="V90" s="15" t="s">
        <v>634</v>
      </c>
      <c r="W90" s="15" t="s">
        <v>17</v>
      </c>
      <c r="X90" s="15">
        <v>0</v>
      </c>
      <c r="Y90" s="15" t="s">
        <v>555</v>
      </c>
      <c r="Z90" s="15"/>
      <c r="AA90" s="19">
        <v>44410</v>
      </c>
      <c r="AB90" s="19">
        <v>44410</v>
      </c>
      <c r="AC90" s="19">
        <v>44445</v>
      </c>
      <c r="AD90" s="19">
        <v>44445</v>
      </c>
      <c r="AE90" s="15">
        <v>1</v>
      </c>
      <c r="AF90" s="15">
        <v>1</v>
      </c>
      <c r="AG90" s="15" t="s">
        <v>635</v>
      </c>
      <c r="AH90" s="15">
        <v>0</v>
      </c>
      <c r="AI90" s="15">
        <v>0</v>
      </c>
      <c r="AJ90" s="15" t="s">
        <v>157</v>
      </c>
      <c r="AK90" s="15" t="s">
        <v>158</v>
      </c>
      <c r="AL90" s="15" t="s">
        <v>361</v>
      </c>
      <c r="AM90" s="17">
        <v>-4822739.7300000004</v>
      </c>
      <c r="AN90" s="17">
        <v>-4822739.7300000004</v>
      </c>
      <c r="AO90" s="15">
        <v>6.07</v>
      </c>
      <c r="AP90" s="17">
        <v>1000000000</v>
      </c>
      <c r="AQ90" s="15">
        <v>1</v>
      </c>
      <c r="AR90" s="15" t="s">
        <v>17</v>
      </c>
      <c r="AS90" s="15" t="s">
        <v>17</v>
      </c>
      <c r="AT90" s="15">
        <v>0</v>
      </c>
      <c r="AU90" s="15">
        <v>0</v>
      </c>
      <c r="AV90" s="15">
        <v>0</v>
      </c>
      <c r="AW90" s="8">
        <f>VLOOKUP(F90,[1]sell!$B:$G,6,0)</f>
        <v>-1000000000</v>
      </c>
      <c r="AX90" s="8">
        <f>VLOOKUP(F90,[1]sell!$B:$J,9,0)</f>
        <v>-4822739.7300000004</v>
      </c>
      <c r="AY90" s="8">
        <f t="shared" si="1"/>
        <v>-1004822739.73</v>
      </c>
    </row>
    <row r="91" spans="1:51" ht="24.75" x14ac:dyDescent="0.25">
      <c r="D91" s="15" t="s">
        <v>632</v>
      </c>
      <c r="E91" s="15">
        <v>18483717</v>
      </c>
      <c r="F91" s="15">
        <v>48047527</v>
      </c>
      <c r="G91" s="15" t="s">
        <v>146</v>
      </c>
      <c r="H91" s="15" t="s">
        <v>147</v>
      </c>
      <c r="I91" s="15" t="s">
        <v>147</v>
      </c>
      <c r="J91" s="15" t="s">
        <v>148</v>
      </c>
      <c r="K91" s="15" t="s">
        <v>148</v>
      </c>
      <c r="L91" s="20" t="s">
        <v>194</v>
      </c>
      <c r="M91" s="15" t="s">
        <v>608</v>
      </c>
      <c r="N91" s="15" t="s">
        <v>609</v>
      </c>
      <c r="O91" s="17">
        <v>1000000000</v>
      </c>
      <c r="P91" s="15">
        <v>1</v>
      </c>
      <c r="Q91" s="15" t="s">
        <v>633</v>
      </c>
      <c r="R91" s="15" t="s">
        <v>633</v>
      </c>
      <c r="S91" s="15">
        <v>0</v>
      </c>
      <c r="T91" s="18">
        <v>1000000000</v>
      </c>
      <c r="U91" s="15" t="s">
        <v>633</v>
      </c>
      <c r="V91" s="15" t="s">
        <v>636</v>
      </c>
      <c r="W91" s="15" t="s">
        <v>17</v>
      </c>
      <c r="X91" s="15">
        <v>0</v>
      </c>
      <c r="Y91" s="15" t="s">
        <v>555</v>
      </c>
      <c r="Z91" s="15"/>
      <c r="AA91" s="19">
        <v>44410</v>
      </c>
      <c r="AB91" s="19">
        <v>44410</v>
      </c>
      <c r="AC91" s="19">
        <v>44445</v>
      </c>
      <c r="AD91" s="19">
        <v>44445</v>
      </c>
      <c r="AE91" s="15">
        <v>1</v>
      </c>
      <c r="AF91" s="15">
        <v>1</v>
      </c>
      <c r="AG91" s="15" t="s">
        <v>635</v>
      </c>
      <c r="AH91" s="15">
        <v>0</v>
      </c>
      <c r="AI91" s="15">
        <v>0</v>
      </c>
      <c r="AJ91" s="15" t="s">
        <v>157</v>
      </c>
      <c r="AK91" s="15" t="s">
        <v>158</v>
      </c>
      <c r="AL91" s="15" t="s">
        <v>361</v>
      </c>
      <c r="AM91" s="17">
        <v>-4806849.3099999996</v>
      </c>
      <c r="AN91" s="17">
        <v>-4806849.3099999996</v>
      </c>
      <c r="AO91" s="15">
        <v>6.05</v>
      </c>
      <c r="AP91" s="17">
        <v>1000000000</v>
      </c>
      <c r="AQ91" s="15">
        <v>1</v>
      </c>
      <c r="AR91" s="15" t="s">
        <v>17</v>
      </c>
      <c r="AS91" s="15" t="s">
        <v>17</v>
      </c>
      <c r="AT91" s="15">
        <v>0</v>
      </c>
      <c r="AU91" s="15">
        <v>0</v>
      </c>
      <c r="AV91" s="15">
        <v>0</v>
      </c>
      <c r="AW91" s="8">
        <f>VLOOKUP(F91,[1]sell!$B:$G,6,0)</f>
        <v>-1000000000</v>
      </c>
      <c r="AX91" s="8">
        <f>VLOOKUP(F91,[1]sell!$B:$J,9,0)</f>
        <v>-4806849.3099999996</v>
      </c>
      <c r="AY91" s="8">
        <f t="shared" si="1"/>
        <v>-1004806849.3099999</v>
      </c>
    </row>
    <row r="92" spans="1:51" ht="24.75" x14ac:dyDescent="0.25">
      <c r="D92" s="15" t="s">
        <v>637</v>
      </c>
      <c r="E92" s="15">
        <v>18485281</v>
      </c>
      <c r="F92" s="15">
        <v>48100634</v>
      </c>
      <c r="G92" s="15" t="s">
        <v>146</v>
      </c>
      <c r="H92" s="15" t="s">
        <v>147</v>
      </c>
      <c r="I92" s="15" t="s">
        <v>147</v>
      </c>
      <c r="J92" s="15" t="s">
        <v>148</v>
      </c>
      <c r="K92" s="15" t="s">
        <v>148</v>
      </c>
      <c r="L92" s="20" t="s">
        <v>194</v>
      </c>
      <c r="M92" s="15" t="s">
        <v>608</v>
      </c>
      <c r="N92" s="15" t="s">
        <v>609</v>
      </c>
      <c r="O92" s="17">
        <v>2000000000</v>
      </c>
      <c r="P92" s="15">
        <v>1</v>
      </c>
      <c r="Q92" s="15" t="s">
        <v>638</v>
      </c>
      <c r="R92" s="15" t="s">
        <v>638</v>
      </c>
      <c r="S92" s="15">
        <v>0</v>
      </c>
      <c r="T92" s="18">
        <v>2000000000</v>
      </c>
      <c r="U92" s="15" t="s">
        <v>638</v>
      </c>
      <c r="V92" s="15" t="s">
        <v>639</v>
      </c>
      <c r="W92" s="15" t="s">
        <v>17</v>
      </c>
      <c r="X92" s="15">
        <v>0</v>
      </c>
      <c r="Y92" s="15" t="s">
        <v>555</v>
      </c>
      <c r="Z92" s="15"/>
      <c r="AA92" s="19">
        <v>44412</v>
      </c>
      <c r="AB92" s="19">
        <v>44412</v>
      </c>
      <c r="AC92" s="19">
        <v>44447</v>
      </c>
      <c r="AD92" s="19">
        <v>44447</v>
      </c>
      <c r="AE92" s="15">
        <v>1</v>
      </c>
      <c r="AF92" s="15">
        <v>1</v>
      </c>
      <c r="AG92" s="15" t="s">
        <v>640</v>
      </c>
      <c r="AH92" s="15">
        <v>0</v>
      </c>
      <c r="AI92" s="15">
        <v>0</v>
      </c>
      <c r="AJ92" s="15" t="s">
        <v>157</v>
      </c>
      <c r="AK92" s="15" t="s">
        <v>158</v>
      </c>
      <c r="AL92" s="15" t="s">
        <v>361</v>
      </c>
      <c r="AM92" s="17">
        <v>-8713972.5999999996</v>
      </c>
      <c r="AN92" s="17">
        <v>-8713972.5999999996</v>
      </c>
      <c r="AO92" s="15">
        <v>5.89</v>
      </c>
      <c r="AP92" s="17">
        <v>2000000000</v>
      </c>
      <c r="AQ92" s="15">
        <v>1</v>
      </c>
      <c r="AR92" s="15" t="s">
        <v>17</v>
      </c>
      <c r="AS92" s="15" t="s">
        <v>17</v>
      </c>
      <c r="AT92" s="15">
        <v>0</v>
      </c>
      <c r="AU92" s="15">
        <v>0</v>
      </c>
      <c r="AV92" s="15">
        <v>0</v>
      </c>
      <c r="AW92" s="8">
        <f>VLOOKUP(F92,[1]sell!$B:$G,6,0)</f>
        <v>-2000000000</v>
      </c>
      <c r="AX92" s="8">
        <f>VLOOKUP(F92,[1]sell!$B:$J,9,0)</f>
        <v>-8713972.5999999996</v>
      </c>
      <c r="AY92" s="8">
        <f t="shared" si="1"/>
        <v>-2008713972.5999999</v>
      </c>
    </row>
    <row r="93" spans="1:51" ht="24.75" x14ac:dyDescent="0.25">
      <c r="D93" s="15" t="s">
        <v>637</v>
      </c>
      <c r="E93" s="15">
        <v>18485282</v>
      </c>
      <c r="F93" s="15">
        <v>48100637</v>
      </c>
      <c r="G93" s="15" t="s">
        <v>146</v>
      </c>
      <c r="H93" s="15" t="s">
        <v>147</v>
      </c>
      <c r="I93" s="15" t="s">
        <v>147</v>
      </c>
      <c r="J93" s="15" t="s">
        <v>148</v>
      </c>
      <c r="K93" s="15" t="s">
        <v>148</v>
      </c>
      <c r="L93" s="20" t="s">
        <v>194</v>
      </c>
      <c r="M93" s="15" t="s">
        <v>608</v>
      </c>
      <c r="N93" s="15" t="s">
        <v>609</v>
      </c>
      <c r="O93" s="17">
        <v>1500000000</v>
      </c>
      <c r="P93" s="15">
        <v>1</v>
      </c>
      <c r="Q93" s="15" t="s">
        <v>641</v>
      </c>
      <c r="R93" s="15" t="s">
        <v>641</v>
      </c>
      <c r="S93" s="15">
        <v>0</v>
      </c>
      <c r="T93" s="18">
        <v>1500000000</v>
      </c>
      <c r="U93" s="15" t="s">
        <v>641</v>
      </c>
      <c r="V93" s="15" t="s">
        <v>642</v>
      </c>
      <c r="W93" s="15" t="s">
        <v>17</v>
      </c>
      <c r="X93" s="15">
        <v>0</v>
      </c>
      <c r="Y93" s="15" t="s">
        <v>555</v>
      </c>
      <c r="Z93" s="15"/>
      <c r="AA93" s="19">
        <v>44412</v>
      </c>
      <c r="AB93" s="19">
        <v>44412</v>
      </c>
      <c r="AC93" s="19">
        <v>44447</v>
      </c>
      <c r="AD93" s="19">
        <v>44447</v>
      </c>
      <c r="AE93" s="15">
        <v>1</v>
      </c>
      <c r="AF93" s="15">
        <v>1</v>
      </c>
      <c r="AG93" s="15" t="s">
        <v>643</v>
      </c>
      <c r="AH93" s="15">
        <v>0</v>
      </c>
      <c r="AI93" s="15">
        <v>0</v>
      </c>
      <c r="AJ93" s="15" t="s">
        <v>157</v>
      </c>
      <c r="AK93" s="15" t="s">
        <v>158</v>
      </c>
      <c r="AL93" s="15" t="s">
        <v>361</v>
      </c>
      <c r="AM93" s="17">
        <v>-6524383.5599999996</v>
      </c>
      <c r="AN93" s="17">
        <v>-6524383.5599999996</v>
      </c>
      <c r="AO93" s="15">
        <v>5.88</v>
      </c>
      <c r="AP93" s="17">
        <v>1500000000</v>
      </c>
      <c r="AQ93" s="15">
        <v>1</v>
      </c>
      <c r="AR93" s="15" t="s">
        <v>17</v>
      </c>
      <c r="AS93" s="15" t="s">
        <v>17</v>
      </c>
      <c r="AT93" s="15">
        <v>0</v>
      </c>
      <c r="AU93" s="15">
        <v>0</v>
      </c>
      <c r="AV93" s="15">
        <v>0</v>
      </c>
      <c r="AW93" s="8">
        <f>VLOOKUP(F93,[1]sell!$B:$G,6,0)</f>
        <v>-1500000000</v>
      </c>
      <c r="AX93" s="8">
        <f>VLOOKUP(F93,[1]sell!$B:$J,9,0)</f>
        <v>-6524383.5599999996</v>
      </c>
      <c r="AY93" s="8">
        <f t="shared" si="1"/>
        <v>-1506524383.5599999</v>
      </c>
    </row>
    <row r="94" spans="1:51" ht="24.75" x14ac:dyDescent="0.25">
      <c r="D94" s="15" t="s">
        <v>637</v>
      </c>
      <c r="E94" s="15">
        <v>18485283</v>
      </c>
      <c r="F94" s="15">
        <v>48100638</v>
      </c>
      <c r="G94" s="15" t="s">
        <v>146</v>
      </c>
      <c r="H94" s="15" t="s">
        <v>147</v>
      </c>
      <c r="I94" s="15" t="s">
        <v>147</v>
      </c>
      <c r="J94" s="15" t="s">
        <v>148</v>
      </c>
      <c r="K94" s="15" t="s">
        <v>148</v>
      </c>
      <c r="L94" s="20" t="s">
        <v>194</v>
      </c>
      <c r="M94" s="15" t="s">
        <v>608</v>
      </c>
      <c r="N94" s="15" t="s">
        <v>609</v>
      </c>
      <c r="O94" s="17">
        <v>1500000000</v>
      </c>
      <c r="P94" s="15">
        <v>1</v>
      </c>
      <c r="Q94" s="15" t="s">
        <v>641</v>
      </c>
      <c r="R94" s="15" t="s">
        <v>641</v>
      </c>
      <c r="S94" s="15">
        <v>0</v>
      </c>
      <c r="T94" s="18">
        <v>1500000000</v>
      </c>
      <c r="U94" s="15" t="s">
        <v>641</v>
      </c>
      <c r="V94" s="15" t="s">
        <v>644</v>
      </c>
      <c r="W94" s="15" t="s">
        <v>17</v>
      </c>
      <c r="X94" s="15">
        <v>0</v>
      </c>
      <c r="Y94" s="15" t="s">
        <v>555</v>
      </c>
      <c r="Z94" s="15"/>
      <c r="AA94" s="19">
        <v>44412</v>
      </c>
      <c r="AB94" s="19">
        <v>44412</v>
      </c>
      <c r="AC94" s="19">
        <v>44447</v>
      </c>
      <c r="AD94" s="19">
        <v>44447</v>
      </c>
      <c r="AE94" s="15">
        <v>1</v>
      </c>
      <c r="AF94" s="15">
        <v>1</v>
      </c>
      <c r="AG94" s="15" t="s">
        <v>643</v>
      </c>
      <c r="AH94" s="15">
        <v>0</v>
      </c>
      <c r="AI94" s="15">
        <v>0</v>
      </c>
      <c r="AJ94" s="15" t="s">
        <v>157</v>
      </c>
      <c r="AK94" s="15" t="s">
        <v>158</v>
      </c>
      <c r="AL94" s="15" t="s">
        <v>361</v>
      </c>
      <c r="AM94" s="17">
        <v>-6513287.6699999999</v>
      </c>
      <c r="AN94" s="17">
        <v>-6513287.6699999999</v>
      </c>
      <c r="AO94" s="15">
        <v>5.87</v>
      </c>
      <c r="AP94" s="17">
        <v>1500000000</v>
      </c>
      <c r="AQ94" s="15">
        <v>1</v>
      </c>
      <c r="AR94" s="15" t="s">
        <v>17</v>
      </c>
      <c r="AS94" s="15" t="s">
        <v>17</v>
      </c>
      <c r="AT94" s="15">
        <v>0</v>
      </c>
      <c r="AU94" s="15">
        <v>0</v>
      </c>
      <c r="AV94" s="15">
        <v>0</v>
      </c>
      <c r="AW94" s="8">
        <f>VLOOKUP(F94,[1]sell!$B:$G,6,0)</f>
        <v>-1500000000</v>
      </c>
      <c r="AX94" s="8">
        <f>VLOOKUP(F94,[1]sell!$B:$J,9,0)</f>
        <v>-6513287.6699999999</v>
      </c>
      <c r="AY94" s="8">
        <f t="shared" si="1"/>
        <v>-1506513287.6700001</v>
      </c>
    </row>
    <row r="95" spans="1:51" ht="24.75" x14ac:dyDescent="0.25">
      <c r="D95" s="15" t="s">
        <v>645</v>
      </c>
      <c r="E95" s="15">
        <v>18487341</v>
      </c>
      <c r="F95" s="15">
        <v>48240650</v>
      </c>
      <c r="G95" s="15" t="s">
        <v>146</v>
      </c>
      <c r="H95" s="15" t="s">
        <v>147</v>
      </c>
      <c r="I95" s="15" t="s">
        <v>147</v>
      </c>
      <c r="J95" s="15" t="s">
        <v>148</v>
      </c>
      <c r="K95" s="15" t="s">
        <v>148</v>
      </c>
      <c r="L95" s="20" t="s">
        <v>194</v>
      </c>
      <c r="M95" s="15" t="s">
        <v>608</v>
      </c>
      <c r="N95" s="15" t="s">
        <v>609</v>
      </c>
      <c r="O95" s="17">
        <v>2000000000</v>
      </c>
      <c r="P95" s="15">
        <v>1</v>
      </c>
      <c r="Q95" s="15" t="s">
        <v>638</v>
      </c>
      <c r="R95" s="15" t="s">
        <v>638</v>
      </c>
      <c r="S95" s="15">
        <v>0</v>
      </c>
      <c r="T95" s="18">
        <v>2000000000</v>
      </c>
      <c r="U95" s="15" t="s">
        <v>638</v>
      </c>
      <c r="V95" s="15" t="s">
        <v>646</v>
      </c>
      <c r="W95" s="15" t="s">
        <v>17</v>
      </c>
      <c r="X95" s="15">
        <v>0</v>
      </c>
      <c r="Y95" s="15" t="s">
        <v>555</v>
      </c>
      <c r="Z95" s="15"/>
      <c r="AA95" s="19">
        <v>44419</v>
      </c>
      <c r="AB95" s="19">
        <v>44419</v>
      </c>
      <c r="AC95" s="19">
        <v>44454</v>
      </c>
      <c r="AD95" s="19">
        <v>44454</v>
      </c>
      <c r="AE95" s="15">
        <v>1</v>
      </c>
      <c r="AF95" s="15">
        <v>1</v>
      </c>
      <c r="AG95" s="15" t="s">
        <v>640</v>
      </c>
      <c r="AH95" s="15">
        <v>0</v>
      </c>
      <c r="AI95" s="15">
        <v>0</v>
      </c>
      <c r="AJ95" s="15" t="s">
        <v>157</v>
      </c>
      <c r="AK95" s="15" t="s">
        <v>158</v>
      </c>
      <c r="AL95" s="15" t="s">
        <v>361</v>
      </c>
      <c r="AM95" s="17">
        <v>-6684931.5099999998</v>
      </c>
      <c r="AN95" s="17">
        <v>-6684931.5099999998</v>
      </c>
      <c r="AO95" s="15">
        <v>6.1</v>
      </c>
      <c r="AP95" s="17">
        <v>2000000000</v>
      </c>
      <c r="AQ95" s="15">
        <v>1</v>
      </c>
      <c r="AR95" s="15" t="s">
        <v>17</v>
      </c>
      <c r="AS95" s="15" t="s">
        <v>17</v>
      </c>
      <c r="AT95" s="15">
        <v>0</v>
      </c>
      <c r="AU95" s="15">
        <v>0</v>
      </c>
      <c r="AV95" s="15">
        <v>0</v>
      </c>
      <c r="AW95" s="8">
        <f>VLOOKUP(F95,[1]sell!$B:$G,6,0)</f>
        <v>-2000000000</v>
      </c>
      <c r="AX95" s="8">
        <f>VLOOKUP(F95,[1]sell!$B:$J,9,0)</f>
        <v>-6684931.5099999998</v>
      </c>
      <c r="AY95" s="8">
        <f t="shared" si="1"/>
        <v>-2006684931.51</v>
      </c>
    </row>
    <row r="96" spans="1:51" ht="24.75" x14ac:dyDescent="0.25">
      <c r="D96" s="15" t="s">
        <v>645</v>
      </c>
      <c r="E96" s="15">
        <v>18487342</v>
      </c>
      <c r="F96" s="15">
        <v>48240653</v>
      </c>
      <c r="G96" s="15" t="s">
        <v>146</v>
      </c>
      <c r="H96" s="15" t="s">
        <v>147</v>
      </c>
      <c r="I96" s="15" t="s">
        <v>147</v>
      </c>
      <c r="J96" s="15" t="s">
        <v>148</v>
      </c>
      <c r="K96" s="15" t="s">
        <v>148</v>
      </c>
      <c r="L96" s="20" t="s">
        <v>194</v>
      </c>
      <c r="M96" s="15" t="s">
        <v>550</v>
      </c>
      <c r="N96" s="15" t="s">
        <v>551</v>
      </c>
      <c r="O96" s="17">
        <v>3000000000</v>
      </c>
      <c r="P96" s="15">
        <v>1</v>
      </c>
      <c r="Q96" s="15" t="s">
        <v>647</v>
      </c>
      <c r="R96" s="15" t="s">
        <v>647</v>
      </c>
      <c r="S96" s="15">
        <v>0</v>
      </c>
      <c r="T96" s="18">
        <v>3000000000</v>
      </c>
      <c r="U96" s="15" t="s">
        <v>647</v>
      </c>
      <c r="V96" s="15" t="s">
        <v>648</v>
      </c>
      <c r="W96" s="15" t="s">
        <v>17</v>
      </c>
      <c r="X96" s="15">
        <v>0</v>
      </c>
      <c r="Y96" s="15" t="s">
        <v>555</v>
      </c>
      <c r="Z96" s="15"/>
      <c r="AA96" s="19">
        <v>44419</v>
      </c>
      <c r="AB96" s="19">
        <v>44419</v>
      </c>
      <c r="AC96" s="19">
        <v>44454</v>
      </c>
      <c r="AD96" s="19">
        <v>44454</v>
      </c>
      <c r="AE96" s="15">
        <v>1</v>
      </c>
      <c r="AF96" s="15">
        <v>1</v>
      </c>
      <c r="AG96" s="15" t="s">
        <v>649</v>
      </c>
      <c r="AH96" s="15">
        <v>0</v>
      </c>
      <c r="AI96" s="15">
        <v>0</v>
      </c>
      <c r="AJ96" s="15" t="s">
        <v>157</v>
      </c>
      <c r="AK96" s="15" t="s">
        <v>158</v>
      </c>
      <c r="AL96" s="15" t="s">
        <v>361</v>
      </c>
      <c r="AM96" s="17">
        <v>-9715068.4900000002</v>
      </c>
      <c r="AN96" s="17">
        <v>-9715068.4900000002</v>
      </c>
      <c r="AO96" s="15">
        <v>5.91</v>
      </c>
      <c r="AP96" s="17">
        <v>3000000000</v>
      </c>
      <c r="AQ96" s="15">
        <v>1</v>
      </c>
      <c r="AR96" s="15" t="s">
        <v>17</v>
      </c>
      <c r="AS96" s="15" t="s">
        <v>17</v>
      </c>
      <c r="AT96" s="15">
        <v>0</v>
      </c>
      <c r="AU96" s="15">
        <v>0</v>
      </c>
      <c r="AV96" s="15">
        <v>0</v>
      </c>
      <c r="AW96" s="8">
        <f>VLOOKUP(F96,[1]sell!$B:$G,6,0)</f>
        <v>-3000000000</v>
      </c>
      <c r="AX96" s="8">
        <f>VLOOKUP(F96,[1]sell!$B:$J,9,0)</f>
        <v>-9715068.4900000002</v>
      </c>
      <c r="AY96" s="8">
        <f t="shared" si="1"/>
        <v>-3009715068.4899998</v>
      </c>
    </row>
    <row r="97" spans="1:51" ht="24.75" x14ac:dyDescent="0.25">
      <c r="A97" s="6">
        <v>9</v>
      </c>
      <c r="B97" s="6" t="str">
        <f>VLOOKUP(F97,[1]buy!$B:$E,4,0)</f>
        <v>47010</v>
      </c>
      <c r="C97" s="6">
        <f>VLOOKUP(F97,[1]buy!$B:$H,7,0)</f>
        <v>47011</v>
      </c>
      <c r="D97" s="15" t="s">
        <v>650</v>
      </c>
      <c r="E97" s="15">
        <v>18487974</v>
      </c>
      <c r="F97" s="15">
        <v>48263845</v>
      </c>
      <c r="G97" s="15" t="s">
        <v>146</v>
      </c>
      <c r="H97" s="15" t="s">
        <v>147</v>
      </c>
      <c r="I97" s="15" t="s">
        <v>147</v>
      </c>
      <c r="J97" s="15" t="s">
        <v>148</v>
      </c>
      <c r="K97" s="15" t="s">
        <v>148</v>
      </c>
      <c r="L97" s="16" t="s">
        <v>149</v>
      </c>
      <c r="M97" s="15" t="s">
        <v>550</v>
      </c>
      <c r="N97" s="15" t="s">
        <v>551</v>
      </c>
      <c r="O97" s="17">
        <v>4328100000</v>
      </c>
      <c r="P97" s="15">
        <v>1.1552E-2</v>
      </c>
      <c r="Q97" s="15" t="s">
        <v>651</v>
      </c>
      <c r="R97" s="15" t="s">
        <v>651</v>
      </c>
      <c r="S97" s="15">
        <v>0</v>
      </c>
      <c r="T97" s="18">
        <v>49999942.439999998</v>
      </c>
      <c r="U97" s="15" t="s">
        <v>652</v>
      </c>
      <c r="V97" s="15" t="s">
        <v>653</v>
      </c>
      <c r="W97" s="15" t="s">
        <v>274</v>
      </c>
      <c r="X97" s="15">
        <v>0</v>
      </c>
      <c r="Y97" s="15" t="s">
        <v>555</v>
      </c>
      <c r="Z97" s="15"/>
      <c r="AA97" s="19">
        <v>44420</v>
      </c>
      <c r="AB97" s="19">
        <v>44420</v>
      </c>
      <c r="AC97" s="19">
        <v>44510</v>
      </c>
      <c r="AD97" s="19">
        <v>44510</v>
      </c>
      <c r="AE97" s="15">
        <v>86.625699999999995</v>
      </c>
      <c r="AF97" s="15">
        <v>86.394900000000007</v>
      </c>
      <c r="AG97" s="15" t="s">
        <v>654</v>
      </c>
      <c r="AH97" s="15">
        <v>0</v>
      </c>
      <c r="AI97" s="15">
        <v>0</v>
      </c>
      <c r="AJ97" s="15" t="s">
        <v>157</v>
      </c>
      <c r="AK97" s="15" t="s">
        <v>158</v>
      </c>
      <c r="AL97" s="15" t="s">
        <v>361</v>
      </c>
      <c r="AM97" s="17">
        <v>260.27</v>
      </c>
      <c r="AN97" s="17">
        <v>22594.14</v>
      </c>
      <c r="AO97" s="15">
        <v>0.01</v>
      </c>
      <c r="AP97" s="17">
        <v>4340515003.1899996</v>
      </c>
      <c r="AQ97" s="15">
        <v>1</v>
      </c>
      <c r="AR97" s="15" t="s">
        <v>17</v>
      </c>
      <c r="AS97" s="15" t="s">
        <v>274</v>
      </c>
      <c r="AT97" s="15">
        <v>0</v>
      </c>
      <c r="AU97" s="15">
        <v>0</v>
      </c>
      <c r="AV97" s="15">
        <v>0</v>
      </c>
      <c r="AW97" s="8">
        <f>VLOOKUP(F97,[1]buy!$B:$G,6,0)</f>
        <v>4340515003.1899996</v>
      </c>
      <c r="AX97" s="8">
        <f>VLOOKUP(F97,[1]buy!$B:$J,9,0)</f>
        <v>22594.14</v>
      </c>
      <c r="AY97" s="8">
        <f t="shared" si="1"/>
        <v>4340537597.3299999</v>
      </c>
    </row>
    <row r="98" spans="1:51" ht="24.75" x14ac:dyDescent="0.25">
      <c r="D98" s="15" t="s">
        <v>650</v>
      </c>
      <c r="E98" s="15">
        <v>18488355</v>
      </c>
      <c r="F98" s="15">
        <v>48266898</v>
      </c>
      <c r="G98" s="15" t="s">
        <v>146</v>
      </c>
      <c r="H98" s="15" t="s">
        <v>147</v>
      </c>
      <c r="I98" s="15" t="s">
        <v>147</v>
      </c>
      <c r="J98" s="15" t="s">
        <v>148</v>
      </c>
      <c r="K98" s="15" t="s">
        <v>148</v>
      </c>
      <c r="L98" s="20" t="s">
        <v>194</v>
      </c>
      <c r="M98" s="15" t="s">
        <v>550</v>
      </c>
      <c r="N98" s="15" t="s">
        <v>551</v>
      </c>
      <c r="O98" s="17">
        <v>3000000000</v>
      </c>
      <c r="P98" s="15">
        <v>1</v>
      </c>
      <c r="Q98" s="15" t="s">
        <v>647</v>
      </c>
      <c r="R98" s="15" t="s">
        <v>647</v>
      </c>
      <c r="S98" s="15">
        <v>0</v>
      </c>
      <c r="T98" s="18">
        <v>3000000000</v>
      </c>
      <c r="U98" s="15" t="s">
        <v>647</v>
      </c>
      <c r="V98" s="15" t="s">
        <v>655</v>
      </c>
      <c r="W98" s="15" t="s">
        <v>17</v>
      </c>
      <c r="X98" s="15">
        <v>0</v>
      </c>
      <c r="Y98" s="15" t="s">
        <v>555</v>
      </c>
      <c r="Z98" s="15"/>
      <c r="AA98" s="19">
        <v>44420</v>
      </c>
      <c r="AB98" s="19">
        <v>44420</v>
      </c>
      <c r="AC98" s="19">
        <v>44455</v>
      </c>
      <c r="AD98" s="19">
        <v>44455</v>
      </c>
      <c r="AE98" s="15">
        <v>1</v>
      </c>
      <c r="AF98" s="15">
        <v>1</v>
      </c>
      <c r="AG98" s="15" t="s">
        <v>649</v>
      </c>
      <c r="AH98" s="15">
        <v>0</v>
      </c>
      <c r="AI98" s="15">
        <v>0</v>
      </c>
      <c r="AJ98" s="15" t="s">
        <v>157</v>
      </c>
      <c r="AK98" s="15" t="s">
        <v>158</v>
      </c>
      <c r="AL98" s="15" t="s">
        <v>361</v>
      </c>
      <c r="AM98" s="17">
        <v>-9385479.4499999993</v>
      </c>
      <c r="AN98" s="17">
        <v>-9385479.4499999993</v>
      </c>
      <c r="AO98" s="15">
        <v>6.01</v>
      </c>
      <c r="AP98" s="17">
        <v>3000000000</v>
      </c>
      <c r="AQ98" s="15">
        <v>1</v>
      </c>
      <c r="AR98" s="15" t="s">
        <v>17</v>
      </c>
      <c r="AS98" s="15" t="s">
        <v>17</v>
      </c>
      <c r="AT98" s="15">
        <v>0</v>
      </c>
      <c r="AU98" s="15">
        <v>0</v>
      </c>
      <c r="AV98" s="15">
        <v>0</v>
      </c>
      <c r="AW98" s="8">
        <f>VLOOKUP(F98,[1]sell!$B:$G,6,0)</f>
        <v>-3000000000</v>
      </c>
      <c r="AX98" s="8">
        <f>VLOOKUP(F98,[1]sell!$B:$J,9,0)</f>
        <v>-9385479.4499999993</v>
      </c>
      <c r="AY98" s="8">
        <f t="shared" si="1"/>
        <v>-3009385479.4499998</v>
      </c>
    </row>
    <row r="99" spans="1:51" ht="24.75" x14ac:dyDescent="0.25">
      <c r="D99" s="15" t="s">
        <v>362</v>
      </c>
      <c r="E99" s="15">
        <v>18491075</v>
      </c>
      <c r="F99" s="15">
        <v>48386420</v>
      </c>
      <c r="G99" s="15" t="s">
        <v>146</v>
      </c>
      <c r="H99" s="15" t="s">
        <v>147</v>
      </c>
      <c r="I99" s="15" t="s">
        <v>147</v>
      </c>
      <c r="J99" s="15" t="s">
        <v>148</v>
      </c>
      <c r="K99" s="15" t="s">
        <v>148</v>
      </c>
      <c r="L99" s="20" t="s">
        <v>194</v>
      </c>
      <c r="M99" s="15" t="s">
        <v>550</v>
      </c>
      <c r="N99" s="15" t="s">
        <v>551</v>
      </c>
      <c r="O99" s="17">
        <v>2000000000</v>
      </c>
      <c r="P99" s="15">
        <v>1</v>
      </c>
      <c r="Q99" s="15" t="s">
        <v>638</v>
      </c>
      <c r="R99" s="15" t="s">
        <v>638</v>
      </c>
      <c r="S99" s="15">
        <v>0</v>
      </c>
      <c r="T99" s="18">
        <v>2000000000</v>
      </c>
      <c r="U99" s="15" t="s">
        <v>638</v>
      </c>
      <c r="V99" s="15" t="s">
        <v>656</v>
      </c>
      <c r="W99" s="15" t="s">
        <v>17</v>
      </c>
      <c r="X99" s="15">
        <v>0</v>
      </c>
      <c r="Y99" s="15" t="s">
        <v>555</v>
      </c>
      <c r="Z99" s="15"/>
      <c r="AA99" s="19">
        <v>44427</v>
      </c>
      <c r="AB99" s="19">
        <v>44427</v>
      </c>
      <c r="AC99" s="19">
        <v>44462</v>
      </c>
      <c r="AD99" s="19">
        <v>44462</v>
      </c>
      <c r="AE99" s="15">
        <v>1</v>
      </c>
      <c r="AF99" s="15">
        <v>1</v>
      </c>
      <c r="AG99" s="15" t="s">
        <v>640</v>
      </c>
      <c r="AH99" s="15">
        <v>0</v>
      </c>
      <c r="AI99" s="15">
        <v>0</v>
      </c>
      <c r="AJ99" s="15" t="s">
        <v>157</v>
      </c>
      <c r="AK99" s="15" t="s">
        <v>158</v>
      </c>
      <c r="AL99" s="15" t="s">
        <v>361</v>
      </c>
      <c r="AM99" s="17">
        <v>-4043835.62</v>
      </c>
      <c r="AN99" s="17">
        <v>-4043835.62</v>
      </c>
      <c r="AO99" s="15">
        <v>6.15</v>
      </c>
      <c r="AP99" s="17">
        <v>2000000000</v>
      </c>
      <c r="AQ99" s="15">
        <v>1</v>
      </c>
      <c r="AR99" s="15" t="s">
        <v>17</v>
      </c>
      <c r="AS99" s="15" t="s">
        <v>17</v>
      </c>
      <c r="AT99" s="15">
        <v>0</v>
      </c>
      <c r="AU99" s="15">
        <v>0</v>
      </c>
      <c r="AV99" s="15">
        <v>0</v>
      </c>
      <c r="AW99" s="8">
        <f>VLOOKUP(F99,[1]sell!$B:$G,6,0)</f>
        <v>-2000000000</v>
      </c>
      <c r="AX99" s="8">
        <f>VLOOKUP(F99,[1]sell!$B:$J,9,0)</f>
        <v>-4043835.62</v>
      </c>
      <c r="AY99" s="8">
        <f t="shared" si="1"/>
        <v>-2004043835.6199999</v>
      </c>
    </row>
    <row r="100" spans="1:51" ht="24.75" x14ac:dyDescent="0.25">
      <c r="D100" s="15" t="s">
        <v>362</v>
      </c>
      <c r="E100" s="15">
        <v>18491076</v>
      </c>
      <c r="F100" s="15">
        <v>48386424</v>
      </c>
      <c r="G100" s="15" t="s">
        <v>146</v>
      </c>
      <c r="H100" s="15" t="s">
        <v>147</v>
      </c>
      <c r="I100" s="15" t="s">
        <v>147</v>
      </c>
      <c r="J100" s="15" t="s">
        <v>148</v>
      </c>
      <c r="K100" s="15" t="s">
        <v>148</v>
      </c>
      <c r="L100" s="20" t="s">
        <v>194</v>
      </c>
      <c r="M100" s="15" t="s">
        <v>550</v>
      </c>
      <c r="N100" s="15" t="s">
        <v>551</v>
      </c>
      <c r="O100" s="17">
        <v>2000000000</v>
      </c>
      <c r="P100" s="15">
        <v>1</v>
      </c>
      <c r="Q100" s="15" t="s">
        <v>638</v>
      </c>
      <c r="R100" s="15" t="s">
        <v>638</v>
      </c>
      <c r="S100" s="15">
        <v>0</v>
      </c>
      <c r="T100" s="18">
        <v>2000000000</v>
      </c>
      <c r="U100" s="15" t="s">
        <v>638</v>
      </c>
      <c r="V100" s="15" t="s">
        <v>657</v>
      </c>
      <c r="W100" s="15" t="s">
        <v>17</v>
      </c>
      <c r="X100" s="15">
        <v>0</v>
      </c>
      <c r="Y100" s="15" t="s">
        <v>555</v>
      </c>
      <c r="Z100" s="15"/>
      <c r="AA100" s="19">
        <v>44427</v>
      </c>
      <c r="AB100" s="19">
        <v>44427</v>
      </c>
      <c r="AC100" s="19">
        <v>44462</v>
      </c>
      <c r="AD100" s="19">
        <v>44462</v>
      </c>
      <c r="AE100" s="15">
        <v>1</v>
      </c>
      <c r="AF100" s="15">
        <v>1</v>
      </c>
      <c r="AG100" s="15" t="s">
        <v>640</v>
      </c>
      <c r="AH100" s="15">
        <v>0</v>
      </c>
      <c r="AI100" s="15">
        <v>0</v>
      </c>
      <c r="AJ100" s="15" t="s">
        <v>157</v>
      </c>
      <c r="AK100" s="15" t="s">
        <v>158</v>
      </c>
      <c r="AL100" s="15" t="s">
        <v>361</v>
      </c>
      <c r="AM100" s="17">
        <v>-4030684.93</v>
      </c>
      <c r="AN100" s="17">
        <v>-4030684.93</v>
      </c>
      <c r="AO100" s="15">
        <v>6.13</v>
      </c>
      <c r="AP100" s="17">
        <v>2000000000</v>
      </c>
      <c r="AQ100" s="15">
        <v>1</v>
      </c>
      <c r="AR100" s="15" t="s">
        <v>17</v>
      </c>
      <c r="AS100" s="15" t="s">
        <v>17</v>
      </c>
      <c r="AT100" s="15">
        <v>0</v>
      </c>
      <c r="AU100" s="15">
        <v>0</v>
      </c>
      <c r="AV100" s="15">
        <v>0</v>
      </c>
      <c r="AW100" s="8">
        <f>VLOOKUP(F100,[1]sell!$B:$G,6,0)</f>
        <v>-2000000000</v>
      </c>
      <c r="AX100" s="8">
        <f>VLOOKUP(F100,[1]sell!$B:$J,9,0)</f>
        <v>-4030684.93</v>
      </c>
      <c r="AY100" s="8">
        <f t="shared" si="1"/>
        <v>-2004030684.9300001</v>
      </c>
    </row>
    <row r="101" spans="1:51" ht="24.75" x14ac:dyDescent="0.25">
      <c r="D101" s="15" t="s">
        <v>362</v>
      </c>
      <c r="E101" s="15">
        <v>18491077</v>
      </c>
      <c r="F101" s="15">
        <v>48386428</v>
      </c>
      <c r="G101" s="15" t="s">
        <v>146</v>
      </c>
      <c r="H101" s="15" t="s">
        <v>147</v>
      </c>
      <c r="I101" s="15" t="s">
        <v>147</v>
      </c>
      <c r="J101" s="15" t="s">
        <v>148</v>
      </c>
      <c r="K101" s="15" t="s">
        <v>148</v>
      </c>
      <c r="L101" s="20" t="s">
        <v>194</v>
      </c>
      <c r="M101" s="15" t="s">
        <v>550</v>
      </c>
      <c r="N101" s="15" t="s">
        <v>551</v>
      </c>
      <c r="O101" s="17">
        <v>1000000000</v>
      </c>
      <c r="P101" s="15">
        <v>1</v>
      </c>
      <c r="Q101" s="15" t="s">
        <v>633</v>
      </c>
      <c r="R101" s="15" t="s">
        <v>633</v>
      </c>
      <c r="S101" s="15">
        <v>0</v>
      </c>
      <c r="T101" s="18">
        <v>1000000000</v>
      </c>
      <c r="U101" s="15" t="s">
        <v>633</v>
      </c>
      <c r="V101" s="15" t="s">
        <v>658</v>
      </c>
      <c r="W101" s="15" t="s">
        <v>17</v>
      </c>
      <c r="X101" s="15">
        <v>0</v>
      </c>
      <c r="Y101" s="15" t="s">
        <v>555</v>
      </c>
      <c r="Z101" s="15"/>
      <c r="AA101" s="19">
        <v>44427</v>
      </c>
      <c r="AB101" s="19">
        <v>44427</v>
      </c>
      <c r="AC101" s="19">
        <v>44462</v>
      </c>
      <c r="AD101" s="19">
        <v>44462</v>
      </c>
      <c r="AE101" s="15">
        <v>1</v>
      </c>
      <c r="AF101" s="15">
        <v>1</v>
      </c>
      <c r="AG101" s="15" t="s">
        <v>635</v>
      </c>
      <c r="AH101" s="15">
        <v>0</v>
      </c>
      <c r="AI101" s="15">
        <v>0</v>
      </c>
      <c r="AJ101" s="15" t="s">
        <v>157</v>
      </c>
      <c r="AK101" s="15" t="s">
        <v>158</v>
      </c>
      <c r="AL101" s="15" t="s">
        <v>361</v>
      </c>
      <c r="AM101" s="17">
        <v>-2005479.45</v>
      </c>
      <c r="AN101" s="17">
        <v>-2005479.45</v>
      </c>
      <c r="AO101" s="15">
        <v>6.1</v>
      </c>
      <c r="AP101" s="17">
        <v>1000000000</v>
      </c>
      <c r="AQ101" s="15">
        <v>1</v>
      </c>
      <c r="AR101" s="15" t="s">
        <v>17</v>
      </c>
      <c r="AS101" s="15" t="s">
        <v>17</v>
      </c>
      <c r="AT101" s="15">
        <v>0</v>
      </c>
      <c r="AU101" s="15">
        <v>0</v>
      </c>
      <c r="AV101" s="15">
        <v>0</v>
      </c>
      <c r="AW101" s="8">
        <f>VLOOKUP(F101,[1]sell!$B:$G,6,0)</f>
        <v>-1000000000</v>
      </c>
      <c r="AX101" s="8">
        <f>VLOOKUP(F101,[1]sell!$B:$J,9,0)</f>
        <v>-2005479.45</v>
      </c>
      <c r="AY101" s="8">
        <f t="shared" si="1"/>
        <v>-1002005479.45</v>
      </c>
    </row>
    <row r="102" spans="1:51" ht="24.75" x14ac:dyDescent="0.25">
      <c r="D102" s="15" t="s">
        <v>659</v>
      </c>
      <c r="E102" s="15">
        <v>18492114</v>
      </c>
      <c r="F102" s="15">
        <v>48436640</v>
      </c>
      <c r="G102" s="15" t="s">
        <v>146</v>
      </c>
      <c r="H102" s="15" t="s">
        <v>147</v>
      </c>
      <c r="I102" s="15" t="s">
        <v>147</v>
      </c>
      <c r="J102" s="15" t="s">
        <v>148</v>
      </c>
      <c r="K102" s="15" t="s">
        <v>148</v>
      </c>
      <c r="L102" s="20" t="s">
        <v>194</v>
      </c>
      <c r="M102" s="15" t="s">
        <v>608</v>
      </c>
      <c r="N102" s="15" t="s">
        <v>609</v>
      </c>
      <c r="O102" s="17">
        <v>1300000000</v>
      </c>
      <c r="P102" s="15">
        <v>1</v>
      </c>
      <c r="Q102" s="15" t="s">
        <v>660</v>
      </c>
      <c r="R102" s="15" t="s">
        <v>660</v>
      </c>
      <c r="S102" s="15">
        <v>0</v>
      </c>
      <c r="T102" s="18">
        <v>1300000000</v>
      </c>
      <c r="U102" s="15" t="s">
        <v>660</v>
      </c>
      <c r="V102" s="15" t="s">
        <v>661</v>
      </c>
      <c r="W102" s="15" t="s">
        <v>17</v>
      </c>
      <c r="X102" s="15">
        <v>0</v>
      </c>
      <c r="Y102" s="15" t="s">
        <v>555</v>
      </c>
      <c r="Z102" s="15"/>
      <c r="AA102" s="19">
        <v>44431</v>
      </c>
      <c r="AB102" s="19">
        <v>44431</v>
      </c>
      <c r="AC102" s="19">
        <v>44466</v>
      </c>
      <c r="AD102" s="19">
        <v>44466</v>
      </c>
      <c r="AE102" s="15">
        <v>1</v>
      </c>
      <c r="AF102" s="15">
        <v>1</v>
      </c>
      <c r="AG102" s="15" t="s">
        <v>662</v>
      </c>
      <c r="AH102" s="15">
        <v>0</v>
      </c>
      <c r="AI102" s="15">
        <v>0</v>
      </c>
      <c r="AJ102" s="15" t="s">
        <v>157</v>
      </c>
      <c r="AK102" s="15" t="s">
        <v>158</v>
      </c>
      <c r="AL102" s="15" t="s">
        <v>361</v>
      </c>
      <c r="AM102" s="17">
        <v>-1766575.34</v>
      </c>
      <c r="AN102" s="17">
        <v>-1766575.34</v>
      </c>
      <c r="AO102" s="15">
        <v>6.2</v>
      </c>
      <c r="AP102" s="17">
        <v>1300000000</v>
      </c>
      <c r="AQ102" s="15">
        <v>1</v>
      </c>
      <c r="AR102" s="15" t="s">
        <v>17</v>
      </c>
      <c r="AS102" s="15" t="s">
        <v>17</v>
      </c>
      <c r="AT102" s="15">
        <v>0</v>
      </c>
      <c r="AU102" s="15">
        <v>0</v>
      </c>
      <c r="AV102" s="15">
        <v>0</v>
      </c>
      <c r="AW102" s="8">
        <f>VLOOKUP(F102,[1]sell!$B:$G,6,0)</f>
        <v>-1300000000</v>
      </c>
      <c r="AX102" s="8">
        <f>VLOOKUP(F102,[1]sell!$B:$J,9,0)</f>
        <v>-1766575.34</v>
      </c>
      <c r="AY102" s="8">
        <f t="shared" si="1"/>
        <v>-1301766575.3399999</v>
      </c>
    </row>
    <row r="103" spans="1:51" ht="24.75" x14ac:dyDescent="0.25">
      <c r="D103" s="15" t="s">
        <v>659</v>
      </c>
      <c r="E103" s="15">
        <v>18492115</v>
      </c>
      <c r="F103" s="15">
        <v>48436643</v>
      </c>
      <c r="G103" s="15" t="s">
        <v>146</v>
      </c>
      <c r="H103" s="15" t="s">
        <v>147</v>
      </c>
      <c r="I103" s="15" t="s">
        <v>147</v>
      </c>
      <c r="J103" s="15" t="s">
        <v>148</v>
      </c>
      <c r="K103" s="15" t="s">
        <v>148</v>
      </c>
      <c r="L103" s="20" t="s">
        <v>194</v>
      </c>
      <c r="M103" s="15" t="s">
        <v>550</v>
      </c>
      <c r="N103" s="15" t="s">
        <v>551</v>
      </c>
      <c r="O103" s="17">
        <v>1000000000</v>
      </c>
      <c r="P103" s="15">
        <v>1</v>
      </c>
      <c r="Q103" s="15" t="s">
        <v>633</v>
      </c>
      <c r="R103" s="15" t="s">
        <v>633</v>
      </c>
      <c r="S103" s="15">
        <v>0</v>
      </c>
      <c r="T103" s="18">
        <v>1000000000</v>
      </c>
      <c r="U103" s="15" t="s">
        <v>633</v>
      </c>
      <c r="V103" s="15" t="s">
        <v>663</v>
      </c>
      <c r="W103" s="15" t="s">
        <v>17</v>
      </c>
      <c r="X103" s="15">
        <v>0</v>
      </c>
      <c r="Y103" s="15" t="s">
        <v>555</v>
      </c>
      <c r="Z103" s="15"/>
      <c r="AA103" s="19">
        <v>44431</v>
      </c>
      <c r="AB103" s="19">
        <v>44431</v>
      </c>
      <c r="AC103" s="19">
        <v>44466</v>
      </c>
      <c r="AD103" s="19">
        <v>44466</v>
      </c>
      <c r="AE103" s="15">
        <v>1</v>
      </c>
      <c r="AF103" s="15">
        <v>1</v>
      </c>
      <c r="AG103" s="15" t="s">
        <v>635</v>
      </c>
      <c r="AH103" s="15">
        <v>0</v>
      </c>
      <c r="AI103" s="15">
        <v>0</v>
      </c>
      <c r="AJ103" s="15" t="s">
        <v>157</v>
      </c>
      <c r="AK103" s="15" t="s">
        <v>158</v>
      </c>
      <c r="AL103" s="15" t="s">
        <v>361</v>
      </c>
      <c r="AM103" s="17">
        <v>-1358904.11</v>
      </c>
      <c r="AN103" s="17">
        <v>-1358904.11</v>
      </c>
      <c r="AO103" s="15">
        <v>6.2</v>
      </c>
      <c r="AP103" s="17">
        <v>1000000000</v>
      </c>
      <c r="AQ103" s="15">
        <v>1</v>
      </c>
      <c r="AR103" s="15" t="s">
        <v>17</v>
      </c>
      <c r="AS103" s="15" t="s">
        <v>17</v>
      </c>
      <c r="AT103" s="15">
        <v>0</v>
      </c>
      <c r="AU103" s="15">
        <v>0</v>
      </c>
      <c r="AV103" s="15">
        <v>0</v>
      </c>
      <c r="AW103" s="8">
        <f>VLOOKUP(F103,[1]sell!$B:$G,6,0)</f>
        <v>-1000000000</v>
      </c>
      <c r="AX103" s="8">
        <f>VLOOKUP(F103,[1]sell!$B:$J,9,0)</f>
        <v>-1358904.11</v>
      </c>
      <c r="AY103" s="8">
        <f t="shared" si="1"/>
        <v>-1001358904.11</v>
      </c>
    </row>
    <row r="104" spans="1:51" ht="24.75" x14ac:dyDescent="0.25">
      <c r="D104" s="15" t="s">
        <v>659</v>
      </c>
      <c r="E104" s="15">
        <v>18492116</v>
      </c>
      <c r="F104" s="15">
        <v>48436644</v>
      </c>
      <c r="G104" s="15" t="s">
        <v>146</v>
      </c>
      <c r="H104" s="15" t="s">
        <v>147</v>
      </c>
      <c r="I104" s="15" t="s">
        <v>147</v>
      </c>
      <c r="J104" s="15" t="s">
        <v>148</v>
      </c>
      <c r="K104" s="15" t="s">
        <v>148</v>
      </c>
      <c r="L104" s="20" t="s">
        <v>194</v>
      </c>
      <c r="M104" s="15" t="s">
        <v>550</v>
      </c>
      <c r="N104" s="15" t="s">
        <v>551</v>
      </c>
      <c r="O104" s="17">
        <v>1000000000</v>
      </c>
      <c r="P104" s="15">
        <v>1</v>
      </c>
      <c r="Q104" s="15" t="s">
        <v>633</v>
      </c>
      <c r="R104" s="15" t="s">
        <v>633</v>
      </c>
      <c r="S104" s="15">
        <v>0</v>
      </c>
      <c r="T104" s="18">
        <v>1000000000</v>
      </c>
      <c r="U104" s="15" t="s">
        <v>633</v>
      </c>
      <c r="V104" s="15" t="s">
        <v>663</v>
      </c>
      <c r="W104" s="15" t="s">
        <v>17</v>
      </c>
      <c r="X104" s="15">
        <v>0</v>
      </c>
      <c r="Y104" s="15" t="s">
        <v>555</v>
      </c>
      <c r="Z104" s="15"/>
      <c r="AA104" s="19">
        <v>44431</v>
      </c>
      <c r="AB104" s="19">
        <v>44431</v>
      </c>
      <c r="AC104" s="19">
        <v>44466</v>
      </c>
      <c r="AD104" s="19">
        <v>44466</v>
      </c>
      <c r="AE104" s="15">
        <v>1</v>
      </c>
      <c r="AF104" s="15">
        <v>1</v>
      </c>
      <c r="AG104" s="15" t="s">
        <v>635</v>
      </c>
      <c r="AH104" s="15">
        <v>0</v>
      </c>
      <c r="AI104" s="15">
        <v>0</v>
      </c>
      <c r="AJ104" s="15" t="s">
        <v>157</v>
      </c>
      <c r="AK104" s="15" t="s">
        <v>158</v>
      </c>
      <c r="AL104" s="15" t="s">
        <v>361</v>
      </c>
      <c r="AM104" s="17">
        <v>-1358904.11</v>
      </c>
      <c r="AN104" s="17">
        <v>-1358904.11</v>
      </c>
      <c r="AO104" s="15">
        <v>6.2</v>
      </c>
      <c r="AP104" s="17">
        <v>1000000000</v>
      </c>
      <c r="AQ104" s="15">
        <v>1</v>
      </c>
      <c r="AR104" s="15" t="s">
        <v>17</v>
      </c>
      <c r="AS104" s="15" t="s">
        <v>17</v>
      </c>
      <c r="AT104" s="15">
        <v>0</v>
      </c>
      <c r="AU104" s="15">
        <v>0</v>
      </c>
      <c r="AV104" s="15">
        <v>0</v>
      </c>
      <c r="AW104" s="8">
        <f>VLOOKUP(F104,[1]sell!$B:$G,6,0)</f>
        <v>-1000000000</v>
      </c>
      <c r="AX104" s="8">
        <f>VLOOKUP(F104,[1]sell!$B:$J,9,0)</f>
        <v>-1358904.11</v>
      </c>
      <c r="AY104" s="8">
        <f t="shared" si="1"/>
        <v>-1001358904.11</v>
      </c>
    </row>
    <row r="105" spans="1:51" ht="24.75" x14ac:dyDescent="0.25">
      <c r="D105" s="15" t="s">
        <v>181</v>
      </c>
      <c r="E105" s="15">
        <v>18492472</v>
      </c>
      <c r="F105" s="15">
        <v>48458664</v>
      </c>
      <c r="G105" s="15" t="s">
        <v>146</v>
      </c>
      <c r="H105" s="15" t="s">
        <v>147</v>
      </c>
      <c r="I105" s="15" t="s">
        <v>147</v>
      </c>
      <c r="J105" s="15" t="s">
        <v>148</v>
      </c>
      <c r="K105" s="15" t="s">
        <v>148</v>
      </c>
      <c r="L105" s="20" t="s">
        <v>194</v>
      </c>
      <c r="M105" s="15" t="s">
        <v>550</v>
      </c>
      <c r="N105" s="15" t="s">
        <v>551</v>
      </c>
      <c r="O105" s="17">
        <v>1000000000</v>
      </c>
      <c r="P105" s="15">
        <v>1</v>
      </c>
      <c r="Q105" s="15" t="s">
        <v>633</v>
      </c>
      <c r="R105" s="15" t="s">
        <v>633</v>
      </c>
      <c r="S105" s="15">
        <v>0</v>
      </c>
      <c r="T105" s="18">
        <v>1000000000</v>
      </c>
      <c r="U105" s="15" t="s">
        <v>633</v>
      </c>
      <c r="V105" s="15" t="s">
        <v>664</v>
      </c>
      <c r="W105" s="15" t="s">
        <v>17</v>
      </c>
      <c r="X105" s="15">
        <v>0</v>
      </c>
      <c r="Y105" s="15" t="s">
        <v>555</v>
      </c>
      <c r="Z105" s="15"/>
      <c r="AA105" s="19">
        <v>44432</v>
      </c>
      <c r="AB105" s="19">
        <v>44432</v>
      </c>
      <c r="AC105" s="19">
        <v>44446</v>
      </c>
      <c r="AD105" s="19">
        <v>44446</v>
      </c>
      <c r="AE105" s="15">
        <v>1</v>
      </c>
      <c r="AF105" s="15">
        <v>1</v>
      </c>
      <c r="AG105" s="15" t="s">
        <v>635</v>
      </c>
      <c r="AH105" s="15">
        <v>0</v>
      </c>
      <c r="AI105" s="15">
        <v>0</v>
      </c>
      <c r="AJ105" s="15" t="s">
        <v>157</v>
      </c>
      <c r="AK105" s="15" t="s">
        <v>158</v>
      </c>
      <c r="AL105" s="15" t="s">
        <v>361</v>
      </c>
      <c r="AM105" s="17">
        <v>-1177534.24</v>
      </c>
      <c r="AN105" s="17">
        <v>-1177534.24</v>
      </c>
      <c r="AO105" s="15">
        <v>6.14</v>
      </c>
      <c r="AP105" s="17">
        <v>1000000000</v>
      </c>
      <c r="AQ105" s="15">
        <v>1</v>
      </c>
      <c r="AR105" s="15" t="s">
        <v>17</v>
      </c>
      <c r="AS105" s="15" t="s">
        <v>17</v>
      </c>
      <c r="AT105" s="15">
        <v>0</v>
      </c>
      <c r="AU105" s="15">
        <v>0</v>
      </c>
      <c r="AV105" s="15">
        <v>0</v>
      </c>
      <c r="AW105" s="8">
        <f>VLOOKUP(F105,[1]sell!$B:$G,6,0)</f>
        <v>-1000000000</v>
      </c>
      <c r="AX105" s="8">
        <f>VLOOKUP(F105,[1]sell!$B:$J,9,0)</f>
        <v>-1177534.24</v>
      </c>
      <c r="AY105" s="8">
        <f t="shared" si="1"/>
        <v>-1001177534.24</v>
      </c>
    </row>
    <row r="106" spans="1:51" ht="24.75" x14ac:dyDescent="0.25">
      <c r="D106" s="15" t="s">
        <v>236</v>
      </c>
      <c r="E106" s="15">
        <v>18492758</v>
      </c>
      <c r="F106" s="15">
        <v>48475491</v>
      </c>
      <c r="G106" s="15" t="s">
        <v>146</v>
      </c>
      <c r="H106" s="15" t="s">
        <v>147</v>
      </c>
      <c r="I106" s="15" t="s">
        <v>147</v>
      </c>
      <c r="J106" s="15" t="s">
        <v>148</v>
      </c>
      <c r="K106" s="15" t="s">
        <v>148</v>
      </c>
      <c r="L106" s="20" t="s">
        <v>194</v>
      </c>
      <c r="M106" s="15" t="s">
        <v>608</v>
      </c>
      <c r="N106" s="15" t="s">
        <v>609</v>
      </c>
      <c r="O106" s="17">
        <v>3000000000</v>
      </c>
      <c r="P106" s="15">
        <v>1.3557E-2</v>
      </c>
      <c r="Q106" s="15" t="s">
        <v>665</v>
      </c>
      <c r="R106" s="15" t="s">
        <v>665</v>
      </c>
      <c r="S106" s="15">
        <v>0</v>
      </c>
      <c r="T106" s="18">
        <v>40669500</v>
      </c>
      <c r="U106" s="15" t="s">
        <v>666</v>
      </c>
      <c r="V106" s="15" t="s">
        <v>667</v>
      </c>
      <c r="W106" s="15" t="s">
        <v>343</v>
      </c>
      <c r="X106" s="15">
        <v>0</v>
      </c>
      <c r="Y106" s="15" t="s">
        <v>555</v>
      </c>
      <c r="Z106" s="15"/>
      <c r="AA106" s="19">
        <v>44433</v>
      </c>
      <c r="AB106" s="19">
        <v>44433</v>
      </c>
      <c r="AC106" s="19">
        <v>44440</v>
      </c>
      <c r="AD106" s="19">
        <v>44440</v>
      </c>
      <c r="AE106" s="15">
        <v>73.9465</v>
      </c>
      <c r="AF106" s="15">
        <v>73.278099999999995</v>
      </c>
      <c r="AG106" s="15" t="s">
        <v>668</v>
      </c>
      <c r="AH106" s="15">
        <v>0</v>
      </c>
      <c r="AI106" s="15">
        <v>0</v>
      </c>
      <c r="AJ106" s="15" t="s">
        <v>157</v>
      </c>
      <c r="AK106" s="15" t="s">
        <v>158</v>
      </c>
      <c r="AL106" s="15" t="s">
        <v>361</v>
      </c>
      <c r="AM106" s="17">
        <v>-2339.89</v>
      </c>
      <c r="AN106" s="17">
        <v>-172156</v>
      </c>
      <c r="AO106" s="15">
        <v>0.35</v>
      </c>
      <c r="AP106" s="17">
        <v>2992234060.8000002</v>
      </c>
      <c r="AQ106" s="15">
        <v>1</v>
      </c>
      <c r="AR106" s="15" t="s">
        <v>17</v>
      </c>
      <c r="AS106" s="15" t="s">
        <v>343</v>
      </c>
      <c r="AT106" s="15">
        <v>0</v>
      </c>
      <c r="AU106" s="15">
        <v>0</v>
      </c>
      <c r="AV106" s="15">
        <v>0</v>
      </c>
      <c r="AW106" s="8">
        <f>VLOOKUP(F106,[1]sell!$B:$G,6,0)</f>
        <v>-2992234060.8000002</v>
      </c>
      <c r="AX106" s="8">
        <f>VLOOKUP(F106,[1]sell!$B:$J,9,0)</f>
        <v>-172156</v>
      </c>
      <c r="AY106" s="8">
        <f t="shared" si="1"/>
        <v>-2992406216.8000002</v>
      </c>
    </row>
    <row r="107" spans="1:51" ht="24.75" x14ac:dyDescent="0.25">
      <c r="D107" s="15" t="s">
        <v>236</v>
      </c>
      <c r="E107" s="15">
        <v>18492762</v>
      </c>
      <c r="F107" s="15">
        <v>48476092</v>
      </c>
      <c r="G107" s="15" t="s">
        <v>146</v>
      </c>
      <c r="H107" s="15" t="s">
        <v>147</v>
      </c>
      <c r="I107" s="15" t="s">
        <v>147</v>
      </c>
      <c r="J107" s="15" t="s">
        <v>148</v>
      </c>
      <c r="K107" s="15" t="s">
        <v>148</v>
      </c>
      <c r="L107" s="20" t="s">
        <v>194</v>
      </c>
      <c r="M107" s="15" t="s">
        <v>608</v>
      </c>
      <c r="N107" s="15" t="s">
        <v>609</v>
      </c>
      <c r="O107" s="17">
        <v>3000000000</v>
      </c>
      <c r="P107" s="15">
        <v>1.3557E-2</v>
      </c>
      <c r="Q107" s="15" t="s">
        <v>665</v>
      </c>
      <c r="R107" s="15" t="s">
        <v>665</v>
      </c>
      <c r="S107" s="15">
        <v>0</v>
      </c>
      <c r="T107" s="18">
        <v>40669500</v>
      </c>
      <c r="U107" s="15" t="s">
        <v>666</v>
      </c>
      <c r="V107" s="15" t="s">
        <v>667</v>
      </c>
      <c r="W107" s="15" t="s">
        <v>343</v>
      </c>
      <c r="X107" s="15">
        <v>0</v>
      </c>
      <c r="Y107" s="15" t="s">
        <v>555</v>
      </c>
      <c r="Z107" s="15"/>
      <c r="AA107" s="19">
        <v>44433</v>
      </c>
      <c r="AB107" s="19">
        <v>44433</v>
      </c>
      <c r="AC107" s="19">
        <v>44440</v>
      </c>
      <c r="AD107" s="19">
        <v>44440</v>
      </c>
      <c r="AE107" s="15">
        <v>73.9465</v>
      </c>
      <c r="AF107" s="15">
        <v>73.278099999999995</v>
      </c>
      <c r="AG107" s="15" t="s">
        <v>668</v>
      </c>
      <c r="AH107" s="15">
        <v>0</v>
      </c>
      <c r="AI107" s="15">
        <v>0</v>
      </c>
      <c r="AJ107" s="15" t="s">
        <v>157</v>
      </c>
      <c r="AK107" s="15" t="s">
        <v>158</v>
      </c>
      <c r="AL107" s="15" t="s">
        <v>361</v>
      </c>
      <c r="AM107" s="17">
        <v>-2339.89</v>
      </c>
      <c r="AN107" s="17">
        <v>-172156</v>
      </c>
      <c r="AO107" s="15">
        <v>0.35</v>
      </c>
      <c r="AP107" s="17">
        <v>2992234060.8000002</v>
      </c>
      <c r="AQ107" s="15">
        <v>1</v>
      </c>
      <c r="AR107" s="15" t="s">
        <v>17</v>
      </c>
      <c r="AS107" s="15" t="s">
        <v>343</v>
      </c>
      <c r="AT107" s="15">
        <v>0</v>
      </c>
      <c r="AU107" s="15">
        <v>0</v>
      </c>
      <c r="AV107" s="15">
        <v>0</v>
      </c>
      <c r="AW107" s="8">
        <f>VLOOKUP(F107,[1]sell!$B:$G,6,0)</f>
        <v>-2992234060.8000002</v>
      </c>
      <c r="AX107" s="8">
        <f>VLOOKUP(F107,[1]sell!$B:$J,9,0)</f>
        <v>-172156</v>
      </c>
      <c r="AY107" s="8">
        <f t="shared" si="1"/>
        <v>-2992406216.8000002</v>
      </c>
    </row>
    <row r="108" spans="1:51" ht="24.75" x14ac:dyDescent="0.25">
      <c r="D108" s="15" t="s">
        <v>236</v>
      </c>
      <c r="E108" s="15">
        <v>18492763</v>
      </c>
      <c r="F108" s="15">
        <v>48476097</v>
      </c>
      <c r="G108" s="15" t="s">
        <v>146</v>
      </c>
      <c r="H108" s="15" t="s">
        <v>147</v>
      </c>
      <c r="I108" s="15" t="s">
        <v>147</v>
      </c>
      <c r="J108" s="15" t="s">
        <v>148</v>
      </c>
      <c r="K108" s="15" t="s">
        <v>148</v>
      </c>
      <c r="L108" s="20" t="s">
        <v>194</v>
      </c>
      <c r="M108" s="15" t="s">
        <v>550</v>
      </c>
      <c r="N108" s="15" t="s">
        <v>551</v>
      </c>
      <c r="O108" s="17">
        <v>1500000000</v>
      </c>
      <c r="P108" s="15">
        <v>1.3557E-2</v>
      </c>
      <c r="Q108" s="15" t="s">
        <v>669</v>
      </c>
      <c r="R108" s="15" t="s">
        <v>669</v>
      </c>
      <c r="S108" s="15">
        <v>0</v>
      </c>
      <c r="T108" s="18">
        <v>20334750</v>
      </c>
      <c r="U108" s="15" t="s">
        <v>670</v>
      </c>
      <c r="V108" s="15" t="s">
        <v>671</v>
      </c>
      <c r="W108" s="15" t="s">
        <v>343</v>
      </c>
      <c r="X108" s="15">
        <v>0</v>
      </c>
      <c r="Y108" s="15" t="s">
        <v>555</v>
      </c>
      <c r="Z108" s="15"/>
      <c r="AA108" s="19">
        <v>44433</v>
      </c>
      <c r="AB108" s="19">
        <v>44433</v>
      </c>
      <c r="AC108" s="19">
        <v>44440</v>
      </c>
      <c r="AD108" s="19">
        <v>44440</v>
      </c>
      <c r="AE108" s="15">
        <v>73.9465</v>
      </c>
      <c r="AF108" s="15">
        <v>73.278099999999995</v>
      </c>
      <c r="AG108" s="15" t="s">
        <v>672</v>
      </c>
      <c r="AH108" s="15">
        <v>0</v>
      </c>
      <c r="AI108" s="15">
        <v>0</v>
      </c>
      <c r="AJ108" s="15" t="s">
        <v>157</v>
      </c>
      <c r="AK108" s="15" t="s">
        <v>158</v>
      </c>
      <c r="AL108" s="15" t="s">
        <v>361</v>
      </c>
      <c r="AM108" s="17">
        <v>-1169.95</v>
      </c>
      <c r="AN108" s="17">
        <v>-86078.37</v>
      </c>
      <c r="AO108" s="15">
        <v>0.35</v>
      </c>
      <c r="AP108" s="17">
        <v>1496117030.4000001</v>
      </c>
      <c r="AQ108" s="15">
        <v>1</v>
      </c>
      <c r="AR108" s="15" t="s">
        <v>17</v>
      </c>
      <c r="AS108" s="15" t="s">
        <v>343</v>
      </c>
      <c r="AT108" s="15">
        <v>0</v>
      </c>
      <c r="AU108" s="15">
        <v>0</v>
      </c>
      <c r="AV108" s="15">
        <v>0</v>
      </c>
      <c r="AW108" s="8">
        <f>VLOOKUP(F108,[1]sell!$B:$G,6,0)</f>
        <v>-1496117030.4000001</v>
      </c>
      <c r="AX108" s="8">
        <f>VLOOKUP(F108,[1]sell!$B:$J,9,0)</f>
        <v>-86078.37</v>
      </c>
      <c r="AY108" s="8">
        <f t="shared" si="1"/>
        <v>-1496203108.77</v>
      </c>
    </row>
    <row r="109" spans="1:51" ht="24.75" x14ac:dyDescent="0.25">
      <c r="D109" s="15" t="s">
        <v>236</v>
      </c>
      <c r="E109" s="15">
        <v>18492766</v>
      </c>
      <c r="F109" s="15">
        <v>48476105</v>
      </c>
      <c r="G109" s="15" t="s">
        <v>146</v>
      </c>
      <c r="H109" s="15" t="s">
        <v>147</v>
      </c>
      <c r="I109" s="15" t="s">
        <v>147</v>
      </c>
      <c r="J109" s="15" t="s">
        <v>148</v>
      </c>
      <c r="K109" s="15" t="s">
        <v>148</v>
      </c>
      <c r="L109" s="20" t="s">
        <v>194</v>
      </c>
      <c r="M109" s="15" t="s">
        <v>608</v>
      </c>
      <c r="N109" s="15" t="s">
        <v>609</v>
      </c>
      <c r="O109" s="17">
        <v>1500000000</v>
      </c>
      <c r="P109" s="15">
        <v>1.3557E-2</v>
      </c>
      <c r="Q109" s="15" t="s">
        <v>669</v>
      </c>
      <c r="R109" s="15" t="s">
        <v>669</v>
      </c>
      <c r="S109" s="15">
        <v>0</v>
      </c>
      <c r="T109" s="18">
        <v>20334750</v>
      </c>
      <c r="U109" s="15" t="s">
        <v>670</v>
      </c>
      <c r="V109" s="15" t="s">
        <v>673</v>
      </c>
      <c r="W109" s="15" t="s">
        <v>343</v>
      </c>
      <c r="X109" s="15">
        <v>0</v>
      </c>
      <c r="Y109" s="15" t="s">
        <v>555</v>
      </c>
      <c r="Z109" s="15"/>
      <c r="AA109" s="19">
        <v>44433</v>
      </c>
      <c r="AB109" s="19">
        <v>44433</v>
      </c>
      <c r="AC109" s="19">
        <v>44440</v>
      </c>
      <c r="AD109" s="19">
        <v>44440</v>
      </c>
      <c r="AE109" s="15">
        <v>73.9465</v>
      </c>
      <c r="AF109" s="15">
        <v>73.278099999999995</v>
      </c>
      <c r="AG109" s="15" t="s">
        <v>672</v>
      </c>
      <c r="AH109" s="15">
        <v>0</v>
      </c>
      <c r="AI109" s="15">
        <v>0</v>
      </c>
      <c r="AJ109" s="15" t="s">
        <v>157</v>
      </c>
      <c r="AK109" s="15" t="s">
        <v>158</v>
      </c>
      <c r="AL109" s="15" t="s">
        <v>361</v>
      </c>
      <c r="AM109" s="17">
        <v>-1002.81</v>
      </c>
      <c r="AN109" s="17">
        <v>-73781.14</v>
      </c>
      <c r="AO109" s="15">
        <v>0.3</v>
      </c>
      <c r="AP109" s="17">
        <v>1496117030.4000001</v>
      </c>
      <c r="AQ109" s="15">
        <v>1</v>
      </c>
      <c r="AR109" s="15" t="s">
        <v>17</v>
      </c>
      <c r="AS109" s="15" t="s">
        <v>343</v>
      </c>
      <c r="AT109" s="15">
        <v>0</v>
      </c>
      <c r="AU109" s="15">
        <v>0</v>
      </c>
      <c r="AV109" s="15">
        <v>0</v>
      </c>
      <c r="AW109" s="8">
        <f>VLOOKUP(F109,[1]sell!$B:$G,6,0)</f>
        <v>-1496117030.4000001</v>
      </c>
      <c r="AX109" s="8">
        <f>VLOOKUP(F109,[1]sell!$B:$J,9,0)</f>
        <v>-73781.14</v>
      </c>
      <c r="AY109" s="8">
        <f t="shared" si="1"/>
        <v>-1496190811.5400002</v>
      </c>
    </row>
    <row r="110" spans="1:51" ht="24.75" x14ac:dyDescent="0.25">
      <c r="D110" s="15" t="s">
        <v>236</v>
      </c>
      <c r="E110" s="15">
        <v>18492770</v>
      </c>
      <c r="F110" s="15">
        <v>48477109</v>
      </c>
      <c r="G110" s="15" t="s">
        <v>146</v>
      </c>
      <c r="H110" s="15" t="s">
        <v>147</v>
      </c>
      <c r="I110" s="15" t="s">
        <v>147</v>
      </c>
      <c r="J110" s="15" t="s">
        <v>148</v>
      </c>
      <c r="K110" s="15" t="s">
        <v>148</v>
      </c>
      <c r="L110" s="20" t="s">
        <v>194</v>
      </c>
      <c r="M110" s="15" t="s">
        <v>608</v>
      </c>
      <c r="N110" s="15" t="s">
        <v>609</v>
      </c>
      <c r="O110" s="17">
        <v>1500000000</v>
      </c>
      <c r="P110" s="15">
        <v>1.3557E-2</v>
      </c>
      <c r="Q110" s="15" t="s">
        <v>669</v>
      </c>
      <c r="R110" s="15" t="s">
        <v>669</v>
      </c>
      <c r="S110" s="15">
        <v>0</v>
      </c>
      <c r="T110" s="18">
        <v>20334750</v>
      </c>
      <c r="U110" s="15" t="s">
        <v>670</v>
      </c>
      <c r="V110" s="15" t="s">
        <v>671</v>
      </c>
      <c r="W110" s="15" t="s">
        <v>343</v>
      </c>
      <c r="X110" s="15">
        <v>0</v>
      </c>
      <c r="Y110" s="15" t="s">
        <v>555</v>
      </c>
      <c r="Z110" s="15"/>
      <c r="AA110" s="19">
        <v>44433</v>
      </c>
      <c r="AB110" s="19">
        <v>44433</v>
      </c>
      <c r="AC110" s="19">
        <v>44440</v>
      </c>
      <c r="AD110" s="19">
        <v>44440</v>
      </c>
      <c r="AE110" s="15">
        <v>73.9465</v>
      </c>
      <c r="AF110" s="15">
        <v>73.278099999999995</v>
      </c>
      <c r="AG110" s="15" t="s">
        <v>672</v>
      </c>
      <c r="AH110" s="15">
        <v>0</v>
      </c>
      <c r="AI110" s="15">
        <v>0</v>
      </c>
      <c r="AJ110" s="15" t="s">
        <v>157</v>
      </c>
      <c r="AK110" s="15" t="s">
        <v>158</v>
      </c>
      <c r="AL110" s="15" t="s">
        <v>361</v>
      </c>
      <c r="AM110" s="17">
        <v>-1169.95</v>
      </c>
      <c r="AN110" s="17">
        <v>-86078.37</v>
      </c>
      <c r="AO110" s="15">
        <v>0.35</v>
      </c>
      <c r="AP110" s="17">
        <v>1496117030.4000001</v>
      </c>
      <c r="AQ110" s="15">
        <v>1</v>
      </c>
      <c r="AR110" s="15" t="s">
        <v>17</v>
      </c>
      <c r="AS110" s="15" t="s">
        <v>343</v>
      </c>
      <c r="AT110" s="15">
        <v>0</v>
      </c>
      <c r="AU110" s="15">
        <v>0</v>
      </c>
      <c r="AV110" s="15">
        <v>0</v>
      </c>
      <c r="AW110" s="8">
        <f>VLOOKUP(F110,[1]sell!$B:$G,6,0)</f>
        <v>-1496117030.4000001</v>
      </c>
      <c r="AX110" s="8">
        <f>VLOOKUP(F110,[1]sell!$B:$J,9,0)</f>
        <v>-86078.37</v>
      </c>
      <c r="AY110" s="8">
        <f t="shared" si="1"/>
        <v>-1496203108.77</v>
      </c>
    </row>
    <row r="111" spans="1:51" ht="48.75" x14ac:dyDescent="0.25">
      <c r="A111" s="6">
        <v>9</v>
      </c>
      <c r="B111" s="6" t="str">
        <f>VLOOKUP(F111,[1]buy!$B:$E,4,0)</f>
        <v>47010</v>
      </c>
      <c r="C111" s="6">
        <f>VLOOKUP(F111,[1]buy!$B:$H,7,0)</f>
        <v>47011</v>
      </c>
      <c r="D111" s="15" t="s">
        <v>236</v>
      </c>
      <c r="E111" s="15">
        <v>18492819</v>
      </c>
      <c r="F111" s="15">
        <v>48478379</v>
      </c>
      <c r="G111" s="15" t="s">
        <v>146</v>
      </c>
      <c r="H111" s="15" t="s">
        <v>147</v>
      </c>
      <c r="I111" s="15" t="s">
        <v>147</v>
      </c>
      <c r="J111" s="15" t="s">
        <v>148</v>
      </c>
      <c r="K111" s="15" t="s">
        <v>148</v>
      </c>
      <c r="L111" s="16" t="s">
        <v>149</v>
      </c>
      <c r="M111" s="15" t="s">
        <v>674</v>
      </c>
      <c r="N111" s="15" t="s">
        <v>675</v>
      </c>
      <c r="O111" s="17">
        <v>505558</v>
      </c>
      <c r="P111" s="15">
        <v>105.729</v>
      </c>
      <c r="Q111" s="15" t="s">
        <v>676</v>
      </c>
      <c r="R111" s="15" t="s">
        <v>677</v>
      </c>
      <c r="S111" s="15">
        <v>9</v>
      </c>
      <c r="T111" s="18">
        <v>499999996.45999998</v>
      </c>
      <c r="U111" s="15" t="s">
        <v>678</v>
      </c>
      <c r="V111" s="15" t="s">
        <v>679</v>
      </c>
      <c r="W111" s="15" t="s">
        <v>17</v>
      </c>
      <c r="X111" s="15" t="s">
        <v>680</v>
      </c>
      <c r="Y111" s="15" t="s">
        <v>429</v>
      </c>
      <c r="Z111" s="15"/>
      <c r="AA111" s="19">
        <v>44433</v>
      </c>
      <c r="AB111" s="19">
        <v>44433</v>
      </c>
      <c r="AC111" s="19">
        <v>44440</v>
      </c>
      <c r="AD111" s="19">
        <v>44440</v>
      </c>
      <c r="AE111" s="15">
        <v>1</v>
      </c>
      <c r="AF111" s="15">
        <v>1</v>
      </c>
      <c r="AG111" s="15" t="s">
        <v>681</v>
      </c>
      <c r="AH111" s="15">
        <v>0</v>
      </c>
      <c r="AI111" s="15">
        <v>0</v>
      </c>
      <c r="AJ111" s="15" t="s">
        <v>157</v>
      </c>
      <c r="AK111" s="15" t="s">
        <v>158</v>
      </c>
      <c r="AL111" s="15">
        <v>1</v>
      </c>
      <c r="AM111" s="17">
        <v>563013.72</v>
      </c>
      <c r="AN111" s="17">
        <v>563013.72</v>
      </c>
      <c r="AO111" s="15">
        <v>6.85</v>
      </c>
      <c r="AP111" s="17">
        <v>499999996.45999998</v>
      </c>
      <c r="AQ111" s="15" t="s">
        <v>342</v>
      </c>
      <c r="AR111" s="15" t="s">
        <v>17</v>
      </c>
      <c r="AS111" s="15" t="s">
        <v>17</v>
      </c>
      <c r="AT111" s="15">
        <v>105.7</v>
      </c>
      <c r="AU111" s="15">
        <v>105.9</v>
      </c>
      <c r="AV111" s="15">
        <v>30.8</v>
      </c>
      <c r="AW111" s="8">
        <f>VLOOKUP(F111,[1]buy!$B:$G,6,0)</f>
        <v>499999996.45999998</v>
      </c>
      <c r="AX111" s="8">
        <f>VLOOKUP(F111,[1]buy!$B:$J,9,0)</f>
        <v>563013.68999999994</v>
      </c>
      <c r="AY111" s="8">
        <f t="shared" si="1"/>
        <v>500563010.14999998</v>
      </c>
    </row>
    <row r="112" spans="1:51" ht="48.75" x14ac:dyDescent="0.25">
      <c r="D112" s="15" t="s">
        <v>236</v>
      </c>
      <c r="E112" s="15">
        <v>18492878</v>
      </c>
      <c r="F112" s="15">
        <v>48479180</v>
      </c>
      <c r="G112" s="15" t="s">
        <v>146</v>
      </c>
      <c r="H112" s="15" t="s">
        <v>378</v>
      </c>
      <c r="I112" s="15" t="s">
        <v>378</v>
      </c>
      <c r="J112" s="15" t="s">
        <v>148</v>
      </c>
      <c r="K112" s="15" t="s">
        <v>148</v>
      </c>
      <c r="L112" s="20" t="s">
        <v>194</v>
      </c>
      <c r="M112" s="15" t="s">
        <v>682</v>
      </c>
      <c r="N112" s="15" t="s">
        <v>683</v>
      </c>
      <c r="O112" s="17">
        <v>900000</v>
      </c>
      <c r="P112" s="15">
        <v>100.73</v>
      </c>
      <c r="Q112" s="15" t="s">
        <v>684</v>
      </c>
      <c r="R112" s="15" t="s">
        <v>685</v>
      </c>
      <c r="S112" s="15">
        <v>15</v>
      </c>
      <c r="T112" s="18">
        <v>793412100</v>
      </c>
      <c r="U112" s="15" t="s">
        <v>686</v>
      </c>
      <c r="V112" s="15" t="s">
        <v>687</v>
      </c>
      <c r="W112" s="15" t="s">
        <v>17</v>
      </c>
      <c r="X112" s="15" t="s">
        <v>688</v>
      </c>
      <c r="Y112" s="15" t="s">
        <v>386</v>
      </c>
      <c r="Z112" s="15"/>
      <c r="AA112" s="19">
        <v>44433</v>
      </c>
      <c r="AB112" s="19">
        <v>44433</v>
      </c>
      <c r="AC112" s="19">
        <v>44440</v>
      </c>
      <c r="AD112" s="19">
        <v>44440</v>
      </c>
      <c r="AE112" s="15">
        <v>1</v>
      </c>
      <c r="AF112" s="15">
        <v>1</v>
      </c>
      <c r="AG112" s="15" t="s">
        <v>689</v>
      </c>
      <c r="AH112" s="15">
        <v>0</v>
      </c>
      <c r="AI112" s="15">
        <v>0</v>
      </c>
      <c r="AJ112" s="15" t="s">
        <v>388</v>
      </c>
      <c r="AK112" s="15" t="s">
        <v>158</v>
      </c>
      <c r="AL112" s="15">
        <v>2</v>
      </c>
      <c r="AM112" s="17">
        <v>-860797.8</v>
      </c>
      <c r="AN112" s="17">
        <v>-860797.8</v>
      </c>
      <c r="AO112" s="15">
        <v>6.6</v>
      </c>
      <c r="AP112" s="17">
        <v>793412100</v>
      </c>
      <c r="AQ112" s="15" t="s">
        <v>342</v>
      </c>
      <c r="AR112" s="15" t="s">
        <v>17</v>
      </c>
      <c r="AS112" s="15" t="s">
        <v>17</v>
      </c>
      <c r="AT112" s="15">
        <v>99.92</v>
      </c>
      <c r="AU112" s="15">
        <v>100.42</v>
      </c>
      <c r="AV112" s="15">
        <v>31.32</v>
      </c>
      <c r="AW112" s="8">
        <f>VLOOKUP(F112,[1]sell!$B:$G,6,0)</f>
        <v>-793412100</v>
      </c>
      <c r="AX112" s="8">
        <f>VLOOKUP(F112,[1]sell!$B:$J,9,0)</f>
        <v>-860797.78</v>
      </c>
      <c r="AY112" s="8">
        <f t="shared" si="1"/>
        <v>-794272897.77999997</v>
      </c>
    </row>
    <row r="113" spans="1:51" ht="24.75" x14ac:dyDescent="0.25">
      <c r="D113" s="15" t="s">
        <v>236</v>
      </c>
      <c r="E113" s="15">
        <v>18492922</v>
      </c>
      <c r="F113" s="15">
        <v>48482087</v>
      </c>
      <c r="G113" s="15" t="s">
        <v>146</v>
      </c>
      <c r="H113" s="15" t="s">
        <v>147</v>
      </c>
      <c r="I113" s="15" t="s">
        <v>147</v>
      </c>
      <c r="J113" s="15" t="s">
        <v>148</v>
      </c>
      <c r="K113" s="15" t="s">
        <v>148</v>
      </c>
      <c r="L113" s="20" t="s">
        <v>194</v>
      </c>
      <c r="M113" s="15" t="s">
        <v>608</v>
      </c>
      <c r="N113" s="15" t="s">
        <v>609</v>
      </c>
      <c r="O113" s="17">
        <v>3000000000</v>
      </c>
      <c r="P113" s="15">
        <v>1</v>
      </c>
      <c r="Q113" s="15" t="s">
        <v>647</v>
      </c>
      <c r="R113" s="15" t="s">
        <v>647</v>
      </c>
      <c r="S113" s="15">
        <v>0</v>
      </c>
      <c r="T113" s="18">
        <v>3000000000</v>
      </c>
      <c r="U113" s="15" t="s">
        <v>647</v>
      </c>
      <c r="V113" s="15" t="s">
        <v>690</v>
      </c>
      <c r="W113" s="15" t="s">
        <v>17</v>
      </c>
      <c r="X113" s="15">
        <v>0</v>
      </c>
      <c r="Y113" s="15" t="s">
        <v>555</v>
      </c>
      <c r="Z113" s="15"/>
      <c r="AA113" s="19">
        <v>44433</v>
      </c>
      <c r="AB113" s="19">
        <v>44433</v>
      </c>
      <c r="AC113" s="19">
        <v>44440</v>
      </c>
      <c r="AD113" s="19">
        <v>44440</v>
      </c>
      <c r="AE113" s="15">
        <v>1</v>
      </c>
      <c r="AF113" s="15">
        <v>1</v>
      </c>
      <c r="AG113" s="15" t="s">
        <v>649</v>
      </c>
      <c r="AH113" s="15">
        <v>0</v>
      </c>
      <c r="AI113" s="15">
        <v>0</v>
      </c>
      <c r="AJ113" s="15" t="s">
        <v>157</v>
      </c>
      <c r="AK113" s="15" t="s">
        <v>158</v>
      </c>
      <c r="AL113" s="15" t="s">
        <v>361</v>
      </c>
      <c r="AM113" s="17">
        <v>-3027945.21</v>
      </c>
      <c r="AN113" s="17">
        <v>-3027945.21</v>
      </c>
      <c r="AO113" s="15">
        <v>6.14</v>
      </c>
      <c r="AP113" s="17">
        <v>3000000000</v>
      </c>
      <c r="AQ113" s="15">
        <v>1</v>
      </c>
      <c r="AR113" s="15" t="s">
        <v>17</v>
      </c>
      <c r="AS113" s="15" t="s">
        <v>17</v>
      </c>
      <c r="AT113" s="15">
        <v>0</v>
      </c>
      <c r="AU113" s="15">
        <v>0</v>
      </c>
      <c r="AV113" s="15">
        <v>0</v>
      </c>
      <c r="AW113" s="8">
        <f>VLOOKUP(F113,[1]sell!$B:$G,6,0)</f>
        <v>-3000000000</v>
      </c>
      <c r="AX113" s="8">
        <f>VLOOKUP(F113,[1]sell!$B:$J,9,0)</f>
        <v>-3027945.21</v>
      </c>
      <c r="AY113" s="8">
        <f t="shared" si="1"/>
        <v>-3003027945.21</v>
      </c>
    </row>
    <row r="114" spans="1:51" ht="24.75" x14ac:dyDescent="0.25">
      <c r="D114" s="15" t="s">
        <v>236</v>
      </c>
      <c r="E114" s="15">
        <v>18492923</v>
      </c>
      <c r="F114" s="15">
        <v>48482088</v>
      </c>
      <c r="G114" s="15" t="s">
        <v>146</v>
      </c>
      <c r="H114" s="15" t="s">
        <v>147</v>
      </c>
      <c r="I114" s="15" t="s">
        <v>147</v>
      </c>
      <c r="J114" s="15" t="s">
        <v>148</v>
      </c>
      <c r="K114" s="15" t="s">
        <v>148</v>
      </c>
      <c r="L114" s="20" t="s">
        <v>194</v>
      </c>
      <c r="M114" s="15" t="s">
        <v>550</v>
      </c>
      <c r="N114" s="15" t="s">
        <v>551</v>
      </c>
      <c r="O114" s="17">
        <v>3500000000</v>
      </c>
      <c r="P114" s="15">
        <v>1</v>
      </c>
      <c r="Q114" s="15" t="s">
        <v>691</v>
      </c>
      <c r="R114" s="15" t="s">
        <v>691</v>
      </c>
      <c r="S114" s="15">
        <v>0</v>
      </c>
      <c r="T114" s="18">
        <v>3500000000</v>
      </c>
      <c r="U114" s="15" t="s">
        <v>691</v>
      </c>
      <c r="V114" s="15" t="s">
        <v>692</v>
      </c>
      <c r="W114" s="15" t="s">
        <v>17</v>
      </c>
      <c r="X114" s="15">
        <v>0</v>
      </c>
      <c r="Y114" s="15" t="s">
        <v>555</v>
      </c>
      <c r="Z114" s="15"/>
      <c r="AA114" s="19">
        <v>44433</v>
      </c>
      <c r="AB114" s="19">
        <v>44433</v>
      </c>
      <c r="AC114" s="19">
        <v>44440</v>
      </c>
      <c r="AD114" s="19">
        <v>44440</v>
      </c>
      <c r="AE114" s="15">
        <v>1</v>
      </c>
      <c r="AF114" s="15">
        <v>1</v>
      </c>
      <c r="AG114" s="15" t="s">
        <v>693</v>
      </c>
      <c r="AH114" s="15">
        <v>0</v>
      </c>
      <c r="AI114" s="15">
        <v>0</v>
      </c>
      <c r="AJ114" s="15" t="s">
        <v>157</v>
      </c>
      <c r="AK114" s="15" t="s">
        <v>158</v>
      </c>
      <c r="AL114" s="15" t="s">
        <v>361</v>
      </c>
      <c r="AM114" s="17">
        <v>-3521095.89</v>
      </c>
      <c r="AN114" s="17">
        <v>-3521095.89</v>
      </c>
      <c r="AO114" s="15">
        <v>6.12</v>
      </c>
      <c r="AP114" s="17">
        <v>3500000000</v>
      </c>
      <c r="AQ114" s="15">
        <v>1</v>
      </c>
      <c r="AR114" s="15" t="s">
        <v>17</v>
      </c>
      <c r="AS114" s="15" t="s">
        <v>17</v>
      </c>
      <c r="AT114" s="15">
        <v>0</v>
      </c>
      <c r="AU114" s="15">
        <v>0</v>
      </c>
      <c r="AV114" s="15">
        <v>0</v>
      </c>
      <c r="AW114" s="8">
        <f>VLOOKUP(F114,[1]sell!$B:$G,6,0)</f>
        <v>-3500000000</v>
      </c>
      <c r="AX114" s="8">
        <f>VLOOKUP(F114,[1]sell!$B:$J,9,0)</f>
        <v>-3521095.89</v>
      </c>
      <c r="AY114" s="8">
        <f t="shared" si="1"/>
        <v>-3503521095.8899999</v>
      </c>
    </row>
    <row r="115" spans="1:51" ht="24.75" x14ac:dyDescent="0.25">
      <c r="D115" s="15" t="s">
        <v>236</v>
      </c>
      <c r="E115" s="15">
        <v>18492924</v>
      </c>
      <c r="F115" s="15">
        <v>48482089</v>
      </c>
      <c r="G115" s="15" t="s">
        <v>146</v>
      </c>
      <c r="H115" s="15" t="s">
        <v>147</v>
      </c>
      <c r="I115" s="15" t="s">
        <v>147</v>
      </c>
      <c r="J115" s="15" t="s">
        <v>148</v>
      </c>
      <c r="K115" s="15" t="s">
        <v>148</v>
      </c>
      <c r="L115" s="20" t="s">
        <v>194</v>
      </c>
      <c r="M115" s="15" t="s">
        <v>608</v>
      </c>
      <c r="N115" s="15" t="s">
        <v>609</v>
      </c>
      <c r="O115" s="17">
        <v>5000000000</v>
      </c>
      <c r="P115" s="15">
        <v>1</v>
      </c>
      <c r="Q115" s="15" t="s">
        <v>694</v>
      </c>
      <c r="R115" s="15" t="s">
        <v>694</v>
      </c>
      <c r="S115" s="15">
        <v>0</v>
      </c>
      <c r="T115" s="18">
        <v>5000000000</v>
      </c>
      <c r="U115" s="15" t="s">
        <v>694</v>
      </c>
      <c r="V115" s="15" t="s">
        <v>695</v>
      </c>
      <c r="W115" s="15" t="s">
        <v>17</v>
      </c>
      <c r="X115" s="15">
        <v>0</v>
      </c>
      <c r="Y115" s="15" t="s">
        <v>555</v>
      </c>
      <c r="Z115" s="15"/>
      <c r="AA115" s="19">
        <v>44433</v>
      </c>
      <c r="AB115" s="19">
        <v>44433</v>
      </c>
      <c r="AC115" s="19">
        <v>44447</v>
      </c>
      <c r="AD115" s="19">
        <v>44447</v>
      </c>
      <c r="AE115" s="15">
        <v>1</v>
      </c>
      <c r="AF115" s="15">
        <v>1</v>
      </c>
      <c r="AG115" s="15" t="s">
        <v>696</v>
      </c>
      <c r="AH115" s="15">
        <v>0</v>
      </c>
      <c r="AI115" s="15">
        <v>0</v>
      </c>
      <c r="AJ115" s="15" t="s">
        <v>157</v>
      </c>
      <c r="AK115" s="15" t="s">
        <v>158</v>
      </c>
      <c r="AL115" s="15" t="s">
        <v>361</v>
      </c>
      <c r="AM115" s="17">
        <v>-5054794.5199999996</v>
      </c>
      <c r="AN115" s="17">
        <v>-5054794.5199999996</v>
      </c>
      <c r="AO115" s="15">
        <v>6.15</v>
      </c>
      <c r="AP115" s="17">
        <v>5000000000</v>
      </c>
      <c r="AQ115" s="15">
        <v>1</v>
      </c>
      <c r="AR115" s="15" t="s">
        <v>17</v>
      </c>
      <c r="AS115" s="15" t="s">
        <v>17</v>
      </c>
      <c r="AT115" s="15">
        <v>0</v>
      </c>
      <c r="AU115" s="15">
        <v>0</v>
      </c>
      <c r="AV115" s="15">
        <v>0</v>
      </c>
      <c r="AW115" s="8">
        <f>VLOOKUP(F115,[1]sell!$B:$G,6,0)</f>
        <v>-5000000000</v>
      </c>
      <c r="AX115" s="8">
        <f>VLOOKUP(F115,[1]sell!$B:$J,9,0)</f>
        <v>-5054794.5199999996</v>
      </c>
      <c r="AY115" s="8">
        <f t="shared" si="1"/>
        <v>-5005054794.5200005</v>
      </c>
    </row>
    <row r="116" spans="1:51" ht="24.75" x14ac:dyDescent="0.25">
      <c r="D116" s="15" t="s">
        <v>236</v>
      </c>
      <c r="E116" s="15">
        <v>18492925</v>
      </c>
      <c r="F116" s="15">
        <v>48482090</v>
      </c>
      <c r="G116" s="15" t="s">
        <v>146</v>
      </c>
      <c r="H116" s="15" t="s">
        <v>147</v>
      </c>
      <c r="I116" s="15" t="s">
        <v>147</v>
      </c>
      <c r="J116" s="15" t="s">
        <v>148</v>
      </c>
      <c r="K116" s="15" t="s">
        <v>148</v>
      </c>
      <c r="L116" s="20" t="s">
        <v>194</v>
      </c>
      <c r="M116" s="15" t="s">
        <v>608</v>
      </c>
      <c r="N116" s="15" t="s">
        <v>609</v>
      </c>
      <c r="O116" s="17">
        <v>5000000000</v>
      </c>
      <c r="P116" s="15">
        <v>1</v>
      </c>
      <c r="Q116" s="15" t="s">
        <v>694</v>
      </c>
      <c r="R116" s="15" t="s">
        <v>694</v>
      </c>
      <c r="S116" s="15">
        <v>0</v>
      </c>
      <c r="T116" s="18">
        <v>5000000000</v>
      </c>
      <c r="U116" s="15" t="s">
        <v>694</v>
      </c>
      <c r="V116" s="15" t="s">
        <v>695</v>
      </c>
      <c r="W116" s="15" t="s">
        <v>17</v>
      </c>
      <c r="X116" s="15">
        <v>0</v>
      </c>
      <c r="Y116" s="15" t="s">
        <v>555</v>
      </c>
      <c r="Z116" s="15"/>
      <c r="AA116" s="19">
        <v>44433</v>
      </c>
      <c r="AB116" s="19">
        <v>44433</v>
      </c>
      <c r="AC116" s="19">
        <v>44447</v>
      </c>
      <c r="AD116" s="19">
        <v>44447</v>
      </c>
      <c r="AE116" s="15">
        <v>1</v>
      </c>
      <c r="AF116" s="15">
        <v>1</v>
      </c>
      <c r="AG116" s="15" t="s">
        <v>696</v>
      </c>
      <c r="AH116" s="15">
        <v>0</v>
      </c>
      <c r="AI116" s="15">
        <v>0</v>
      </c>
      <c r="AJ116" s="15" t="s">
        <v>157</v>
      </c>
      <c r="AK116" s="15" t="s">
        <v>158</v>
      </c>
      <c r="AL116" s="15" t="s">
        <v>361</v>
      </c>
      <c r="AM116" s="17">
        <v>-5054794.5199999996</v>
      </c>
      <c r="AN116" s="17">
        <v>-5054794.5199999996</v>
      </c>
      <c r="AO116" s="15">
        <v>6.15</v>
      </c>
      <c r="AP116" s="17">
        <v>5000000000</v>
      </c>
      <c r="AQ116" s="15">
        <v>1</v>
      </c>
      <c r="AR116" s="15" t="s">
        <v>17</v>
      </c>
      <c r="AS116" s="15" t="s">
        <v>17</v>
      </c>
      <c r="AT116" s="15">
        <v>0</v>
      </c>
      <c r="AU116" s="15">
        <v>0</v>
      </c>
      <c r="AV116" s="15">
        <v>0</v>
      </c>
      <c r="AW116" s="8">
        <f>VLOOKUP(F116,[1]sell!$B:$G,6,0)</f>
        <v>-5000000000</v>
      </c>
      <c r="AX116" s="8">
        <f>VLOOKUP(F116,[1]sell!$B:$J,9,0)</f>
        <v>-5054794.5199999996</v>
      </c>
      <c r="AY116" s="8">
        <f t="shared" si="1"/>
        <v>-5005054794.5200005</v>
      </c>
    </row>
    <row r="117" spans="1:51" ht="24.75" x14ac:dyDescent="0.25">
      <c r="D117" s="15" t="s">
        <v>241</v>
      </c>
      <c r="E117" s="15">
        <v>18494232</v>
      </c>
      <c r="F117" s="15">
        <v>48501243</v>
      </c>
      <c r="G117" s="15" t="s">
        <v>146</v>
      </c>
      <c r="H117" s="15" t="s">
        <v>147</v>
      </c>
      <c r="I117" s="15" t="s">
        <v>147</v>
      </c>
      <c r="J117" s="15" t="s">
        <v>148</v>
      </c>
      <c r="K117" s="15" t="s">
        <v>148</v>
      </c>
      <c r="L117" s="20" t="s">
        <v>194</v>
      </c>
      <c r="M117" s="15" t="s">
        <v>608</v>
      </c>
      <c r="N117" s="15" t="s">
        <v>609</v>
      </c>
      <c r="O117" s="17">
        <v>400000000</v>
      </c>
      <c r="P117" s="15">
        <v>1.3509E-2</v>
      </c>
      <c r="Q117" s="15" t="s">
        <v>697</v>
      </c>
      <c r="R117" s="15" t="s">
        <v>697</v>
      </c>
      <c r="S117" s="15">
        <v>0</v>
      </c>
      <c r="T117" s="18">
        <v>5403640</v>
      </c>
      <c r="U117" s="15" t="s">
        <v>698</v>
      </c>
      <c r="V117" s="15" t="s">
        <v>699</v>
      </c>
      <c r="W117" s="15" t="s">
        <v>343</v>
      </c>
      <c r="X117" s="15">
        <v>0</v>
      </c>
      <c r="Y117" s="15" t="s">
        <v>555</v>
      </c>
      <c r="Z117" s="15"/>
      <c r="AA117" s="19">
        <v>44434</v>
      </c>
      <c r="AB117" s="19">
        <v>44434</v>
      </c>
      <c r="AC117" s="19">
        <v>44441</v>
      </c>
      <c r="AD117" s="19">
        <v>44441</v>
      </c>
      <c r="AE117" s="15">
        <v>73.742800000000003</v>
      </c>
      <c r="AF117" s="15">
        <v>73.191199999999995</v>
      </c>
      <c r="AG117" s="15" t="s">
        <v>700</v>
      </c>
      <c r="AH117" s="15">
        <v>0</v>
      </c>
      <c r="AI117" s="15">
        <v>0</v>
      </c>
      <c r="AJ117" s="15" t="s">
        <v>157</v>
      </c>
      <c r="AK117" s="15" t="s">
        <v>158</v>
      </c>
      <c r="AL117" s="15" t="s">
        <v>361</v>
      </c>
      <c r="AM117" s="17">
        <v>-259.08</v>
      </c>
      <c r="AN117" s="17">
        <v>-19061.66</v>
      </c>
      <c r="AO117" s="15">
        <v>0.35</v>
      </c>
      <c r="AP117" s="17">
        <v>397569570.81999999</v>
      </c>
      <c r="AQ117" s="15">
        <v>1</v>
      </c>
      <c r="AR117" s="15" t="s">
        <v>17</v>
      </c>
      <c r="AS117" s="15" t="s">
        <v>343</v>
      </c>
      <c r="AT117" s="15">
        <v>0</v>
      </c>
      <c r="AU117" s="15">
        <v>0</v>
      </c>
      <c r="AV117" s="15">
        <v>0</v>
      </c>
      <c r="AW117" s="8">
        <f>VLOOKUP(F117,[1]sell!$B:$G,6,0)</f>
        <v>-397569570.81999999</v>
      </c>
      <c r="AX117" s="8">
        <f>VLOOKUP(F117,[1]sell!$B:$J,9,0)</f>
        <v>-19061.66</v>
      </c>
      <c r="AY117" s="8">
        <f t="shared" si="1"/>
        <v>-397588632.48000002</v>
      </c>
    </row>
    <row r="118" spans="1:51" ht="24.75" x14ac:dyDescent="0.25">
      <c r="D118" s="15" t="s">
        <v>241</v>
      </c>
      <c r="E118" s="15">
        <v>18494238</v>
      </c>
      <c r="F118" s="15">
        <v>48501409</v>
      </c>
      <c r="G118" s="15" t="s">
        <v>146</v>
      </c>
      <c r="H118" s="15" t="s">
        <v>147</v>
      </c>
      <c r="I118" s="15" t="s">
        <v>147</v>
      </c>
      <c r="J118" s="15" t="s">
        <v>148</v>
      </c>
      <c r="K118" s="15" t="s">
        <v>148</v>
      </c>
      <c r="L118" s="20" t="s">
        <v>194</v>
      </c>
      <c r="M118" s="15" t="s">
        <v>608</v>
      </c>
      <c r="N118" s="15" t="s">
        <v>609</v>
      </c>
      <c r="O118" s="17">
        <v>236800000</v>
      </c>
      <c r="P118" s="15">
        <v>1.3509E-2</v>
      </c>
      <c r="Q118" s="15" t="s">
        <v>701</v>
      </c>
      <c r="R118" s="15" t="s">
        <v>701</v>
      </c>
      <c r="S118" s="15">
        <v>0</v>
      </c>
      <c r="T118" s="18">
        <v>3198954.88</v>
      </c>
      <c r="U118" s="15" t="s">
        <v>702</v>
      </c>
      <c r="V118" s="15" t="s">
        <v>703</v>
      </c>
      <c r="W118" s="15" t="s">
        <v>343</v>
      </c>
      <c r="X118" s="15">
        <v>0</v>
      </c>
      <c r="Y118" s="15" t="s">
        <v>555</v>
      </c>
      <c r="Z118" s="15"/>
      <c r="AA118" s="19">
        <v>44434</v>
      </c>
      <c r="AB118" s="19">
        <v>44434</v>
      </c>
      <c r="AC118" s="19">
        <v>44441</v>
      </c>
      <c r="AD118" s="19">
        <v>44441</v>
      </c>
      <c r="AE118" s="15">
        <v>73.742800000000003</v>
      </c>
      <c r="AF118" s="15">
        <v>73.191199999999995</v>
      </c>
      <c r="AG118" s="15" t="s">
        <v>704</v>
      </c>
      <c r="AH118" s="15">
        <v>0</v>
      </c>
      <c r="AI118" s="15">
        <v>0</v>
      </c>
      <c r="AJ118" s="15" t="s">
        <v>157</v>
      </c>
      <c r="AK118" s="15" t="s">
        <v>158</v>
      </c>
      <c r="AL118" s="15" t="s">
        <v>361</v>
      </c>
      <c r="AM118" s="17">
        <v>-153.37</v>
      </c>
      <c r="AN118" s="17">
        <v>-11284.11</v>
      </c>
      <c r="AO118" s="15">
        <v>0.35</v>
      </c>
      <c r="AP118" s="17">
        <v>235361185.91999999</v>
      </c>
      <c r="AQ118" s="15">
        <v>1</v>
      </c>
      <c r="AR118" s="15" t="s">
        <v>17</v>
      </c>
      <c r="AS118" s="15" t="s">
        <v>343</v>
      </c>
      <c r="AT118" s="15">
        <v>0</v>
      </c>
      <c r="AU118" s="15">
        <v>0</v>
      </c>
      <c r="AV118" s="15">
        <v>0</v>
      </c>
      <c r="AW118" s="8">
        <f>VLOOKUP(F118,[1]sell!$B:$G,6,0)</f>
        <v>-235361185.91999999</v>
      </c>
      <c r="AX118" s="8">
        <f>VLOOKUP(F118,[1]sell!$B:$J,9,0)</f>
        <v>-11284.11</v>
      </c>
      <c r="AY118" s="8">
        <f t="shared" si="1"/>
        <v>-235372470.03</v>
      </c>
    </row>
    <row r="119" spans="1:51" ht="24.75" x14ac:dyDescent="0.25">
      <c r="D119" s="15" t="s">
        <v>241</v>
      </c>
      <c r="E119" s="15">
        <v>18494240</v>
      </c>
      <c r="F119" s="15">
        <v>48501419</v>
      </c>
      <c r="G119" s="15" t="s">
        <v>146</v>
      </c>
      <c r="H119" s="15" t="s">
        <v>147</v>
      </c>
      <c r="I119" s="15" t="s">
        <v>147</v>
      </c>
      <c r="J119" s="15" t="s">
        <v>148</v>
      </c>
      <c r="K119" s="15" t="s">
        <v>148</v>
      </c>
      <c r="L119" s="20" t="s">
        <v>194</v>
      </c>
      <c r="M119" s="15" t="s">
        <v>608</v>
      </c>
      <c r="N119" s="15" t="s">
        <v>609</v>
      </c>
      <c r="O119" s="17">
        <v>51800000</v>
      </c>
      <c r="P119" s="15">
        <v>1.3509E-2</v>
      </c>
      <c r="Q119" s="15" t="s">
        <v>705</v>
      </c>
      <c r="R119" s="15" t="s">
        <v>705</v>
      </c>
      <c r="S119" s="15">
        <v>0</v>
      </c>
      <c r="T119" s="18">
        <v>699771.38</v>
      </c>
      <c r="U119" s="15" t="s">
        <v>706</v>
      </c>
      <c r="V119" s="15" t="s">
        <v>707</v>
      </c>
      <c r="W119" s="15" t="s">
        <v>343</v>
      </c>
      <c r="X119" s="15">
        <v>0</v>
      </c>
      <c r="Y119" s="15" t="s">
        <v>555</v>
      </c>
      <c r="Z119" s="15"/>
      <c r="AA119" s="19">
        <v>44434</v>
      </c>
      <c r="AB119" s="19">
        <v>44434</v>
      </c>
      <c r="AC119" s="19">
        <v>44441</v>
      </c>
      <c r="AD119" s="19">
        <v>44441</v>
      </c>
      <c r="AE119" s="15">
        <v>73.742800000000003</v>
      </c>
      <c r="AF119" s="15">
        <v>73.191199999999995</v>
      </c>
      <c r="AG119" s="15" t="s">
        <v>708</v>
      </c>
      <c r="AH119" s="15">
        <v>0</v>
      </c>
      <c r="AI119" s="15">
        <v>0</v>
      </c>
      <c r="AJ119" s="15" t="s">
        <v>157</v>
      </c>
      <c r="AK119" s="15" t="s">
        <v>158</v>
      </c>
      <c r="AL119" s="15" t="s">
        <v>361</v>
      </c>
      <c r="AM119" s="17">
        <v>-33.549999999999997</v>
      </c>
      <c r="AN119" s="17">
        <v>-2468.42</v>
      </c>
      <c r="AO119" s="15">
        <v>0.35</v>
      </c>
      <c r="AP119" s="17">
        <v>51485259.420000002</v>
      </c>
      <c r="AQ119" s="15">
        <v>1</v>
      </c>
      <c r="AR119" s="15" t="s">
        <v>17</v>
      </c>
      <c r="AS119" s="15" t="s">
        <v>343</v>
      </c>
      <c r="AT119" s="15">
        <v>0</v>
      </c>
      <c r="AU119" s="15">
        <v>0</v>
      </c>
      <c r="AV119" s="15">
        <v>0</v>
      </c>
      <c r="AW119" s="8">
        <f>VLOOKUP(F119,[1]sell!$B:$G,6,0)</f>
        <v>-51485259.420000002</v>
      </c>
      <c r="AX119" s="8">
        <f>VLOOKUP(F119,[1]sell!$B:$J,9,0)</f>
        <v>-2468.42</v>
      </c>
      <c r="AY119" s="8">
        <f t="shared" si="1"/>
        <v>-51487727.840000004</v>
      </c>
    </row>
    <row r="120" spans="1:51" ht="24.75" x14ac:dyDescent="0.25">
      <c r="D120" s="15" t="s">
        <v>241</v>
      </c>
      <c r="E120" s="15">
        <v>18494245</v>
      </c>
      <c r="F120" s="15">
        <v>48501561</v>
      </c>
      <c r="G120" s="15" t="s">
        <v>146</v>
      </c>
      <c r="H120" s="15" t="s">
        <v>147</v>
      </c>
      <c r="I120" s="15" t="s">
        <v>147</v>
      </c>
      <c r="J120" s="15" t="s">
        <v>148</v>
      </c>
      <c r="K120" s="15" t="s">
        <v>148</v>
      </c>
      <c r="L120" s="20" t="s">
        <v>194</v>
      </c>
      <c r="M120" s="15" t="s">
        <v>608</v>
      </c>
      <c r="N120" s="15" t="s">
        <v>609</v>
      </c>
      <c r="O120" s="17">
        <v>895700000</v>
      </c>
      <c r="P120" s="15">
        <v>1.3509E-2</v>
      </c>
      <c r="Q120" s="15" t="s">
        <v>709</v>
      </c>
      <c r="R120" s="15" t="s">
        <v>709</v>
      </c>
      <c r="S120" s="15">
        <v>0</v>
      </c>
      <c r="T120" s="18">
        <v>12100100.869999999</v>
      </c>
      <c r="U120" s="15" t="s">
        <v>710</v>
      </c>
      <c r="V120" s="15" t="s">
        <v>711</v>
      </c>
      <c r="W120" s="15" t="s">
        <v>343</v>
      </c>
      <c r="X120" s="15">
        <v>0</v>
      </c>
      <c r="Y120" s="15" t="s">
        <v>555</v>
      </c>
      <c r="Z120" s="15"/>
      <c r="AA120" s="19">
        <v>44434</v>
      </c>
      <c r="AB120" s="19">
        <v>44434</v>
      </c>
      <c r="AC120" s="19">
        <v>44441</v>
      </c>
      <c r="AD120" s="19">
        <v>44441</v>
      </c>
      <c r="AE120" s="15">
        <v>73.742800000000003</v>
      </c>
      <c r="AF120" s="15">
        <v>73.191199999999995</v>
      </c>
      <c r="AG120" s="15" t="s">
        <v>712</v>
      </c>
      <c r="AH120" s="15">
        <v>0</v>
      </c>
      <c r="AI120" s="15">
        <v>0</v>
      </c>
      <c r="AJ120" s="15" t="s">
        <v>157</v>
      </c>
      <c r="AK120" s="15" t="s">
        <v>158</v>
      </c>
      <c r="AL120" s="15" t="s">
        <v>361</v>
      </c>
      <c r="AM120" s="17">
        <v>-580.14</v>
      </c>
      <c r="AN120" s="17">
        <v>-42683.45</v>
      </c>
      <c r="AO120" s="15">
        <v>0.35</v>
      </c>
      <c r="AP120" s="17">
        <v>890257661.45000005</v>
      </c>
      <c r="AQ120" s="15">
        <v>1</v>
      </c>
      <c r="AR120" s="15" t="s">
        <v>17</v>
      </c>
      <c r="AS120" s="15" t="s">
        <v>343</v>
      </c>
      <c r="AT120" s="15">
        <v>0</v>
      </c>
      <c r="AU120" s="15">
        <v>0</v>
      </c>
      <c r="AV120" s="15">
        <v>0</v>
      </c>
      <c r="AW120" s="8">
        <f>VLOOKUP(F120,[1]sell!$B:$G,6,0)</f>
        <v>-890257661.45000005</v>
      </c>
      <c r="AX120" s="8">
        <f>VLOOKUP(F120,[1]sell!$B:$J,9,0)</f>
        <v>-42683.45</v>
      </c>
      <c r="AY120" s="8">
        <f t="shared" si="1"/>
        <v>-890300344.9000001</v>
      </c>
    </row>
    <row r="121" spans="1:51" ht="24.75" x14ac:dyDescent="0.25">
      <c r="D121" s="15" t="s">
        <v>241</v>
      </c>
      <c r="E121" s="15">
        <v>18494292</v>
      </c>
      <c r="F121" s="15">
        <v>48502771</v>
      </c>
      <c r="G121" s="15" t="s">
        <v>146</v>
      </c>
      <c r="H121" s="15" t="s">
        <v>713</v>
      </c>
      <c r="I121" s="15" t="s">
        <v>713</v>
      </c>
      <c r="J121" s="15" t="s">
        <v>148</v>
      </c>
      <c r="K121" s="15" t="s">
        <v>331</v>
      </c>
      <c r="L121" s="20" t="s">
        <v>194</v>
      </c>
      <c r="M121" s="15" t="s">
        <v>558</v>
      </c>
      <c r="N121" s="15" t="s">
        <v>559</v>
      </c>
      <c r="O121" s="17">
        <v>2563490</v>
      </c>
      <c r="P121" s="15">
        <v>111.1</v>
      </c>
      <c r="Q121" s="15" t="s">
        <v>714</v>
      </c>
      <c r="R121" s="15" t="s">
        <v>715</v>
      </c>
      <c r="S121" s="15">
        <v>14.96</v>
      </c>
      <c r="T121" s="18">
        <v>2497616715.25</v>
      </c>
      <c r="U121" s="15" t="s">
        <v>716</v>
      </c>
      <c r="V121" s="15" t="s">
        <v>717</v>
      </c>
      <c r="W121" s="15" t="s">
        <v>17</v>
      </c>
      <c r="X121" s="15" t="s">
        <v>564</v>
      </c>
      <c r="Y121" s="15" t="s">
        <v>339</v>
      </c>
      <c r="Z121" s="15"/>
      <c r="AA121" s="19">
        <v>44435</v>
      </c>
      <c r="AB121" s="19">
        <v>44435</v>
      </c>
      <c r="AC121" s="19">
        <v>44445</v>
      </c>
      <c r="AD121" s="19">
        <v>44445</v>
      </c>
      <c r="AE121" s="15">
        <v>1</v>
      </c>
      <c r="AF121" s="15">
        <v>1</v>
      </c>
      <c r="AG121" s="15" t="s">
        <v>718</v>
      </c>
      <c r="AH121" s="15">
        <v>0</v>
      </c>
      <c r="AI121" s="15">
        <v>0</v>
      </c>
      <c r="AJ121" s="15" t="s">
        <v>719</v>
      </c>
      <c r="AK121" s="15" t="s">
        <v>720</v>
      </c>
      <c r="AL121" s="15">
        <v>1</v>
      </c>
      <c r="AM121" s="17">
        <v>-1994624.46</v>
      </c>
      <c r="AN121" s="17">
        <v>-1994624.46</v>
      </c>
      <c r="AO121" s="15">
        <v>5.75</v>
      </c>
      <c r="AP121" s="17">
        <v>2497616715.25</v>
      </c>
      <c r="AQ121" s="15" t="s">
        <v>342</v>
      </c>
      <c r="AR121" s="15" t="s">
        <v>17</v>
      </c>
      <c r="AS121" s="15" t="s">
        <v>17</v>
      </c>
      <c r="AT121" s="15">
        <v>111.45</v>
      </c>
      <c r="AU121" s="15">
        <v>111.65</v>
      </c>
      <c r="AV121" s="15">
        <v>35.630000000000003</v>
      </c>
      <c r="AW121" s="8">
        <f>VLOOKUP(F121,[1]sell!$B:$G,6,0)</f>
        <v>-2497616715.25</v>
      </c>
      <c r="AX121" s="8">
        <f>VLOOKUP(F121,[1]sell!$B:$J,9,0)</f>
        <v>-1994624.46</v>
      </c>
      <c r="AY121" s="8">
        <f t="shared" si="1"/>
        <v>-2499611339.71</v>
      </c>
    </row>
    <row r="122" spans="1:51" ht="24.75" x14ac:dyDescent="0.25">
      <c r="D122" s="15" t="s">
        <v>241</v>
      </c>
      <c r="E122" s="15">
        <v>18494377</v>
      </c>
      <c r="F122" s="15">
        <v>48503779</v>
      </c>
      <c r="G122" s="15" t="s">
        <v>146</v>
      </c>
      <c r="H122" s="15" t="s">
        <v>147</v>
      </c>
      <c r="I122" s="15" t="s">
        <v>147</v>
      </c>
      <c r="J122" s="15" t="s">
        <v>148</v>
      </c>
      <c r="K122" s="15" t="s">
        <v>148</v>
      </c>
      <c r="L122" s="20" t="s">
        <v>194</v>
      </c>
      <c r="M122" s="15" t="s">
        <v>608</v>
      </c>
      <c r="N122" s="15" t="s">
        <v>609</v>
      </c>
      <c r="O122" s="17">
        <v>340000000</v>
      </c>
      <c r="P122" s="15">
        <v>1.3509E-2</v>
      </c>
      <c r="Q122" s="15" t="s">
        <v>721</v>
      </c>
      <c r="R122" s="15" t="s">
        <v>721</v>
      </c>
      <c r="S122" s="15">
        <v>0</v>
      </c>
      <c r="T122" s="18">
        <v>4593094</v>
      </c>
      <c r="U122" s="15" t="s">
        <v>722</v>
      </c>
      <c r="V122" s="15" t="s">
        <v>723</v>
      </c>
      <c r="W122" s="15" t="s">
        <v>343</v>
      </c>
      <c r="X122" s="15">
        <v>0</v>
      </c>
      <c r="Y122" s="15" t="s">
        <v>555</v>
      </c>
      <c r="Z122" s="15"/>
      <c r="AA122" s="19">
        <v>44434</v>
      </c>
      <c r="AB122" s="19">
        <v>44434</v>
      </c>
      <c r="AC122" s="19">
        <v>44441</v>
      </c>
      <c r="AD122" s="19">
        <v>44441</v>
      </c>
      <c r="AE122" s="15">
        <v>73.742800000000003</v>
      </c>
      <c r="AF122" s="15">
        <v>73.191199999999995</v>
      </c>
      <c r="AG122" s="15" t="s">
        <v>724</v>
      </c>
      <c r="AH122" s="15">
        <v>0</v>
      </c>
      <c r="AI122" s="15">
        <v>0</v>
      </c>
      <c r="AJ122" s="15" t="s">
        <v>157</v>
      </c>
      <c r="AK122" s="15" t="s">
        <v>158</v>
      </c>
      <c r="AL122" s="15" t="s">
        <v>361</v>
      </c>
      <c r="AM122" s="17">
        <v>-220.21</v>
      </c>
      <c r="AN122" s="17">
        <v>-16201.82</v>
      </c>
      <c r="AO122" s="15">
        <v>0.35</v>
      </c>
      <c r="AP122" s="17">
        <v>337934135.19</v>
      </c>
      <c r="AQ122" s="15">
        <v>1</v>
      </c>
      <c r="AR122" s="15" t="s">
        <v>17</v>
      </c>
      <c r="AS122" s="15" t="s">
        <v>343</v>
      </c>
      <c r="AT122" s="15">
        <v>0</v>
      </c>
      <c r="AU122" s="15">
        <v>0</v>
      </c>
      <c r="AV122" s="15">
        <v>0</v>
      </c>
      <c r="AW122" s="8">
        <f>VLOOKUP(F122,[1]sell!$B:$G,6,0)</f>
        <v>-337934135.19</v>
      </c>
      <c r="AX122" s="8">
        <f>VLOOKUP(F122,[1]sell!$B:$J,9,0)</f>
        <v>-16201.82</v>
      </c>
      <c r="AY122" s="8">
        <f t="shared" si="1"/>
        <v>-337950337.00999999</v>
      </c>
    </row>
    <row r="123" spans="1:51" ht="24.75" x14ac:dyDescent="0.25">
      <c r="D123" s="15" t="s">
        <v>241</v>
      </c>
      <c r="E123" s="15">
        <v>18494378</v>
      </c>
      <c r="F123" s="15">
        <v>48503782</v>
      </c>
      <c r="G123" s="15" t="s">
        <v>146</v>
      </c>
      <c r="H123" s="15" t="s">
        <v>147</v>
      </c>
      <c r="I123" s="15" t="s">
        <v>147</v>
      </c>
      <c r="J123" s="15" t="s">
        <v>148</v>
      </c>
      <c r="K123" s="15" t="s">
        <v>148</v>
      </c>
      <c r="L123" s="20" t="s">
        <v>194</v>
      </c>
      <c r="M123" s="15" t="s">
        <v>550</v>
      </c>
      <c r="N123" s="15" t="s">
        <v>551</v>
      </c>
      <c r="O123" s="17">
        <v>100000000</v>
      </c>
      <c r="P123" s="15">
        <v>1.3509E-2</v>
      </c>
      <c r="Q123" s="15" t="s">
        <v>725</v>
      </c>
      <c r="R123" s="15" t="s">
        <v>725</v>
      </c>
      <c r="S123" s="15">
        <v>0</v>
      </c>
      <c r="T123" s="18">
        <v>1350910</v>
      </c>
      <c r="U123" s="15" t="s">
        <v>726</v>
      </c>
      <c r="V123" s="15" t="s">
        <v>727</v>
      </c>
      <c r="W123" s="15" t="s">
        <v>343</v>
      </c>
      <c r="X123" s="15">
        <v>0</v>
      </c>
      <c r="Y123" s="15" t="s">
        <v>555</v>
      </c>
      <c r="Z123" s="15"/>
      <c r="AA123" s="19">
        <v>44434</v>
      </c>
      <c r="AB123" s="19">
        <v>44434</v>
      </c>
      <c r="AC123" s="19">
        <v>44441</v>
      </c>
      <c r="AD123" s="19">
        <v>44441</v>
      </c>
      <c r="AE123" s="15">
        <v>73.742800000000003</v>
      </c>
      <c r="AF123" s="15">
        <v>73.191199999999995</v>
      </c>
      <c r="AG123" s="15" t="s">
        <v>728</v>
      </c>
      <c r="AH123" s="15">
        <v>0</v>
      </c>
      <c r="AI123" s="15">
        <v>0</v>
      </c>
      <c r="AJ123" s="15" t="s">
        <v>157</v>
      </c>
      <c r="AK123" s="15" t="s">
        <v>158</v>
      </c>
      <c r="AL123" s="15" t="s">
        <v>361</v>
      </c>
      <c r="AM123" s="17">
        <v>-64.77</v>
      </c>
      <c r="AN123" s="17">
        <v>-4765.41</v>
      </c>
      <c r="AO123" s="15">
        <v>0.35</v>
      </c>
      <c r="AP123" s="17">
        <v>99392392.700000003</v>
      </c>
      <c r="AQ123" s="15">
        <v>1</v>
      </c>
      <c r="AR123" s="15" t="s">
        <v>17</v>
      </c>
      <c r="AS123" s="15" t="s">
        <v>343</v>
      </c>
      <c r="AT123" s="15">
        <v>0</v>
      </c>
      <c r="AU123" s="15">
        <v>0</v>
      </c>
      <c r="AV123" s="15">
        <v>0</v>
      </c>
      <c r="AW123" s="8">
        <f>VLOOKUP(F123,[1]sell!$B:$G,6,0)</f>
        <v>-99392392.700000003</v>
      </c>
      <c r="AX123" s="8">
        <f>VLOOKUP(F123,[1]sell!$B:$J,9,0)</f>
        <v>-4765.41</v>
      </c>
      <c r="AY123" s="8">
        <f t="shared" si="1"/>
        <v>-99397158.109999999</v>
      </c>
    </row>
    <row r="124" spans="1:51" ht="24.75" x14ac:dyDescent="0.25">
      <c r="D124" s="15" t="s">
        <v>241</v>
      </c>
      <c r="E124" s="15">
        <v>18494379</v>
      </c>
      <c r="F124" s="15">
        <v>48503813</v>
      </c>
      <c r="G124" s="15" t="s">
        <v>146</v>
      </c>
      <c r="H124" s="15" t="s">
        <v>147</v>
      </c>
      <c r="I124" s="15" t="s">
        <v>147</v>
      </c>
      <c r="J124" s="15" t="s">
        <v>148</v>
      </c>
      <c r="K124" s="15" t="s">
        <v>148</v>
      </c>
      <c r="L124" s="20" t="s">
        <v>194</v>
      </c>
      <c r="M124" s="15" t="s">
        <v>608</v>
      </c>
      <c r="N124" s="15" t="s">
        <v>609</v>
      </c>
      <c r="O124" s="17">
        <v>80000000</v>
      </c>
      <c r="P124" s="15">
        <v>1.3509E-2</v>
      </c>
      <c r="Q124" s="15" t="s">
        <v>729</v>
      </c>
      <c r="R124" s="15" t="s">
        <v>729</v>
      </c>
      <c r="S124" s="15">
        <v>0</v>
      </c>
      <c r="T124" s="18">
        <v>1080728</v>
      </c>
      <c r="U124" s="15" t="s">
        <v>730</v>
      </c>
      <c r="V124" s="15" t="s">
        <v>731</v>
      </c>
      <c r="W124" s="15" t="s">
        <v>343</v>
      </c>
      <c r="X124" s="15">
        <v>0</v>
      </c>
      <c r="Y124" s="15" t="s">
        <v>555</v>
      </c>
      <c r="Z124" s="15"/>
      <c r="AA124" s="19">
        <v>44434</v>
      </c>
      <c r="AB124" s="19">
        <v>44434</v>
      </c>
      <c r="AC124" s="19">
        <v>44441</v>
      </c>
      <c r="AD124" s="19">
        <v>44441</v>
      </c>
      <c r="AE124" s="15">
        <v>73.742800000000003</v>
      </c>
      <c r="AF124" s="15">
        <v>73.191199999999995</v>
      </c>
      <c r="AG124" s="15" t="s">
        <v>732</v>
      </c>
      <c r="AH124" s="15">
        <v>0</v>
      </c>
      <c r="AI124" s="15">
        <v>0</v>
      </c>
      <c r="AJ124" s="15" t="s">
        <v>157</v>
      </c>
      <c r="AK124" s="15" t="s">
        <v>158</v>
      </c>
      <c r="AL124" s="15" t="s">
        <v>361</v>
      </c>
      <c r="AM124" s="17">
        <v>-51.81</v>
      </c>
      <c r="AN124" s="17">
        <v>-3811.89</v>
      </c>
      <c r="AO124" s="15">
        <v>0.35</v>
      </c>
      <c r="AP124" s="17">
        <v>79513914.159999996</v>
      </c>
      <c r="AQ124" s="15">
        <v>1</v>
      </c>
      <c r="AR124" s="15" t="s">
        <v>17</v>
      </c>
      <c r="AS124" s="15" t="s">
        <v>343</v>
      </c>
      <c r="AT124" s="15">
        <v>0</v>
      </c>
      <c r="AU124" s="15">
        <v>0</v>
      </c>
      <c r="AV124" s="15">
        <v>0</v>
      </c>
      <c r="AW124" s="8">
        <f>VLOOKUP(F124,[1]sell!$B:$G,6,0)</f>
        <v>-79513914.159999996</v>
      </c>
      <c r="AX124" s="8">
        <f>VLOOKUP(F124,[1]sell!$B:$J,9,0)</f>
        <v>-3811.89</v>
      </c>
      <c r="AY124" s="8">
        <f t="shared" si="1"/>
        <v>-79517726.049999997</v>
      </c>
    </row>
    <row r="125" spans="1:51" ht="24.75" x14ac:dyDescent="0.25">
      <c r="D125" s="15" t="s">
        <v>246</v>
      </c>
      <c r="E125" s="15">
        <v>18495162</v>
      </c>
      <c r="F125" s="15">
        <v>48522074</v>
      </c>
      <c r="G125" s="15" t="s">
        <v>146</v>
      </c>
      <c r="H125" s="15" t="s">
        <v>147</v>
      </c>
      <c r="I125" s="15" t="s">
        <v>147</v>
      </c>
      <c r="J125" s="15" t="s">
        <v>148</v>
      </c>
      <c r="K125" s="15" t="s">
        <v>148</v>
      </c>
      <c r="L125" s="20" t="s">
        <v>194</v>
      </c>
      <c r="M125" s="15" t="s">
        <v>733</v>
      </c>
      <c r="N125" s="15" t="s">
        <v>734</v>
      </c>
      <c r="O125" s="17">
        <v>2000000</v>
      </c>
      <c r="P125" s="15">
        <v>1.294368</v>
      </c>
      <c r="Q125" s="15" t="s">
        <v>735</v>
      </c>
      <c r="R125" s="15" t="s">
        <v>736</v>
      </c>
      <c r="S125" s="15">
        <v>5</v>
      </c>
      <c r="T125" s="18">
        <v>25162800</v>
      </c>
      <c r="U125" s="15" t="s">
        <v>737</v>
      </c>
      <c r="V125" s="15" t="s">
        <v>738</v>
      </c>
      <c r="W125" s="15" t="s">
        <v>343</v>
      </c>
      <c r="X125" s="15">
        <v>963.24</v>
      </c>
      <c r="Y125" s="15" t="s">
        <v>429</v>
      </c>
      <c r="Z125" s="15"/>
      <c r="AA125" s="19">
        <v>44435</v>
      </c>
      <c r="AB125" s="19">
        <v>44435</v>
      </c>
      <c r="AC125" s="19">
        <v>44442</v>
      </c>
      <c r="AD125" s="19">
        <v>44442</v>
      </c>
      <c r="AE125" s="15">
        <v>73.990799999999993</v>
      </c>
      <c r="AF125" s="15">
        <v>73.191199999999995</v>
      </c>
      <c r="AG125" s="15" t="s">
        <v>739</v>
      </c>
      <c r="AH125" s="15">
        <v>0</v>
      </c>
      <c r="AI125" s="15">
        <v>0</v>
      </c>
      <c r="AJ125" s="15" t="s">
        <v>157</v>
      </c>
      <c r="AK125" s="15" t="s">
        <v>158</v>
      </c>
      <c r="AL125" s="15">
        <v>1</v>
      </c>
      <c r="AM125" s="17">
        <v>-965.16</v>
      </c>
      <c r="AN125" s="17">
        <v>-71011.070000000007</v>
      </c>
      <c r="AO125" s="15">
        <v>0.35</v>
      </c>
      <c r="AP125" s="17">
        <v>1851337912.3199999</v>
      </c>
      <c r="AQ125" s="15" t="s">
        <v>342</v>
      </c>
      <c r="AR125" s="15" t="s">
        <v>17</v>
      </c>
      <c r="AS125" s="15" t="s">
        <v>343</v>
      </c>
      <c r="AT125" s="15">
        <v>96.2</v>
      </c>
      <c r="AU125" s="15">
        <v>96.35</v>
      </c>
      <c r="AV125" s="15">
        <v>22.85</v>
      </c>
      <c r="AW125" s="8">
        <f>VLOOKUP(F125,[1]sell!$B:$G,6,0)</f>
        <v>-1851337912.3199999</v>
      </c>
      <c r="AX125" s="8">
        <f>VLOOKUP(F125,[1]sell!$B:$J,9,0)</f>
        <v>-71010.33</v>
      </c>
      <c r="AY125" s="8">
        <f t="shared" si="1"/>
        <v>-1851408922.6499999</v>
      </c>
    </row>
    <row r="126" spans="1:51" ht="24.75" x14ac:dyDescent="0.25">
      <c r="A126" s="6">
        <v>9</v>
      </c>
      <c r="B126" s="6" t="str">
        <f>VLOOKUP(F126,[1]buy!$B:$E,4,0)</f>
        <v>47010</v>
      </c>
      <c r="C126" s="6">
        <f>VLOOKUP(F126,[1]buy!$B:$H,7,0)</f>
        <v>47011</v>
      </c>
      <c r="D126" s="15" t="s">
        <v>246</v>
      </c>
      <c r="E126" s="15">
        <v>18495292</v>
      </c>
      <c r="F126" s="15">
        <v>48526559</v>
      </c>
      <c r="G126" s="15" t="s">
        <v>146</v>
      </c>
      <c r="H126" s="15" t="s">
        <v>147</v>
      </c>
      <c r="I126" s="15" t="s">
        <v>147</v>
      </c>
      <c r="J126" s="15" t="s">
        <v>148</v>
      </c>
      <c r="K126" s="15" t="s">
        <v>148</v>
      </c>
      <c r="L126" s="16" t="s">
        <v>149</v>
      </c>
      <c r="M126" s="15" t="s">
        <v>608</v>
      </c>
      <c r="N126" s="15" t="s">
        <v>609</v>
      </c>
      <c r="O126" s="17">
        <v>100000000</v>
      </c>
      <c r="P126" s="15">
        <v>1</v>
      </c>
      <c r="Q126" s="15" t="s">
        <v>482</v>
      </c>
      <c r="R126" s="15" t="s">
        <v>482</v>
      </c>
      <c r="S126" s="15">
        <v>0</v>
      </c>
      <c r="T126" s="18">
        <v>100000000</v>
      </c>
      <c r="U126" s="15" t="s">
        <v>482</v>
      </c>
      <c r="V126" s="15" t="s">
        <v>740</v>
      </c>
      <c r="W126" s="15" t="s">
        <v>17</v>
      </c>
      <c r="X126" s="15">
        <v>0</v>
      </c>
      <c r="Y126" s="15" t="s">
        <v>555</v>
      </c>
      <c r="Z126" s="15"/>
      <c r="AA126" s="19">
        <v>44438</v>
      </c>
      <c r="AB126" s="19">
        <v>44438</v>
      </c>
      <c r="AC126" s="19">
        <v>44445</v>
      </c>
      <c r="AD126" s="19">
        <v>44445</v>
      </c>
      <c r="AE126" s="15">
        <v>1</v>
      </c>
      <c r="AF126" s="15">
        <v>1</v>
      </c>
      <c r="AG126" s="15" t="s">
        <v>482</v>
      </c>
      <c r="AH126" s="15">
        <v>0</v>
      </c>
      <c r="AI126" s="15">
        <v>0</v>
      </c>
      <c r="AJ126" s="15" t="s">
        <v>157</v>
      </c>
      <c r="AK126" s="15" t="s">
        <v>158</v>
      </c>
      <c r="AL126" s="15" t="s">
        <v>361</v>
      </c>
      <c r="AM126" s="17">
        <v>18356.16</v>
      </c>
      <c r="AN126" s="17">
        <v>18356.16</v>
      </c>
      <c r="AO126" s="15">
        <v>6.7</v>
      </c>
      <c r="AP126" s="17">
        <v>100000000</v>
      </c>
      <c r="AQ126" s="15">
        <v>1</v>
      </c>
      <c r="AR126" s="15" t="s">
        <v>17</v>
      </c>
      <c r="AS126" s="15" t="s">
        <v>17</v>
      </c>
      <c r="AT126" s="15">
        <v>0</v>
      </c>
      <c r="AU126" s="15">
        <v>0</v>
      </c>
      <c r="AV126" s="15">
        <v>0</v>
      </c>
      <c r="AW126" s="8">
        <f>VLOOKUP(F126,[1]buy!$B:$G,6,0)</f>
        <v>100000000</v>
      </c>
      <c r="AX126" s="8">
        <f>VLOOKUP(F126,[1]buy!$B:$J,9,0)</f>
        <v>18356.16</v>
      </c>
      <c r="AY126" s="8">
        <f t="shared" si="1"/>
        <v>100018356.16</v>
      </c>
    </row>
    <row r="127" spans="1:51" ht="48.75" x14ac:dyDescent="0.25">
      <c r="D127" s="15" t="s">
        <v>166</v>
      </c>
      <c r="E127" s="15">
        <v>18495900</v>
      </c>
      <c r="F127" s="15">
        <v>48552666</v>
      </c>
      <c r="G127" s="15" t="s">
        <v>146</v>
      </c>
      <c r="H127" s="15" t="s">
        <v>378</v>
      </c>
      <c r="I127" s="15" t="s">
        <v>378</v>
      </c>
      <c r="J127" s="15" t="s">
        <v>148</v>
      </c>
      <c r="K127" s="15" t="s">
        <v>148</v>
      </c>
      <c r="L127" s="20" t="s">
        <v>194</v>
      </c>
      <c r="M127" s="15" t="s">
        <v>682</v>
      </c>
      <c r="N127" s="15" t="s">
        <v>683</v>
      </c>
      <c r="O127" s="17">
        <v>100000</v>
      </c>
      <c r="P127" s="15">
        <v>100.76</v>
      </c>
      <c r="Q127" s="15" t="s">
        <v>741</v>
      </c>
      <c r="R127" s="15" t="s">
        <v>742</v>
      </c>
      <c r="S127" s="15">
        <v>15</v>
      </c>
      <c r="T127" s="18">
        <v>88286950</v>
      </c>
      <c r="U127" s="15" t="s">
        <v>743</v>
      </c>
      <c r="V127" s="15" t="s">
        <v>744</v>
      </c>
      <c r="W127" s="15" t="s">
        <v>17</v>
      </c>
      <c r="X127" s="15" t="s">
        <v>688</v>
      </c>
      <c r="Y127" s="15" t="s">
        <v>386</v>
      </c>
      <c r="Z127" s="15"/>
      <c r="AA127" s="19">
        <v>44438</v>
      </c>
      <c r="AB127" s="19">
        <v>44438</v>
      </c>
      <c r="AC127" s="19">
        <v>44445</v>
      </c>
      <c r="AD127" s="19">
        <v>44445</v>
      </c>
      <c r="AE127" s="15">
        <v>1</v>
      </c>
      <c r="AF127" s="15">
        <v>1</v>
      </c>
      <c r="AG127" s="15" t="s">
        <v>745</v>
      </c>
      <c r="AH127" s="15">
        <v>0</v>
      </c>
      <c r="AI127" s="15">
        <v>0</v>
      </c>
      <c r="AJ127" s="15" t="s">
        <v>388</v>
      </c>
      <c r="AK127" s="15" t="s">
        <v>158</v>
      </c>
      <c r="AL127" s="15">
        <v>2</v>
      </c>
      <c r="AM127" s="17">
        <v>-15891.65</v>
      </c>
      <c r="AN127" s="17">
        <v>-15891.65</v>
      </c>
      <c r="AO127" s="15">
        <v>6.57</v>
      </c>
      <c r="AP127" s="17">
        <v>88286950</v>
      </c>
      <c r="AQ127" s="15" t="s">
        <v>342</v>
      </c>
      <c r="AR127" s="15" t="s">
        <v>17</v>
      </c>
      <c r="AS127" s="15" t="s">
        <v>17</v>
      </c>
      <c r="AT127" s="15">
        <v>99.92</v>
      </c>
      <c r="AU127" s="15">
        <v>100.42</v>
      </c>
      <c r="AV127" s="15">
        <v>31.32</v>
      </c>
      <c r="AW127" s="8">
        <f>VLOOKUP(F127,[1]sell!$B:$G,6,0)</f>
        <v>-88286950</v>
      </c>
      <c r="AX127" s="8">
        <f>VLOOKUP(F127,[1]sell!$B:$J,9,0)</f>
        <v>-15891.65</v>
      </c>
      <c r="AY127" s="8">
        <f t="shared" si="1"/>
        <v>-88302841.650000006</v>
      </c>
    </row>
    <row r="128" spans="1:51" ht="24.75" x14ac:dyDescent="0.25">
      <c r="D128" s="15" t="s">
        <v>166</v>
      </c>
      <c r="E128" s="15">
        <v>18495901</v>
      </c>
      <c r="F128" s="15">
        <v>48552667</v>
      </c>
      <c r="G128" s="15" t="s">
        <v>146</v>
      </c>
      <c r="H128" s="15" t="s">
        <v>378</v>
      </c>
      <c r="I128" s="15" t="s">
        <v>378</v>
      </c>
      <c r="J128" s="15" t="s">
        <v>148</v>
      </c>
      <c r="K128" s="15" t="s">
        <v>148</v>
      </c>
      <c r="L128" s="20" t="s">
        <v>194</v>
      </c>
      <c r="M128" s="15" t="s">
        <v>746</v>
      </c>
      <c r="N128" s="15" t="s">
        <v>747</v>
      </c>
      <c r="O128" s="17">
        <v>840000</v>
      </c>
      <c r="P128" s="15">
        <v>105.13</v>
      </c>
      <c r="Q128" s="15" t="s">
        <v>748</v>
      </c>
      <c r="R128" s="15" t="s">
        <v>749</v>
      </c>
      <c r="S128" s="15">
        <v>15</v>
      </c>
      <c r="T128" s="18">
        <v>374360897.86000001</v>
      </c>
      <c r="U128" s="15" t="s">
        <v>750</v>
      </c>
      <c r="V128" s="15" t="s">
        <v>751</v>
      </c>
      <c r="W128" s="15" t="s">
        <v>17</v>
      </c>
      <c r="X128" s="15">
        <v>517.14498300000002</v>
      </c>
      <c r="Y128" s="15" t="s">
        <v>386</v>
      </c>
      <c r="Z128" s="15"/>
      <c r="AA128" s="19">
        <v>44438</v>
      </c>
      <c r="AB128" s="19">
        <v>44438</v>
      </c>
      <c r="AC128" s="19">
        <v>44445</v>
      </c>
      <c r="AD128" s="19">
        <v>44445</v>
      </c>
      <c r="AE128" s="15">
        <v>1</v>
      </c>
      <c r="AF128" s="15">
        <v>1</v>
      </c>
      <c r="AG128" s="15" t="s">
        <v>752</v>
      </c>
      <c r="AH128" s="15">
        <v>0</v>
      </c>
      <c r="AI128" s="15">
        <v>0</v>
      </c>
      <c r="AJ128" s="15" t="s">
        <v>388</v>
      </c>
      <c r="AK128" s="15" t="s">
        <v>158</v>
      </c>
      <c r="AL128" s="15">
        <v>1</v>
      </c>
      <c r="AM128" s="17">
        <v>-67384.960000000006</v>
      </c>
      <c r="AN128" s="17">
        <v>-67384.960000000006</v>
      </c>
      <c r="AO128" s="15">
        <v>6.57</v>
      </c>
      <c r="AP128" s="17">
        <v>374360897.86000001</v>
      </c>
      <c r="AQ128" s="15">
        <v>491.91</v>
      </c>
      <c r="AR128" s="15" t="s">
        <v>17</v>
      </c>
      <c r="AS128" s="15" t="s">
        <v>17</v>
      </c>
      <c r="AT128" s="15">
        <v>104.80999799999999</v>
      </c>
      <c r="AU128" s="15">
        <v>105.110001</v>
      </c>
      <c r="AV128" s="15">
        <v>7.3</v>
      </c>
      <c r="AW128" s="8">
        <f>VLOOKUP(F128,[1]sell!$B:$G,6,0)</f>
        <v>-374360897.86000001</v>
      </c>
      <c r="AX128" s="8">
        <f>VLOOKUP(F128,[1]sell!$B:$J,9,0)</f>
        <v>-67384.960000000006</v>
      </c>
      <c r="AY128" s="8">
        <f t="shared" si="1"/>
        <v>-374428282.81999999</v>
      </c>
    </row>
    <row r="129" spans="1:51" ht="36.75" x14ac:dyDescent="0.25">
      <c r="D129" s="15" t="s">
        <v>166</v>
      </c>
      <c r="E129" s="15">
        <v>18495902</v>
      </c>
      <c r="F129" s="15">
        <v>48552668</v>
      </c>
      <c r="G129" s="15" t="s">
        <v>146</v>
      </c>
      <c r="H129" s="15" t="s">
        <v>378</v>
      </c>
      <c r="I129" s="15" t="s">
        <v>378</v>
      </c>
      <c r="J129" s="15" t="s">
        <v>148</v>
      </c>
      <c r="K129" s="15" t="s">
        <v>148</v>
      </c>
      <c r="L129" s="20" t="s">
        <v>194</v>
      </c>
      <c r="M129" s="15" t="s">
        <v>753</v>
      </c>
      <c r="N129" s="15" t="s">
        <v>754</v>
      </c>
      <c r="O129" s="17">
        <v>1000000</v>
      </c>
      <c r="P129" s="15">
        <v>93.291381000000001</v>
      </c>
      <c r="Q129" s="15" t="s">
        <v>755</v>
      </c>
      <c r="R129" s="15" t="s">
        <v>756</v>
      </c>
      <c r="S129" s="15">
        <v>15</v>
      </c>
      <c r="T129" s="18">
        <v>277456393.94999999</v>
      </c>
      <c r="U129" s="15" t="s">
        <v>757</v>
      </c>
      <c r="V129" s="15" t="s">
        <v>758</v>
      </c>
      <c r="W129" s="15" t="s">
        <v>17</v>
      </c>
      <c r="X129" s="15">
        <v>326.90749</v>
      </c>
      <c r="Y129" s="15" t="s">
        <v>386</v>
      </c>
      <c r="Z129" s="15"/>
      <c r="AA129" s="19">
        <v>44438</v>
      </c>
      <c r="AB129" s="19">
        <v>44438</v>
      </c>
      <c r="AC129" s="19">
        <v>44445</v>
      </c>
      <c r="AD129" s="19">
        <v>44445</v>
      </c>
      <c r="AE129" s="15">
        <v>1</v>
      </c>
      <c r="AF129" s="15">
        <v>1</v>
      </c>
      <c r="AG129" s="15" t="s">
        <v>759</v>
      </c>
      <c r="AH129" s="15">
        <v>0</v>
      </c>
      <c r="AI129" s="15">
        <v>0</v>
      </c>
      <c r="AJ129" s="15" t="s">
        <v>388</v>
      </c>
      <c r="AK129" s="15" t="s">
        <v>158</v>
      </c>
      <c r="AL129" s="15">
        <v>1</v>
      </c>
      <c r="AM129" s="17">
        <v>-49942.15</v>
      </c>
      <c r="AN129" s="17">
        <v>-49942.15</v>
      </c>
      <c r="AO129" s="15">
        <v>6.57</v>
      </c>
      <c r="AP129" s="17">
        <v>277456393.94999999</v>
      </c>
      <c r="AQ129" s="15">
        <v>313.43</v>
      </c>
      <c r="AR129" s="15" t="s">
        <v>17</v>
      </c>
      <c r="AS129" s="15" t="s">
        <v>17</v>
      </c>
      <c r="AT129" s="15">
        <v>103.470001</v>
      </c>
      <c r="AU129" s="15">
        <v>103.769997</v>
      </c>
      <c r="AV129" s="15">
        <v>0.26</v>
      </c>
      <c r="AW129" s="8">
        <f>VLOOKUP(F129,[1]sell!$B:$G,6,0)</f>
        <v>-277456393.94999999</v>
      </c>
      <c r="AX129" s="8">
        <f>VLOOKUP(F129,[1]sell!$B:$J,9,0)</f>
        <v>-49942.15</v>
      </c>
      <c r="AY129" s="8">
        <f t="shared" si="1"/>
        <v>-277506336.09999996</v>
      </c>
    </row>
    <row r="130" spans="1:51" ht="24.75" x14ac:dyDescent="0.25">
      <c r="D130" s="15" t="s">
        <v>166</v>
      </c>
      <c r="E130" s="15">
        <v>18495903</v>
      </c>
      <c r="F130" s="15">
        <v>48552669</v>
      </c>
      <c r="G130" s="15" t="s">
        <v>146</v>
      </c>
      <c r="H130" s="15" t="s">
        <v>378</v>
      </c>
      <c r="I130" s="15" t="s">
        <v>378</v>
      </c>
      <c r="J130" s="15" t="s">
        <v>148</v>
      </c>
      <c r="K130" s="15" t="s">
        <v>148</v>
      </c>
      <c r="L130" s="20" t="s">
        <v>194</v>
      </c>
      <c r="M130" s="15" t="s">
        <v>760</v>
      </c>
      <c r="N130" s="15" t="s">
        <v>761</v>
      </c>
      <c r="O130" s="17">
        <v>1600000</v>
      </c>
      <c r="P130" s="15">
        <v>105.26</v>
      </c>
      <c r="Q130" s="15" t="s">
        <v>762</v>
      </c>
      <c r="R130" s="15" t="s">
        <v>763</v>
      </c>
      <c r="S130" s="15">
        <v>15</v>
      </c>
      <c r="T130" s="18">
        <v>237055273.28</v>
      </c>
      <c r="U130" s="15" t="s">
        <v>764</v>
      </c>
      <c r="V130" s="15" t="s">
        <v>765</v>
      </c>
      <c r="W130" s="15" t="s">
        <v>17</v>
      </c>
      <c r="X130" s="15">
        <v>172.70373599999999</v>
      </c>
      <c r="Y130" s="15" t="s">
        <v>386</v>
      </c>
      <c r="Z130" s="15"/>
      <c r="AA130" s="19">
        <v>44438</v>
      </c>
      <c r="AB130" s="19">
        <v>44438</v>
      </c>
      <c r="AC130" s="19">
        <v>44445</v>
      </c>
      <c r="AD130" s="19">
        <v>44445</v>
      </c>
      <c r="AE130" s="15">
        <v>1</v>
      </c>
      <c r="AF130" s="15">
        <v>1</v>
      </c>
      <c r="AG130" s="15" t="s">
        <v>766</v>
      </c>
      <c r="AH130" s="15">
        <v>0</v>
      </c>
      <c r="AI130" s="15">
        <v>0</v>
      </c>
      <c r="AJ130" s="15" t="s">
        <v>388</v>
      </c>
      <c r="AK130" s="15" t="s">
        <v>158</v>
      </c>
      <c r="AL130" s="15">
        <v>1</v>
      </c>
      <c r="AM130" s="17">
        <v>-42669.95</v>
      </c>
      <c r="AN130" s="17">
        <v>-42669.95</v>
      </c>
      <c r="AO130" s="15">
        <v>6.57</v>
      </c>
      <c r="AP130" s="17">
        <v>237055273.28</v>
      </c>
      <c r="AQ130" s="15">
        <v>163.98</v>
      </c>
      <c r="AR130" s="15" t="s">
        <v>17</v>
      </c>
      <c r="AS130" s="15" t="s">
        <v>17</v>
      </c>
      <c r="AT130" s="15">
        <v>104.68</v>
      </c>
      <c r="AU130" s="15">
        <v>104.980003</v>
      </c>
      <c r="AV130" s="15">
        <v>1.76</v>
      </c>
      <c r="AW130" s="8">
        <f>VLOOKUP(F130,[1]sell!$B:$G,6,0)</f>
        <v>-237055273.28</v>
      </c>
      <c r="AX130" s="8">
        <f>VLOOKUP(F130,[1]sell!$B:$J,9,0)</f>
        <v>-42669.95</v>
      </c>
      <c r="AY130" s="8">
        <f t="shared" si="1"/>
        <v>-237097943.22999999</v>
      </c>
    </row>
    <row r="131" spans="1:51" ht="36.75" x14ac:dyDescent="0.25">
      <c r="D131" s="15" t="s">
        <v>166</v>
      </c>
      <c r="E131" s="15">
        <v>18495905</v>
      </c>
      <c r="F131" s="15">
        <v>48552660</v>
      </c>
      <c r="G131" s="15" t="s">
        <v>146</v>
      </c>
      <c r="H131" s="15" t="s">
        <v>147</v>
      </c>
      <c r="I131" s="15" t="s">
        <v>147</v>
      </c>
      <c r="J131" s="15" t="s">
        <v>148</v>
      </c>
      <c r="K131" s="15" t="s">
        <v>148</v>
      </c>
      <c r="L131" s="20" t="s">
        <v>194</v>
      </c>
      <c r="M131" s="15" t="s">
        <v>767</v>
      </c>
      <c r="N131" s="15" t="s">
        <v>768</v>
      </c>
      <c r="O131" s="17">
        <v>32000</v>
      </c>
      <c r="P131" s="15" t="s">
        <v>769</v>
      </c>
      <c r="Q131" s="15" t="s">
        <v>770</v>
      </c>
      <c r="R131" s="15" t="s">
        <v>771</v>
      </c>
      <c r="S131" s="15">
        <v>30</v>
      </c>
      <c r="T131" s="18">
        <v>1698786924.8</v>
      </c>
      <c r="U131" s="15" t="s">
        <v>772</v>
      </c>
      <c r="V131" s="15" t="s">
        <v>773</v>
      </c>
      <c r="W131" s="15" t="s">
        <v>17</v>
      </c>
      <c r="X131" s="15">
        <v>0</v>
      </c>
      <c r="Y131" s="15" t="s">
        <v>429</v>
      </c>
      <c r="Z131" s="15"/>
      <c r="AA131" s="19">
        <v>44438</v>
      </c>
      <c r="AB131" s="19">
        <v>44438</v>
      </c>
      <c r="AC131" s="19">
        <v>44445</v>
      </c>
      <c r="AD131" s="19">
        <v>44445</v>
      </c>
      <c r="AE131" s="15">
        <v>1</v>
      </c>
      <c r="AF131" s="15">
        <v>1</v>
      </c>
      <c r="AG131" s="15" t="s">
        <v>774</v>
      </c>
      <c r="AH131" s="15">
        <v>0</v>
      </c>
      <c r="AI131" s="15">
        <v>0</v>
      </c>
      <c r="AJ131" s="15" t="s">
        <v>157</v>
      </c>
      <c r="AK131" s="15" t="s">
        <v>158</v>
      </c>
      <c r="AL131" s="15" t="s">
        <v>361</v>
      </c>
      <c r="AM131" s="17">
        <v>-305781.65000000002</v>
      </c>
      <c r="AN131" s="17">
        <v>-305781.65000000002</v>
      </c>
      <c r="AO131" s="15">
        <v>6.57</v>
      </c>
      <c r="AP131" s="17">
        <v>1698786924.8</v>
      </c>
      <c r="AQ131" s="15" t="s">
        <v>342</v>
      </c>
      <c r="AR131" s="15" t="s">
        <v>343</v>
      </c>
      <c r="AS131" s="15" t="s">
        <v>17</v>
      </c>
      <c r="AT131" s="15">
        <v>103</v>
      </c>
      <c r="AU131" s="15">
        <v>103.5</v>
      </c>
      <c r="AV131" s="15">
        <v>3.91</v>
      </c>
      <c r="AW131" s="8">
        <f>VLOOKUP(F131,[1]sell!$B:$G,6,0)</f>
        <v>-1698786924.8</v>
      </c>
      <c r="AX131" s="8">
        <f>VLOOKUP(F131,[1]sell!$B:$J,9,0)</f>
        <v>-305781.65000000002</v>
      </c>
      <c r="AY131" s="8">
        <f t="shared" si="1"/>
        <v>-1699092706.45</v>
      </c>
    </row>
    <row r="132" spans="1:51" ht="24.75" x14ac:dyDescent="0.25">
      <c r="A132" s="6">
        <v>10</v>
      </c>
      <c r="B132" s="6" t="str">
        <f>VLOOKUP(F132,[1]buy!$B:$E,4,0)</f>
        <v>47010</v>
      </c>
      <c r="C132" s="6">
        <f>VLOOKUP(F132,[1]buy!$B:$H,7,0)</f>
        <v>47011</v>
      </c>
      <c r="D132" s="15" t="s">
        <v>166</v>
      </c>
      <c r="E132" s="15">
        <v>18495907</v>
      </c>
      <c r="F132" s="15">
        <v>48552661</v>
      </c>
      <c r="G132" s="15" t="s">
        <v>146</v>
      </c>
      <c r="H132" s="15" t="s">
        <v>775</v>
      </c>
      <c r="I132" s="15" t="s">
        <v>775</v>
      </c>
      <c r="J132" s="15" t="s">
        <v>331</v>
      </c>
      <c r="K132" s="15" t="s">
        <v>148</v>
      </c>
      <c r="L132" s="16" t="s">
        <v>149</v>
      </c>
      <c r="M132" s="15" t="s">
        <v>406</v>
      </c>
      <c r="N132" s="15" t="s">
        <v>407</v>
      </c>
      <c r="O132" s="17">
        <v>78000000</v>
      </c>
      <c r="P132" s="15">
        <v>6.8260059999999996</v>
      </c>
      <c r="Q132" s="15" t="s">
        <v>776</v>
      </c>
      <c r="R132" s="15" t="s">
        <v>776</v>
      </c>
      <c r="S132" s="15">
        <v>52.710999999999999</v>
      </c>
      <c r="T132" s="18">
        <v>251780100</v>
      </c>
      <c r="U132" s="15" t="s">
        <v>777</v>
      </c>
      <c r="V132" s="15" t="s">
        <v>778</v>
      </c>
      <c r="W132" s="15" t="s">
        <v>17</v>
      </c>
      <c r="X132" s="15">
        <v>6.899</v>
      </c>
      <c r="Y132" s="15" t="s">
        <v>163</v>
      </c>
      <c r="Z132" s="15"/>
      <c r="AA132" s="19">
        <v>44438</v>
      </c>
      <c r="AB132" s="19">
        <v>44438</v>
      </c>
      <c r="AC132" s="19">
        <v>44445</v>
      </c>
      <c r="AD132" s="19">
        <v>44445</v>
      </c>
      <c r="AE132" s="15">
        <v>1</v>
      </c>
      <c r="AF132" s="15">
        <v>1</v>
      </c>
      <c r="AG132" s="15" t="s">
        <v>779</v>
      </c>
      <c r="AH132" s="15">
        <v>0</v>
      </c>
      <c r="AI132" s="15">
        <v>0</v>
      </c>
      <c r="AJ132" s="15" t="s">
        <v>780</v>
      </c>
      <c r="AK132" s="15" t="s">
        <v>158</v>
      </c>
      <c r="AL132" s="15">
        <v>1</v>
      </c>
      <c r="AM132" s="17">
        <v>51045.83</v>
      </c>
      <c r="AN132" s="17">
        <v>51045.83</v>
      </c>
      <c r="AO132" s="15">
        <v>7.4</v>
      </c>
      <c r="AP132" s="17">
        <v>251780100</v>
      </c>
      <c r="AQ132" s="15">
        <v>1</v>
      </c>
      <c r="AR132" s="15" t="s">
        <v>17</v>
      </c>
      <c r="AS132" s="15" t="s">
        <v>17</v>
      </c>
      <c r="AT132" s="15">
        <v>6.9379999999999997</v>
      </c>
      <c r="AU132" s="15">
        <v>6.94</v>
      </c>
      <c r="AV132" s="15">
        <v>0</v>
      </c>
      <c r="AW132" s="8">
        <f>VLOOKUP(F132,[1]buy!$B:$G,6,0)</f>
        <v>251780100</v>
      </c>
      <c r="AX132" s="8">
        <f>VLOOKUP(F132,[1]buy!$B:$J,9,0)</f>
        <v>51045.83</v>
      </c>
      <c r="AY132" s="8">
        <f t="shared" si="1"/>
        <v>251831145.83000001</v>
      </c>
    </row>
    <row r="133" spans="1:51" ht="24.75" x14ac:dyDescent="0.25">
      <c r="A133" s="6">
        <v>10</v>
      </c>
      <c r="B133" s="6" t="str">
        <f>VLOOKUP(F133,[1]buy!$B:$E,4,0)</f>
        <v>47010</v>
      </c>
      <c r="C133" s="6">
        <f>VLOOKUP(F133,[1]buy!$B:$H,7,0)</f>
        <v>47011</v>
      </c>
      <c r="D133" s="15" t="s">
        <v>166</v>
      </c>
      <c r="E133" s="15">
        <v>18496045</v>
      </c>
      <c r="F133" s="15">
        <v>48558277</v>
      </c>
      <c r="G133" s="15" t="s">
        <v>146</v>
      </c>
      <c r="H133" s="15" t="s">
        <v>775</v>
      </c>
      <c r="I133" s="15" t="s">
        <v>775</v>
      </c>
      <c r="J133" s="15" t="s">
        <v>331</v>
      </c>
      <c r="K133" s="15" t="s">
        <v>148</v>
      </c>
      <c r="L133" s="16" t="s">
        <v>149</v>
      </c>
      <c r="M133" s="15" t="s">
        <v>406</v>
      </c>
      <c r="N133" s="15" t="s">
        <v>407</v>
      </c>
      <c r="O133" s="17">
        <v>139000000</v>
      </c>
      <c r="P133" s="15">
        <v>6.8259999999999996</v>
      </c>
      <c r="Q133" s="15" t="s">
        <v>781</v>
      </c>
      <c r="R133" s="15" t="s">
        <v>781</v>
      </c>
      <c r="S133" s="15">
        <v>45</v>
      </c>
      <c r="T133" s="18">
        <v>521847700</v>
      </c>
      <c r="U133" s="15" t="s">
        <v>782</v>
      </c>
      <c r="V133" s="15" t="s">
        <v>783</v>
      </c>
      <c r="W133" s="15" t="s">
        <v>17</v>
      </c>
      <c r="X133" s="15">
        <v>6.899</v>
      </c>
      <c r="Y133" s="15" t="s">
        <v>163</v>
      </c>
      <c r="Z133" s="15"/>
      <c r="AA133" s="19">
        <v>44438</v>
      </c>
      <c r="AB133" s="19">
        <v>44438</v>
      </c>
      <c r="AC133" s="19">
        <v>44445</v>
      </c>
      <c r="AD133" s="19">
        <v>44445</v>
      </c>
      <c r="AE133" s="15">
        <v>1</v>
      </c>
      <c r="AF133" s="15">
        <v>1</v>
      </c>
      <c r="AG133" s="15" t="s">
        <v>784</v>
      </c>
      <c r="AH133" s="15">
        <v>0</v>
      </c>
      <c r="AI133" s="15">
        <v>0</v>
      </c>
      <c r="AJ133" s="15" t="s">
        <v>780</v>
      </c>
      <c r="AK133" s="15" t="s">
        <v>158</v>
      </c>
      <c r="AL133" s="15">
        <v>1</v>
      </c>
      <c r="AM133" s="17">
        <v>105799.26</v>
      </c>
      <c r="AN133" s="17">
        <v>105799.26</v>
      </c>
      <c r="AO133" s="15">
        <v>7.4</v>
      </c>
      <c r="AP133" s="17">
        <v>521847700</v>
      </c>
      <c r="AQ133" s="15">
        <v>1</v>
      </c>
      <c r="AR133" s="15" t="s">
        <v>17</v>
      </c>
      <c r="AS133" s="15" t="s">
        <v>17</v>
      </c>
      <c r="AT133" s="15">
        <v>6.9379999999999997</v>
      </c>
      <c r="AU133" s="15">
        <v>6.94</v>
      </c>
      <c r="AV133" s="15">
        <v>0</v>
      </c>
      <c r="AW133" s="8">
        <f>VLOOKUP(F133,[1]buy!$B:$G,6,0)</f>
        <v>521847700</v>
      </c>
      <c r="AX133" s="8">
        <f>VLOOKUP(F133,[1]buy!$B:$J,9,0)</f>
        <v>105799.26</v>
      </c>
      <c r="AY133" s="8">
        <f t="shared" ref="AY133:AY196" si="2">AW133+AX133</f>
        <v>521953499.25999999</v>
      </c>
    </row>
    <row r="134" spans="1:51" ht="24.75" x14ac:dyDescent="0.25">
      <c r="D134" s="15" t="s">
        <v>89</v>
      </c>
      <c r="E134" s="15">
        <v>18496477</v>
      </c>
      <c r="F134" s="15">
        <v>48570172</v>
      </c>
      <c r="G134" s="15" t="s">
        <v>146</v>
      </c>
      <c r="H134" s="15" t="s">
        <v>147</v>
      </c>
      <c r="I134" s="15" t="s">
        <v>147</v>
      </c>
      <c r="J134" s="15" t="s">
        <v>148</v>
      </c>
      <c r="K134" s="15" t="s">
        <v>148</v>
      </c>
      <c r="L134" s="20" t="s">
        <v>194</v>
      </c>
      <c r="M134" s="15" t="s">
        <v>608</v>
      </c>
      <c r="N134" s="15" t="s">
        <v>609</v>
      </c>
      <c r="O134" s="17">
        <v>3000000000</v>
      </c>
      <c r="P134" s="15">
        <v>1.3611E-2</v>
      </c>
      <c r="Q134" s="15" t="s">
        <v>785</v>
      </c>
      <c r="R134" s="15" t="s">
        <v>785</v>
      </c>
      <c r="S134" s="15">
        <v>0</v>
      </c>
      <c r="T134" s="18">
        <v>40833600</v>
      </c>
      <c r="U134" s="15" t="s">
        <v>786</v>
      </c>
      <c r="V134" s="15" t="s">
        <v>787</v>
      </c>
      <c r="W134" s="15" t="s">
        <v>343</v>
      </c>
      <c r="X134" s="15">
        <v>0</v>
      </c>
      <c r="Y134" s="15" t="s">
        <v>555</v>
      </c>
      <c r="Z134" s="15"/>
      <c r="AA134" s="19">
        <v>44439</v>
      </c>
      <c r="AB134" s="19">
        <v>44439</v>
      </c>
      <c r="AC134" s="19">
        <v>44446</v>
      </c>
      <c r="AD134" s="19">
        <v>44446</v>
      </c>
      <c r="AE134" s="15">
        <v>73.574399999999997</v>
      </c>
      <c r="AF134" s="15">
        <v>73.191199999999995</v>
      </c>
      <c r="AG134" s="15" t="s">
        <v>788</v>
      </c>
      <c r="AH134" s="15">
        <v>0</v>
      </c>
      <c r="AI134" s="15">
        <v>0</v>
      </c>
      <c r="AJ134" s="15" t="s">
        <v>157</v>
      </c>
      <c r="AK134" s="15" t="s">
        <v>158</v>
      </c>
      <c r="AL134" s="15" t="s">
        <v>361</v>
      </c>
      <c r="AM134" s="17">
        <v>0</v>
      </c>
      <c r="AN134" s="17">
        <v>0</v>
      </c>
      <c r="AO134" s="15">
        <v>0.32</v>
      </c>
      <c r="AP134" s="17">
        <v>3004307619.8400002</v>
      </c>
      <c r="AQ134" s="15">
        <v>1</v>
      </c>
      <c r="AR134" s="15" t="s">
        <v>17</v>
      </c>
      <c r="AS134" s="15" t="s">
        <v>343</v>
      </c>
      <c r="AT134" s="15">
        <v>0</v>
      </c>
      <c r="AU134" s="15">
        <v>0</v>
      </c>
      <c r="AV134" s="15">
        <v>0</v>
      </c>
      <c r="AW134" s="8">
        <f>VLOOKUP(F134,[1]sell!$B:$G,6,0)</f>
        <v>-3004307619.8400002</v>
      </c>
      <c r="AX134" s="8">
        <f>VLOOKUP(F134,[1]sell!$B:$J,9,0)</f>
        <v>0</v>
      </c>
      <c r="AY134" s="8">
        <f t="shared" si="2"/>
        <v>-3004307619.8400002</v>
      </c>
    </row>
    <row r="135" spans="1:51" ht="24.75" x14ac:dyDescent="0.25">
      <c r="D135" s="15" t="s">
        <v>89</v>
      </c>
      <c r="E135" s="15">
        <v>18496478</v>
      </c>
      <c r="F135" s="15">
        <v>48570180</v>
      </c>
      <c r="G135" s="15" t="s">
        <v>146</v>
      </c>
      <c r="H135" s="15" t="s">
        <v>147</v>
      </c>
      <c r="I135" s="15" t="s">
        <v>147</v>
      </c>
      <c r="J135" s="15" t="s">
        <v>148</v>
      </c>
      <c r="K135" s="15" t="s">
        <v>148</v>
      </c>
      <c r="L135" s="20" t="s">
        <v>194</v>
      </c>
      <c r="M135" s="15" t="s">
        <v>550</v>
      </c>
      <c r="N135" s="15" t="s">
        <v>551</v>
      </c>
      <c r="O135" s="17">
        <v>3000000000</v>
      </c>
      <c r="P135" s="15">
        <v>1.3611E-2</v>
      </c>
      <c r="Q135" s="15" t="s">
        <v>785</v>
      </c>
      <c r="R135" s="15" t="s">
        <v>785</v>
      </c>
      <c r="S135" s="15">
        <v>0</v>
      </c>
      <c r="T135" s="18">
        <v>40833600</v>
      </c>
      <c r="U135" s="15" t="s">
        <v>786</v>
      </c>
      <c r="V135" s="15" t="s">
        <v>787</v>
      </c>
      <c r="W135" s="15" t="s">
        <v>343</v>
      </c>
      <c r="X135" s="15">
        <v>0</v>
      </c>
      <c r="Y135" s="15" t="s">
        <v>555</v>
      </c>
      <c r="Z135" s="15"/>
      <c r="AA135" s="19">
        <v>44439</v>
      </c>
      <c r="AB135" s="19">
        <v>44439</v>
      </c>
      <c r="AC135" s="19">
        <v>44446</v>
      </c>
      <c r="AD135" s="19">
        <v>44446</v>
      </c>
      <c r="AE135" s="15">
        <v>73.574399999999997</v>
      </c>
      <c r="AF135" s="15">
        <v>73.191199999999995</v>
      </c>
      <c r="AG135" s="15" t="s">
        <v>788</v>
      </c>
      <c r="AH135" s="15">
        <v>0</v>
      </c>
      <c r="AI135" s="15">
        <v>0</v>
      </c>
      <c r="AJ135" s="15" t="s">
        <v>157</v>
      </c>
      <c r="AK135" s="15" t="s">
        <v>158</v>
      </c>
      <c r="AL135" s="15" t="s">
        <v>361</v>
      </c>
      <c r="AM135" s="17">
        <v>0</v>
      </c>
      <c r="AN135" s="17">
        <v>0</v>
      </c>
      <c r="AO135" s="15">
        <v>0.32</v>
      </c>
      <c r="AP135" s="17">
        <v>3004307619.8400002</v>
      </c>
      <c r="AQ135" s="15">
        <v>1</v>
      </c>
      <c r="AR135" s="15" t="s">
        <v>17</v>
      </c>
      <c r="AS135" s="15" t="s">
        <v>343</v>
      </c>
      <c r="AT135" s="15">
        <v>0</v>
      </c>
      <c r="AU135" s="15">
        <v>0</v>
      </c>
      <c r="AV135" s="15">
        <v>0</v>
      </c>
      <c r="AW135" s="8">
        <f>VLOOKUP(F135,[1]sell!$B:$G,6,0)</f>
        <v>-3004307619.8400002</v>
      </c>
      <c r="AX135" s="8">
        <f>VLOOKUP(F135,[1]sell!$B:$J,9,0)</f>
        <v>0</v>
      </c>
      <c r="AY135" s="8">
        <f t="shared" si="2"/>
        <v>-3004307619.8400002</v>
      </c>
    </row>
    <row r="136" spans="1:51" ht="24.75" x14ac:dyDescent="0.25">
      <c r="A136" s="6">
        <v>9</v>
      </c>
      <c r="B136" s="6" t="str">
        <f>VLOOKUP(F136,[1]buy!$B:$E,4,0)</f>
        <v>47010</v>
      </c>
      <c r="C136" s="6">
        <f>VLOOKUP(F136,[1]buy!$B:$H,7,0)</f>
        <v>0</v>
      </c>
      <c r="D136" s="15" t="s">
        <v>89</v>
      </c>
      <c r="E136" s="15">
        <v>18496482</v>
      </c>
      <c r="F136" s="15">
        <v>48570543</v>
      </c>
      <c r="G136" s="15" t="s">
        <v>146</v>
      </c>
      <c r="H136" s="15" t="s">
        <v>147</v>
      </c>
      <c r="I136" s="15" t="s">
        <v>147</v>
      </c>
      <c r="J136" s="15" t="s">
        <v>148</v>
      </c>
      <c r="K136" s="15" t="s">
        <v>148</v>
      </c>
      <c r="L136" s="16" t="s">
        <v>149</v>
      </c>
      <c r="M136" s="15" t="s">
        <v>789</v>
      </c>
      <c r="N136" s="15" t="s">
        <v>790</v>
      </c>
      <c r="O136" s="17">
        <v>297625</v>
      </c>
      <c r="P136" s="15">
        <v>101.383</v>
      </c>
      <c r="Q136" s="15" t="s">
        <v>791</v>
      </c>
      <c r="R136" s="15" t="s">
        <v>792</v>
      </c>
      <c r="S136" s="15">
        <v>8</v>
      </c>
      <c r="T136" s="18">
        <v>282878276.5</v>
      </c>
      <c r="U136" s="15" t="s">
        <v>793</v>
      </c>
      <c r="V136" s="15" t="s">
        <v>794</v>
      </c>
      <c r="W136" s="15" t="s">
        <v>17</v>
      </c>
      <c r="X136" s="15" t="s">
        <v>795</v>
      </c>
      <c r="Y136" s="15" t="s">
        <v>429</v>
      </c>
      <c r="Z136" s="15"/>
      <c r="AA136" s="19">
        <v>44439</v>
      </c>
      <c r="AB136" s="19">
        <v>44439</v>
      </c>
      <c r="AC136" s="19">
        <v>44440</v>
      </c>
      <c r="AD136" s="19">
        <v>44440</v>
      </c>
      <c r="AE136" s="15">
        <v>1</v>
      </c>
      <c r="AF136" s="15">
        <v>1</v>
      </c>
      <c r="AG136" s="15" t="s">
        <v>796</v>
      </c>
      <c r="AH136" s="15">
        <v>0</v>
      </c>
      <c r="AI136" s="15">
        <v>0</v>
      </c>
      <c r="AJ136" s="15" t="s">
        <v>157</v>
      </c>
      <c r="AK136" s="15" t="s">
        <v>158</v>
      </c>
      <c r="AL136" s="15">
        <v>1</v>
      </c>
      <c r="AM136" s="17">
        <v>0</v>
      </c>
      <c r="AN136" s="17">
        <v>0</v>
      </c>
      <c r="AO136" s="15">
        <v>6.5</v>
      </c>
      <c r="AP136" s="17">
        <v>282878276.5</v>
      </c>
      <c r="AQ136" s="15" t="s">
        <v>342</v>
      </c>
      <c r="AR136" s="15" t="s">
        <v>17</v>
      </c>
      <c r="AS136" s="15" t="s">
        <v>17</v>
      </c>
      <c r="AT136" s="15">
        <v>101.45</v>
      </c>
      <c r="AU136" s="15">
        <v>101.65</v>
      </c>
      <c r="AV136" s="15">
        <v>19.27</v>
      </c>
      <c r="AW136" s="8">
        <f>VLOOKUP(F136,[1]buy!$B:$G,6,0)</f>
        <v>282878276.5</v>
      </c>
      <c r="AX136" s="8">
        <f>VLOOKUP(F136,[1]buy!$B:$J,9,0)</f>
        <v>0</v>
      </c>
      <c r="AY136" s="8">
        <f t="shared" si="2"/>
        <v>282878276.5</v>
      </c>
    </row>
    <row r="137" spans="1:51" ht="24.75" x14ac:dyDescent="0.25">
      <c r="A137" s="6">
        <v>9</v>
      </c>
      <c r="B137" s="6" t="str">
        <f>VLOOKUP(F137,[1]buy!$B:$E,4,0)</f>
        <v>47010</v>
      </c>
      <c r="C137" s="6">
        <f>VLOOKUP(F137,[1]buy!$B:$H,7,0)</f>
        <v>0</v>
      </c>
      <c r="D137" s="15" t="s">
        <v>89</v>
      </c>
      <c r="E137" s="15">
        <v>18496483</v>
      </c>
      <c r="F137" s="15">
        <v>48570546</v>
      </c>
      <c r="G137" s="15" t="s">
        <v>146</v>
      </c>
      <c r="H137" s="15" t="s">
        <v>147</v>
      </c>
      <c r="I137" s="15" t="s">
        <v>147</v>
      </c>
      <c r="J137" s="15" t="s">
        <v>148</v>
      </c>
      <c r="K137" s="15" t="s">
        <v>148</v>
      </c>
      <c r="L137" s="16" t="s">
        <v>149</v>
      </c>
      <c r="M137" s="15" t="s">
        <v>558</v>
      </c>
      <c r="N137" s="15" t="s">
        <v>559</v>
      </c>
      <c r="O137" s="17">
        <v>6000</v>
      </c>
      <c r="P137" s="15">
        <v>111.309</v>
      </c>
      <c r="Q137" s="15" t="s">
        <v>797</v>
      </c>
      <c r="R137" s="15" t="s">
        <v>798</v>
      </c>
      <c r="S137" s="15">
        <v>6</v>
      </c>
      <c r="T137" s="18">
        <v>6478780.7999999998</v>
      </c>
      <c r="U137" s="15" t="s">
        <v>799</v>
      </c>
      <c r="V137" s="15" t="s">
        <v>800</v>
      </c>
      <c r="W137" s="15" t="s">
        <v>17</v>
      </c>
      <c r="X137" s="15" t="s">
        <v>564</v>
      </c>
      <c r="Y137" s="15" t="s">
        <v>429</v>
      </c>
      <c r="Z137" s="15"/>
      <c r="AA137" s="19">
        <v>44439</v>
      </c>
      <c r="AB137" s="19">
        <v>44439</v>
      </c>
      <c r="AC137" s="19">
        <v>44440</v>
      </c>
      <c r="AD137" s="19">
        <v>44440</v>
      </c>
      <c r="AE137" s="15">
        <v>1</v>
      </c>
      <c r="AF137" s="15">
        <v>1</v>
      </c>
      <c r="AG137" s="15" t="s">
        <v>801</v>
      </c>
      <c r="AH137" s="15">
        <v>0</v>
      </c>
      <c r="AI137" s="15">
        <v>0</v>
      </c>
      <c r="AJ137" s="15" t="s">
        <v>157</v>
      </c>
      <c r="AK137" s="15" t="s">
        <v>158</v>
      </c>
      <c r="AL137" s="15">
        <v>1</v>
      </c>
      <c r="AM137" s="17">
        <v>0</v>
      </c>
      <c r="AN137" s="17">
        <v>0</v>
      </c>
      <c r="AO137" s="15">
        <v>6.5</v>
      </c>
      <c r="AP137" s="17">
        <v>6478780.7999999998</v>
      </c>
      <c r="AQ137" s="15" t="s">
        <v>342</v>
      </c>
      <c r="AR137" s="15" t="s">
        <v>17</v>
      </c>
      <c r="AS137" s="15" t="s">
        <v>17</v>
      </c>
      <c r="AT137" s="15">
        <v>111.45</v>
      </c>
      <c r="AU137" s="15">
        <v>111.65</v>
      </c>
      <c r="AV137" s="15">
        <v>35.630000000000003</v>
      </c>
      <c r="AW137" s="8">
        <f>VLOOKUP(F137,[1]buy!$B:$G,6,0)</f>
        <v>6478780.7999999998</v>
      </c>
      <c r="AX137" s="8">
        <f>VLOOKUP(F137,[1]buy!$B:$J,9,0)</f>
        <v>0</v>
      </c>
      <c r="AY137" s="8">
        <f t="shared" si="2"/>
        <v>6478780.7999999998</v>
      </c>
    </row>
    <row r="138" spans="1:51" ht="24.75" x14ac:dyDescent="0.25">
      <c r="A138" s="6">
        <v>9</v>
      </c>
      <c r="B138" s="6" t="str">
        <f>VLOOKUP(F138,[1]buy!$B:$E,4,0)</f>
        <v>47010</v>
      </c>
      <c r="C138" s="6">
        <f>VLOOKUP(F138,[1]buy!$B:$H,7,0)</f>
        <v>0</v>
      </c>
      <c r="D138" s="15" t="s">
        <v>89</v>
      </c>
      <c r="E138" s="15">
        <v>18496485</v>
      </c>
      <c r="F138" s="15">
        <v>48571075</v>
      </c>
      <c r="G138" s="15" t="s">
        <v>146</v>
      </c>
      <c r="H138" s="15" t="s">
        <v>147</v>
      </c>
      <c r="I138" s="15" t="s">
        <v>147</v>
      </c>
      <c r="J138" s="15" t="s">
        <v>148</v>
      </c>
      <c r="K138" s="15" t="s">
        <v>148</v>
      </c>
      <c r="L138" s="16" t="s">
        <v>149</v>
      </c>
      <c r="M138" s="15" t="s">
        <v>558</v>
      </c>
      <c r="N138" s="15" t="s">
        <v>559</v>
      </c>
      <c r="O138" s="17">
        <v>1796141</v>
      </c>
      <c r="P138" s="15">
        <v>111.309</v>
      </c>
      <c r="Q138" s="15" t="s">
        <v>802</v>
      </c>
      <c r="R138" s="15" t="s">
        <v>803</v>
      </c>
      <c r="S138" s="15">
        <v>6</v>
      </c>
      <c r="T138" s="18">
        <v>1939467304.1500001</v>
      </c>
      <c r="U138" s="15" t="s">
        <v>804</v>
      </c>
      <c r="V138" s="15" t="s">
        <v>805</v>
      </c>
      <c r="W138" s="15" t="s">
        <v>17</v>
      </c>
      <c r="X138" s="15" t="s">
        <v>564</v>
      </c>
      <c r="Y138" s="15" t="s">
        <v>429</v>
      </c>
      <c r="Z138" s="15"/>
      <c r="AA138" s="19">
        <v>44439</v>
      </c>
      <c r="AB138" s="19">
        <v>44439</v>
      </c>
      <c r="AC138" s="19">
        <v>44440</v>
      </c>
      <c r="AD138" s="19">
        <v>44440</v>
      </c>
      <c r="AE138" s="15">
        <v>1</v>
      </c>
      <c r="AF138" s="15">
        <v>1</v>
      </c>
      <c r="AG138" s="15" t="s">
        <v>806</v>
      </c>
      <c r="AH138" s="15">
        <v>0</v>
      </c>
      <c r="AI138" s="15">
        <v>0</v>
      </c>
      <c r="AJ138" s="15" t="s">
        <v>157</v>
      </c>
      <c r="AK138" s="15" t="s">
        <v>158</v>
      </c>
      <c r="AL138" s="15">
        <v>1</v>
      </c>
      <c r="AM138" s="17">
        <v>0</v>
      </c>
      <c r="AN138" s="17">
        <v>0</v>
      </c>
      <c r="AO138" s="15">
        <v>6.5</v>
      </c>
      <c r="AP138" s="17">
        <v>1939467304.1500001</v>
      </c>
      <c r="AQ138" s="15" t="s">
        <v>342</v>
      </c>
      <c r="AR138" s="15" t="s">
        <v>17</v>
      </c>
      <c r="AS138" s="15" t="s">
        <v>17</v>
      </c>
      <c r="AT138" s="15">
        <v>111.45</v>
      </c>
      <c r="AU138" s="15">
        <v>111.65</v>
      </c>
      <c r="AV138" s="15">
        <v>35.630000000000003</v>
      </c>
      <c r="AW138" s="8">
        <f>VLOOKUP(F138,[1]buy!$B:$G,6,0)</f>
        <v>1939467304.1500001</v>
      </c>
      <c r="AX138" s="8">
        <f>VLOOKUP(F138,[1]buy!$B:$J,9,0)</f>
        <v>0</v>
      </c>
      <c r="AY138" s="8">
        <f t="shared" si="2"/>
        <v>1939467304.1500001</v>
      </c>
    </row>
    <row r="139" spans="1:51" ht="24.75" x14ac:dyDescent="0.25">
      <c r="D139" s="15" t="s">
        <v>89</v>
      </c>
      <c r="E139" s="15">
        <v>18496486</v>
      </c>
      <c r="F139" s="15">
        <v>48571077</v>
      </c>
      <c r="G139" s="15" t="s">
        <v>146</v>
      </c>
      <c r="H139" s="15" t="s">
        <v>147</v>
      </c>
      <c r="I139" s="15" t="s">
        <v>147</v>
      </c>
      <c r="J139" s="15" t="s">
        <v>148</v>
      </c>
      <c r="K139" s="15" t="s">
        <v>148</v>
      </c>
      <c r="L139" s="20" t="s">
        <v>194</v>
      </c>
      <c r="M139" s="15" t="s">
        <v>608</v>
      </c>
      <c r="N139" s="15" t="s">
        <v>609</v>
      </c>
      <c r="O139" s="17">
        <v>6000000000</v>
      </c>
      <c r="P139" s="15">
        <v>1.3611E-2</v>
      </c>
      <c r="Q139" s="15" t="s">
        <v>807</v>
      </c>
      <c r="R139" s="15" t="s">
        <v>807</v>
      </c>
      <c r="S139" s="15">
        <v>0</v>
      </c>
      <c r="T139" s="18">
        <v>81667200</v>
      </c>
      <c r="U139" s="15" t="s">
        <v>808</v>
      </c>
      <c r="V139" s="15" t="s">
        <v>809</v>
      </c>
      <c r="W139" s="15" t="s">
        <v>343</v>
      </c>
      <c r="X139" s="15">
        <v>0</v>
      </c>
      <c r="Y139" s="15" t="s">
        <v>555</v>
      </c>
      <c r="Z139" s="15"/>
      <c r="AA139" s="19">
        <v>44439</v>
      </c>
      <c r="AB139" s="19">
        <v>44439</v>
      </c>
      <c r="AC139" s="19">
        <v>44446</v>
      </c>
      <c r="AD139" s="19">
        <v>44446</v>
      </c>
      <c r="AE139" s="15">
        <v>73.574399999999997</v>
      </c>
      <c r="AF139" s="15">
        <v>73.191199999999995</v>
      </c>
      <c r="AG139" s="15" t="s">
        <v>810</v>
      </c>
      <c r="AH139" s="15">
        <v>0</v>
      </c>
      <c r="AI139" s="15">
        <v>0</v>
      </c>
      <c r="AJ139" s="15" t="s">
        <v>157</v>
      </c>
      <c r="AK139" s="15" t="s">
        <v>158</v>
      </c>
      <c r="AL139" s="15" t="s">
        <v>361</v>
      </c>
      <c r="AM139" s="17">
        <v>0</v>
      </c>
      <c r="AN139" s="17">
        <v>0</v>
      </c>
      <c r="AO139" s="15">
        <v>0.35</v>
      </c>
      <c r="AP139" s="17">
        <v>6008615239.6800003</v>
      </c>
      <c r="AQ139" s="15">
        <v>1</v>
      </c>
      <c r="AR139" s="15" t="s">
        <v>17</v>
      </c>
      <c r="AS139" s="15" t="s">
        <v>343</v>
      </c>
      <c r="AT139" s="15">
        <v>0</v>
      </c>
      <c r="AU139" s="15">
        <v>0</v>
      </c>
      <c r="AV139" s="15">
        <v>0</v>
      </c>
      <c r="AW139" s="8">
        <f>VLOOKUP(F139,[1]sell!$B:$G,6,0)</f>
        <v>-6008615239.6800003</v>
      </c>
      <c r="AX139" s="8">
        <f>VLOOKUP(F139,[1]sell!$B:$J,9,0)</f>
        <v>0</v>
      </c>
      <c r="AY139" s="8">
        <f t="shared" si="2"/>
        <v>-6008615239.6800003</v>
      </c>
    </row>
    <row r="140" spans="1:51" ht="24.75" x14ac:dyDescent="0.25">
      <c r="D140" s="15" t="s">
        <v>89</v>
      </c>
      <c r="E140" s="15">
        <v>18496487</v>
      </c>
      <c r="F140" s="15">
        <v>48571078</v>
      </c>
      <c r="G140" s="15" t="s">
        <v>146</v>
      </c>
      <c r="H140" s="15" t="s">
        <v>147</v>
      </c>
      <c r="I140" s="15" t="s">
        <v>147</v>
      </c>
      <c r="J140" s="15" t="s">
        <v>148</v>
      </c>
      <c r="K140" s="15" t="s">
        <v>148</v>
      </c>
      <c r="L140" s="20" t="s">
        <v>194</v>
      </c>
      <c r="M140" s="15" t="s">
        <v>550</v>
      </c>
      <c r="N140" s="15" t="s">
        <v>551</v>
      </c>
      <c r="O140" s="17">
        <v>4000000000</v>
      </c>
      <c r="P140" s="15">
        <v>1.3611E-2</v>
      </c>
      <c r="Q140" s="15" t="s">
        <v>811</v>
      </c>
      <c r="R140" s="15" t="s">
        <v>811</v>
      </c>
      <c r="S140" s="15">
        <v>0</v>
      </c>
      <c r="T140" s="18">
        <v>54444800</v>
      </c>
      <c r="U140" s="15" t="s">
        <v>812</v>
      </c>
      <c r="V140" s="15" t="s">
        <v>813</v>
      </c>
      <c r="W140" s="15" t="s">
        <v>343</v>
      </c>
      <c r="X140" s="15">
        <v>0</v>
      </c>
      <c r="Y140" s="15" t="s">
        <v>555</v>
      </c>
      <c r="Z140" s="15"/>
      <c r="AA140" s="19">
        <v>44439</v>
      </c>
      <c r="AB140" s="19">
        <v>44439</v>
      </c>
      <c r="AC140" s="19">
        <v>44446</v>
      </c>
      <c r="AD140" s="19">
        <v>44446</v>
      </c>
      <c r="AE140" s="15">
        <v>73.574399999999997</v>
      </c>
      <c r="AF140" s="15">
        <v>73.191199999999995</v>
      </c>
      <c r="AG140" s="15" t="s">
        <v>814</v>
      </c>
      <c r="AH140" s="15">
        <v>0</v>
      </c>
      <c r="AI140" s="15">
        <v>0</v>
      </c>
      <c r="AJ140" s="15" t="s">
        <v>157</v>
      </c>
      <c r="AK140" s="15" t="s">
        <v>158</v>
      </c>
      <c r="AL140" s="15" t="s">
        <v>361</v>
      </c>
      <c r="AM140" s="17">
        <v>0</v>
      </c>
      <c r="AN140" s="17">
        <v>0</v>
      </c>
      <c r="AO140" s="15">
        <v>0.35</v>
      </c>
      <c r="AP140" s="17">
        <v>4005743493.1199999</v>
      </c>
      <c r="AQ140" s="15">
        <v>1</v>
      </c>
      <c r="AR140" s="15" t="s">
        <v>17</v>
      </c>
      <c r="AS140" s="15" t="s">
        <v>343</v>
      </c>
      <c r="AT140" s="15">
        <v>0</v>
      </c>
      <c r="AU140" s="15">
        <v>0</v>
      </c>
      <c r="AV140" s="15">
        <v>0</v>
      </c>
      <c r="AW140" s="8">
        <f>VLOOKUP(F140,[1]sell!$B:$G,6,0)</f>
        <v>-4005743493.1199999</v>
      </c>
      <c r="AX140" s="8">
        <f>VLOOKUP(F140,[1]sell!$B:$J,9,0)</f>
        <v>0</v>
      </c>
      <c r="AY140" s="8">
        <f t="shared" si="2"/>
        <v>-4005743493.1199999</v>
      </c>
    </row>
    <row r="141" spans="1:51" ht="24.75" x14ac:dyDescent="0.25">
      <c r="D141" s="15" t="s">
        <v>89</v>
      </c>
      <c r="E141" s="15">
        <v>18496488</v>
      </c>
      <c r="F141" s="15">
        <v>48571079</v>
      </c>
      <c r="G141" s="15" t="s">
        <v>146</v>
      </c>
      <c r="H141" s="15" t="s">
        <v>147</v>
      </c>
      <c r="I141" s="15" t="s">
        <v>147</v>
      </c>
      <c r="J141" s="15" t="s">
        <v>148</v>
      </c>
      <c r="K141" s="15" t="s">
        <v>148</v>
      </c>
      <c r="L141" s="20" t="s">
        <v>194</v>
      </c>
      <c r="M141" s="15" t="s">
        <v>550</v>
      </c>
      <c r="N141" s="15" t="s">
        <v>551</v>
      </c>
      <c r="O141" s="17">
        <v>257100000</v>
      </c>
      <c r="P141" s="15">
        <v>1.3611E-2</v>
      </c>
      <c r="Q141" s="15" t="s">
        <v>815</v>
      </c>
      <c r="R141" s="15" t="s">
        <v>815</v>
      </c>
      <c r="S141" s="15">
        <v>0</v>
      </c>
      <c r="T141" s="18">
        <v>3499439.52</v>
      </c>
      <c r="U141" s="15" t="s">
        <v>816</v>
      </c>
      <c r="V141" s="15" t="s">
        <v>817</v>
      </c>
      <c r="W141" s="15" t="s">
        <v>343</v>
      </c>
      <c r="X141" s="15">
        <v>0</v>
      </c>
      <c r="Y141" s="15" t="s">
        <v>555</v>
      </c>
      <c r="Z141" s="15"/>
      <c r="AA141" s="19">
        <v>44439</v>
      </c>
      <c r="AB141" s="19">
        <v>44439</v>
      </c>
      <c r="AC141" s="19">
        <v>44446</v>
      </c>
      <c r="AD141" s="19">
        <v>44446</v>
      </c>
      <c r="AE141" s="15">
        <v>73.574399999999997</v>
      </c>
      <c r="AF141" s="15">
        <v>73.191199999999995</v>
      </c>
      <c r="AG141" s="15" t="s">
        <v>818</v>
      </c>
      <c r="AH141" s="15">
        <v>0</v>
      </c>
      <c r="AI141" s="15">
        <v>0</v>
      </c>
      <c r="AJ141" s="15" t="s">
        <v>157</v>
      </c>
      <c r="AK141" s="15" t="s">
        <v>158</v>
      </c>
      <c r="AL141" s="15" t="s">
        <v>361</v>
      </c>
      <c r="AM141" s="17">
        <v>0</v>
      </c>
      <c r="AN141" s="17">
        <v>0</v>
      </c>
      <c r="AO141" s="15">
        <v>0.35</v>
      </c>
      <c r="AP141" s="17">
        <v>257469163.02000001</v>
      </c>
      <c r="AQ141" s="15">
        <v>1</v>
      </c>
      <c r="AR141" s="15" t="s">
        <v>17</v>
      </c>
      <c r="AS141" s="15" t="s">
        <v>343</v>
      </c>
      <c r="AT141" s="15">
        <v>0</v>
      </c>
      <c r="AU141" s="15">
        <v>0</v>
      </c>
      <c r="AV141" s="15">
        <v>0</v>
      </c>
      <c r="AW141" s="8">
        <f>VLOOKUP(F141,[1]sell!$B:$G,6,0)</f>
        <v>-257469163.02000001</v>
      </c>
      <c r="AX141" s="8">
        <f>VLOOKUP(F141,[1]sell!$B:$J,9,0)</f>
        <v>0</v>
      </c>
      <c r="AY141" s="8">
        <f t="shared" si="2"/>
        <v>-257469163.02000001</v>
      </c>
    </row>
    <row r="142" spans="1:51" ht="24.75" x14ac:dyDescent="0.25">
      <c r="D142" s="15" t="s">
        <v>89</v>
      </c>
      <c r="E142" s="15">
        <v>18496489</v>
      </c>
      <c r="F142" s="15">
        <v>48571080</v>
      </c>
      <c r="G142" s="15" t="s">
        <v>146</v>
      </c>
      <c r="H142" s="15" t="s">
        <v>147</v>
      </c>
      <c r="I142" s="15" t="s">
        <v>147</v>
      </c>
      <c r="J142" s="15" t="s">
        <v>148</v>
      </c>
      <c r="K142" s="15" t="s">
        <v>148</v>
      </c>
      <c r="L142" s="20" t="s">
        <v>194</v>
      </c>
      <c r="M142" s="15" t="s">
        <v>550</v>
      </c>
      <c r="N142" s="15" t="s">
        <v>551</v>
      </c>
      <c r="O142" s="17">
        <v>73400000</v>
      </c>
      <c r="P142" s="15">
        <v>1.3611E-2</v>
      </c>
      <c r="Q142" s="15" t="s">
        <v>819</v>
      </c>
      <c r="R142" s="15" t="s">
        <v>819</v>
      </c>
      <c r="S142" s="15">
        <v>0</v>
      </c>
      <c r="T142" s="18">
        <v>999062.08</v>
      </c>
      <c r="U142" s="15" t="s">
        <v>820</v>
      </c>
      <c r="V142" s="15" t="s">
        <v>821</v>
      </c>
      <c r="W142" s="15" t="s">
        <v>343</v>
      </c>
      <c r="X142" s="15">
        <v>0</v>
      </c>
      <c r="Y142" s="15" t="s">
        <v>555</v>
      </c>
      <c r="Z142" s="15"/>
      <c r="AA142" s="19">
        <v>44439</v>
      </c>
      <c r="AB142" s="19">
        <v>44439</v>
      </c>
      <c r="AC142" s="19">
        <v>44446</v>
      </c>
      <c r="AD142" s="19">
        <v>44446</v>
      </c>
      <c r="AE142" s="15">
        <v>73.574399999999997</v>
      </c>
      <c r="AF142" s="15">
        <v>73.191199999999995</v>
      </c>
      <c r="AG142" s="15" t="s">
        <v>822</v>
      </c>
      <c r="AH142" s="15">
        <v>0</v>
      </c>
      <c r="AI142" s="15">
        <v>0</v>
      </c>
      <c r="AJ142" s="15" t="s">
        <v>157</v>
      </c>
      <c r="AK142" s="15" t="s">
        <v>158</v>
      </c>
      <c r="AL142" s="15" t="s">
        <v>361</v>
      </c>
      <c r="AM142" s="17">
        <v>0</v>
      </c>
      <c r="AN142" s="17">
        <v>0</v>
      </c>
      <c r="AO142" s="15">
        <v>0.35</v>
      </c>
      <c r="AP142" s="17">
        <v>73505393.099999994</v>
      </c>
      <c r="AQ142" s="15">
        <v>1</v>
      </c>
      <c r="AR142" s="15" t="s">
        <v>17</v>
      </c>
      <c r="AS142" s="15" t="s">
        <v>343</v>
      </c>
      <c r="AT142" s="15">
        <v>0</v>
      </c>
      <c r="AU142" s="15">
        <v>0</v>
      </c>
      <c r="AV142" s="15">
        <v>0</v>
      </c>
      <c r="AW142" s="8">
        <f>VLOOKUP(F142,[1]sell!$B:$G,6,0)</f>
        <v>-73505393.099999994</v>
      </c>
      <c r="AX142" s="8">
        <f>VLOOKUP(F142,[1]sell!$B:$J,9,0)</f>
        <v>0</v>
      </c>
      <c r="AY142" s="8">
        <f t="shared" si="2"/>
        <v>-73505393.099999994</v>
      </c>
    </row>
    <row r="143" spans="1:51" ht="24.75" x14ac:dyDescent="0.25">
      <c r="D143" s="15" t="s">
        <v>89</v>
      </c>
      <c r="E143" s="15">
        <v>18496490</v>
      </c>
      <c r="F143" s="15">
        <v>48571153</v>
      </c>
      <c r="G143" s="15" t="s">
        <v>146</v>
      </c>
      <c r="H143" s="15" t="s">
        <v>147</v>
      </c>
      <c r="I143" s="15" t="s">
        <v>147</v>
      </c>
      <c r="J143" s="15" t="s">
        <v>148</v>
      </c>
      <c r="K143" s="15" t="s">
        <v>148</v>
      </c>
      <c r="L143" s="20" t="s">
        <v>194</v>
      </c>
      <c r="M143" s="15" t="s">
        <v>733</v>
      </c>
      <c r="N143" s="15" t="s">
        <v>734</v>
      </c>
      <c r="O143" s="17">
        <v>1400000</v>
      </c>
      <c r="P143" s="15">
        <v>1.310532</v>
      </c>
      <c r="Q143" s="15" t="s">
        <v>823</v>
      </c>
      <c r="R143" s="15" t="s">
        <v>824</v>
      </c>
      <c r="S143" s="15">
        <v>5</v>
      </c>
      <c r="T143" s="18">
        <v>17843140</v>
      </c>
      <c r="U143" s="15" t="s">
        <v>825</v>
      </c>
      <c r="V143" s="15" t="s">
        <v>826</v>
      </c>
      <c r="W143" s="15" t="s">
        <v>343</v>
      </c>
      <c r="X143" s="15">
        <v>963.24</v>
      </c>
      <c r="Y143" s="15" t="s">
        <v>429</v>
      </c>
      <c r="Z143" s="15"/>
      <c r="AA143" s="19">
        <v>44439</v>
      </c>
      <c r="AB143" s="19">
        <v>44439</v>
      </c>
      <c r="AC143" s="19">
        <v>44440</v>
      </c>
      <c r="AD143" s="19">
        <v>44440</v>
      </c>
      <c r="AE143" s="15">
        <v>73.574399999999997</v>
      </c>
      <c r="AF143" s="15">
        <v>73.278099999999995</v>
      </c>
      <c r="AG143" s="15" t="s">
        <v>827</v>
      </c>
      <c r="AH143" s="15">
        <v>0</v>
      </c>
      <c r="AI143" s="15">
        <v>0</v>
      </c>
      <c r="AJ143" s="15" t="s">
        <v>157</v>
      </c>
      <c r="AK143" s="15" t="s">
        <v>158</v>
      </c>
      <c r="AL143" s="15">
        <v>1</v>
      </c>
      <c r="AM143" s="17">
        <v>0</v>
      </c>
      <c r="AN143" s="17">
        <v>0</v>
      </c>
      <c r="AO143" s="15">
        <v>0.27</v>
      </c>
      <c r="AP143" s="17">
        <v>1312798319.6199999</v>
      </c>
      <c r="AQ143" s="15" t="s">
        <v>342</v>
      </c>
      <c r="AR143" s="15" t="s">
        <v>17</v>
      </c>
      <c r="AS143" s="15" t="s">
        <v>343</v>
      </c>
      <c r="AT143" s="15">
        <v>96.2</v>
      </c>
      <c r="AU143" s="15">
        <v>96.35</v>
      </c>
      <c r="AV143" s="15">
        <v>22.85</v>
      </c>
      <c r="AW143" s="8">
        <f>VLOOKUP(F143,[1]sell!$B:$G,6,0)</f>
        <v>-1312798319.6199999</v>
      </c>
      <c r="AX143" s="8">
        <f>VLOOKUP(F143,[1]sell!$B:$J,9,0)</f>
        <v>0</v>
      </c>
      <c r="AY143" s="8">
        <f t="shared" si="2"/>
        <v>-1312798319.6199999</v>
      </c>
    </row>
    <row r="144" spans="1:51" ht="48.75" x14ac:dyDescent="0.25">
      <c r="A144" s="6">
        <v>9</v>
      </c>
      <c r="B144" s="6" t="str">
        <f>VLOOKUP(F144,[1]buy!$B:$E,4,0)</f>
        <v>47010</v>
      </c>
      <c r="C144" s="6">
        <f>VLOOKUP(F144,[1]buy!$B:$H,7,0)</f>
        <v>0</v>
      </c>
      <c r="D144" s="15" t="s">
        <v>89</v>
      </c>
      <c r="E144" s="15">
        <v>18496497</v>
      </c>
      <c r="F144" s="15">
        <v>48571211</v>
      </c>
      <c r="G144" s="15" t="s">
        <v>146</v>
      </c>
      <c r="H144" s="15" t="s">
        <v>147</v>
      </c>
      <c r="I144" s="15" t="s">
        <v>147</v>
      </c>
      <c r="J144" s="15" t="s">
        <v>148</v>
      </c>
      <c r="K144" s="15" t="s">
        <v>148</v>
      </c>
      <c r="L144" s="16" t="s">
        <v>149</v>
      </c>
      <c r="M144" s="15" t="s">
        <v>828</v>
      </c>
      <c r="N144" s="15" t="s">
        <v>829</v>
      </c>
      <c r="O144" s="17">
        <v>693981</v>
      </c>
      <c r="P144" s="15">
        <v>105.297</v>
      </c>
      <c r="Q144" s="15" t="s">
        <v>830</v>
      </c>
      <c r="R144" s="15" t="s">
        <v>831</v>
      </c>
      <c r="S144" s="15">
        <v>6</v>
      </c>
      <c r="T144" s="18">
        <v>704947010.16999996</v>
      </c>
      <c r="U144" s="15" t="s">
        <v>832</v>
      </c>
      <c r="V144" s="15" t="s">
        <v>833</v>
      </c>
      <c r="W144" s="15" t="s">
        <v>17</v>
      </c>
      <c r="X144" s="15" t="s">
        <v>834</v>
      </c>
      <c r="Y144" s="15" t="s">
        <v>429</v>
      </c>
      <c r="Z144" s="15"/>
      <c r="AA144" s="19">
        <v>44439</v>
      </c>
      <c r="AB144" s="19">
        <v>44439</v>
      </c>
      <c r="AC144" s="19">
        <v>44440</v>
      </c>
      <c r="AD144" s="19">
        <v>44440</v>
      </c>
      <c r="AE144" s="15">
        <v>1</v>
      </c>
      <c r="AF144" s="15">
        <v>1</v>
      </c>
      <c r="AG144" s="15" t="s">
        <v>835</v>
      </c>
      <c r="AH144" s="15">
        <v>0</v>
      </c>
      <c r="AI144" s="15">
        <v>0</v>
      </c>
      <c r="AJ144" s="15" t="s">
        <v>157</v>
      </c>
      <c r="AK144" s="15" t="s">
        <v>158</v>
      </c>
      <c r="AL144" s="15">
        <v>1</v>
      </c>
      <c r="AM144" s="17">
        <v>0</v>
      </c>
      <c r="AN144" s="17">
        <v>0</v>
      </c>
      <c r="AO144" s="15">
        <v>6.5</v>
      </c>
      <c r="AP144" s="17">
        <v>704947010.16999996</v>
      </c>
      <c r="AQ144" s="15" t="s">
        <v>342</v>
      </c>
      <c r="AR144" s="15" t="s">
        <v>17</v>
      </c>
      <c r="AS144" s="15" t="s">
        <v>17</v>
      </c>
      <c r="AT144" s="15">
        <v>105.15</v>
      </c>
      <c r="AU144" s="15">
        <v>105.35</v>
      </c>
      <c r="AV144" s="15">
        <v>27.67</v>
      </c>
      <c r="AW144" s="8">
        <f>VLOOKUP(F144,[1]buy!$B:$G,6,0)</f>
        <v>704947010.16999996</v>
      </c>
      <c r="AX144" s="8">
        <f>VLOOKUP(F144,[1]buy!$B:$J,9,0)</f>
        <v>0</v>
      </c>
      <c r="AY144" s="8">
        <f t="shared" si="2"/>
        <v>704947010.16999996</v>
      </c>
    </row>
    <row r="145" spans="1:51" ht="24.75" x14ac:dyDescent="0.25">
      <c r="A145" s="6">
        <v>9</v>
      </c>
      <c r="B145" s="6" t="str">
        <f>VLOOKUP(F145,[1]buy!$B:$E,4,0)</f>
        <v>47010</v>
      </c>
      <c r="C145" s="6">
        <f>VLOOKUP(F145,[1]buy!$B:$H,7,0)</f>
        <v>0</v>
      </c>
      <c r="D145" s="15" t="s">
        <v>89</v>
      </c>
      <c r="E145" s="15">
        <v>18496504</v>
      </c>
      <c r="F145" s="15">
        <v>48571363</v>
      </c>
      <c r="G145" s="15" t="s">
        <v>146</v>
      </c>
      <c r="H145" s="15" t="s">
        <v>147</v>
      </c>
      <c r="I145" s="15" t="s">
        <v>147</v>
      </c>
      <c r="J145" s="15" t="s">
        <v>148</v>
      </c>
      <c r="K145" s="15" t="s">
        <v>148</v>
      </c>
      <c r="L145" s="16" t="s">
        <v>149</v>
      </c>
      <c r="M145" s="15" t="s">
        <v>836</v>
      </c>
      <c r="N145" s="15" t="s">
        <v>837</v>
      </c>
      <c r="O145" s="17">
        <v>137213</v>
      </c>
      <c r="P145" s="15">
        <v>100.196</v>
      </c>
      <c r="Q145" s="15" t="s">
        <v>838</v>
      </c>
      <c r="R145" s="15" t="s">
        <v>839</v>
      </c>
      <c r="S145" s="15">
        <v>6</v>
      </c>
      <c r="T145" s="18">
        <v>131428264.58</v>
      </c>
      <c r="U145" s="15" t="s">
        <v>840</v>
      </c>
      <c r="V145" s="15" t="s">
        <v>841</v>
      </c>
      <c r="W145" s="15" t="s">
        <v>17</v>
      </c>
      <c r="X145" s="15" t="s">
        <v>842</v>
      </c>
      <c r="Y145" s="15" t="s">
        <v>429</v>
      </c>
      <c r="Z145" s="15"/>
      <c r="AA145" s="19">
        <v>44439</v>
      </c>
      <c r="AB145" s="19">
        <v>44439</v>
      </c>
      <c r="AC145" s="19">
        <v>44440</v>
      </c>
      <c r="AD145" s="19">
        <v>44440</v>
      </c>
      <c r="AE145" s="15">
        <v>1</v>
      </c>
      <c r="AF145" s="15">
        <v>1</v>
      </c>
      <c r="AG145" s="15" t="s">
        <v>843</v>
      </c>
      <c r="AH145" s="15">
        <v>0</v>
      </c>
      <c r="AI145" s="15">
        <v>0</v>
      </c>
      <c r="AJ145" s="15" t="s">
        <v>157</v>
      </c>
      <c r="AK145" s="15" t="s">
        <v>158</v>
      </c>
      <c r="AL145" s="15">
        <v>1</v>
      </c>
      <c r="AM145" s="17">
        <v>0</v>
      </c>
      <c r="AN145" s="17">
        <v>0</v>
      </c>
      <c r="AO145" s="15">
        <v>6.4</v>
      </c>
      <c r="AP145" s="17">
        <v>131428264.58</v>
      </c>
      <c r="AQ145" s="15" t="s">
        <v>342</v>
      </c>
      <c r="AR145" s="15" t="s">
        <v>17</v>
      </c>
      <c r="AS145" s="15" t="s">
        <v>17</v>
      </c>
      <c r="AT145" s="15">
        <v>100.3</v>
      </c>
      <c r="AU145" s="15">
        <v>100.5</v>
      </c>
      <c r="AV145" s="15">
        <v>17.02</v>
      </c>
      <c r="AW145" s="8">
        <f>VLOOKUP(F145,[1]buy!$B:$G,6,0)</f>
        <v>131428264.58</v>
      </c>
      <c r="AX145" s="8">
        <f>VLOOKUP(F145,[1]buy!$B:$J,9,0)</f>
        <v>0</v>
      </c>
      <c r="AY145" s="8">
        <f t="shared" si="2"/>
        <v>131428264.58</v>
      </c>
    </row>
    <row r="146" spans="1:51" ht="24.75" x14ac:dyDescent="0.25">
      <c r="A146" s="6">
        <v>9</v>
      </c>
      <c r="B146" s="6" t="str">
        <f>VLOOKUP(F146,[1]buy!$B:$E,4,0)</f>
        <v>47010</v>
      </c>
      <c r="C146" s="6">
        <f>VLOOKUP(F146,[1]buy!$B:$H,7,0)</f>
        <v>0</v>
      </c>
      <c r="D146" s="15" t="s">
        <v>89</v>
      </c>
      <c r="E146" s="15">
        <v>18496510</v>
      </c>
      <c r="F146" s="15">
        <v>48571402</v>
      </c>
      <c r="G146" s="15" t="s">
        <v>146</v>
      </c>
      <c r="H146" s="15" t="s">
        <v>147</v>
      </c>
      <c r="I146" s="15" t="s">
        <v>147</v>
      </c>
      <c r="J146" s="15" t="s">
        <v>148</v>
      </c>
      <c r="K146" s="15" t="s">
        <v>148</v>
      </c>
      <c r="L146" s="16" t="s">
        <v>149</v>
      </c>
      <c r="M146" s="15" t="s">
        <v>844</v>
      </c>
      <c r="N146" s="15" t="s">
        <v>845</v>
      </c>
      <c r="O146" s="17">
        <v>117293</v>
      </c>
      <c r="P146" s="15">
        <v>99.472999999999999</v>
      </c>
      <c r="Q146" s="15" t="s">
        <v>846</v>
      </c>
      <c r="R146" s="15" t="s">
        <v>847</v>
      </c>
      <c r="S146" s="15">
        <v>4</v>
      </c>
      <c r="T146" s="18">
        <v>115637010.51000001</v>
      </c>
      <c r="U146" s="15" t="s">
        <v>848</v>
      </c>
      <c r="V146" s="15" t="s">
        <v>849</v>
      </c>
      <c r="W146" s="15" t="s">
        <v>17</v>
      </c>
      <c r="X146" s="15">
        <v>995.26</v>
      </c>
      <c r="Y146" s="15" t="s">
        <v>429</v>
      </c>
      <c r="Z146" s="15"/>
      <c r="AA146" s="19">
        <v>44439</v>
      </c>
      <c r="AB146" s="19">
        <v>44439</v>
      </c>
      <c r="AC146" s="19">
        <v>44440</v>
      </c>
      <c r="AD146" s="19">
        <v>44440</v>
      </c>
      <c r="AE146" s="15">
        <v>1</v>
      </c>
      <c r="AF146" s="15">
        <v>1</v>
      </c>
      <c r="AG146" s="15" t="s">
        <v>850</v>
      </c>
      <c r="AH146" s="15">
        <v>0</v>
      </c>
      <c r="AI146" s="15">
        <v>0</v>
      </c>
      <c r="AJ146" s="15" t="s">
        <v>157</v>
      </c>
      <c r="AK146" s="15" t="s">
        <v>158</v>
      </c>
      <c r="AL146" s="15">
        <v>1</v>
      </c>
      <c r="AM146" s="17">
        <v>0</v>
      </c>
      <c r="AN146" s="17">
        <v>0</v>
      </c>
      <c r="AO146" s="15">
        <v>6.35</v>
      </c>
      <c r="AP146" s="17">
        <v>115637010.51000001</v>
      </c>
      <c r="AQ146" s="15" t="s">
        <v>342</v>
      </c>
      <c r="AR146" s="15" t="s">
        <v>17</v>
      </c>
      <c r="AS146" s="15" t="s">
        <v>17</v>
      </c>
      <c r="AT146" s="15">
        <v>99.45</v>
      </c>
      <c r="AU146" s="15">
        <v>99.55</v>
      </c>
      <c r="AV146" s="15">
        <v>32.229999999999997</v>
      </c>
      <c r="AW146" s="8">
        <f>VLOOKUP(F146,[1]buy!$B:$G,6,0)</f>
        <v>115637010.51000001</v>
      </c>
      <c r="AX146" s="8">
        <f>VLOOKUP(F146,[1]buy!$B:$J,9,0)</f>
        <v>0</v>
      </c>
      <c r="AY146" s="8">
        <f t="shared" si="2"/>
        <v>115637010.51000001</v>
      </c>
    </row>
    <row r="147" spans="1:51" ht="24.75" x14ac:dyDescent="0.25">
      <c r="A147" s="6">
        <v>9</v>
      </c>
      <c r="B147" s="6" t="str">
        <f>VLOOKUP(F147,[1]buy!$B:$E,4,0)</f>
        <v>47010</v>
      </c>
      <c r="C147" s="6">
        <f>VLOOKUP(F147,[1]buy!$B:$H,7,0)</f>
        <v>0</v>
      </c>
      <c r="D147" s="15" t="s">
        <v>89</v>
      </c>
      <c r="E147" s="15">
        <v>18496516</v>
      </c>
      <c r="F147" s="15">
        <v>48571600</v>
      </c>
      <c r="G147" s="15" t="s">
        <v>146</v>
      </c>
      <c r="H147" s="15" t="s">
        <v>147</v>
      </c>
      <c r="I147" s="15" t="s">
        <v>147</v>
      </c>
      <c r="J147" s="15" t="s">
        <v>148</v>
      </c>
      <c r="K147" s="15" t="s">
        <v>148</v>
      </c>
      <c r="L147" s="16" t="s">
        <v>149</v>
      </c>
      <c r="M147" s="15" t="s">
        <v>836</v>
      </c>
      <c r="N147" s="15" t="s">
        <v>837</v>
      </c>
      <c r="O147" s="17">
        <v>199999</v>
      </c>
      <c r="P147" s="15">
        <v>100.196</v>
      </c>
      <c r="Q147" s="15" t="s">
        <v>851</v>
      </c>
      <c r="R147" s="15" t="s">
        <v>852</v>
      </c>
      <c r="S147" s="15">
        <v>6</v>
      </c>
      <c r="T147" s="18">
        <v>191567282.16</v>
      </c>
      <c r="U147" s="15" t="s">
        <v>853</v>
      </c>
      <c r="V147" s="15" t="s">
        <v>854</v>
      </c>
      <c r="W147" s="15" t="s">
        <v>17</v>
      </c>
      <c r="X147" s="15" t="s">
        <v>842</v>
      </c>
      <c r="Y147" s="15" t="s">
        <v>429</v>
      </c>
      <c r="Z147" s="15"/>
      <c r="AA147" s="19">
        <v>44439</v>
      </c>
      <c r="AB147" s="19">
        <v>44439</v>
      </c>
      <c r="AC147" s="19">
        <v>44440</v>
      </c>
      <c r="AD147" s="19">
        <v>44440</v>
      </c>
      <c r="AE147" s="15">
        <v>1</v>
      </c>
      <c r="AF147" s="15">
        <v>1</v>
      </c>
      <c r="AG147" s="15" t="s">
        <v>855</v>
      </c>
      <c r="AH147" s="15">
        <v>0</v>
      </c>
      <c r="AI147" s="15">
        <v>0</v>
      </c>
      <c r="AJ147" s="15" t="s">
        <v>157</v>
      </c>
      <c r="AK147" s="15" t="s">
        <v>158</v>
      </c>
      <c r="AL147" s="15">
        <v>1</v>
      </c>
      <c r="AM147" s="17">
        <v>0</v>
      </c>
      <c r="AN147" s="17">
        <v>0</v>
      </c>
      <c r="AO147" s="15">
        <v>6.4</v>
      </c>
      <c r="AP147" s="17">
        <v>191567282.16</v>
      </c>
      <c r="AQ147" s="15" t="s">
        <v>342</v>
      </c>
      <c r="AR147" s="15" t="s">
        <v>17</v>
      </c>
      <c r="AS147" s="15" t="s">
        <v>17</v>
      </c>
      <c r="AT147" s="15">
        <v>100.3</v>
      </c>
      <c r="AU147" s="15">
        <v>100.5</v>
      </c>
      <c r="AV147" s="15">
        <v>17.02</v>
      </c>
      <c r="AW147" s="8">
        <f>VLOOKUP(F147,[1]buy!$B:$G,6,0)</f>
        <v>191567282.16</v>
      </c>
      <c r="AX147" s="8">
        <f>VLOOKUP(F147,[1]buy!$B:$J,9,0)</f>
        <v>0</v>
      </c>
      <c r="AY147" s="8">
        <f t="shared" si="2"/>
        <v>191567282.16</v>
      </c>
    </row>
    <row r="148" spans="1:51" ht="24.75" x14ac:dyDescent="0.25">
      <c r="A148" s="6">
        <v>9</v>
      </c>
      <c r="B148" s="6" t="str">
        <f>VLOOKUP(F148,[1]buy!$B:$E,4,0)</f>
        <v>47010</v>
      </c>
      <c r="C148" s="6">
        <f>VLOOKUP(F148,[1]buy!$B:$H,7,0)</f>
        <v>0</v>
      </c>
      <c r="D148" s="15" t="s">
        <v>89</v>
      </c>
      <c r="E148" s="15">
        <v>18496602</v>
      </c>
      <c r="F148" s="15">
        <v>48573732</v>
      </c>
      <c r="G148" s="15" t="s">
        <v>146</v>
      </c>
      <c r="H148" s="15" t="s">
        <v>147</v>
      </c>
      <c r="I148" s="15" t="s">
        <v>147</v>
      </c>
      <c r="J148" s="15" t="s">
        <v>148</v>
      </c>
      <c r="K148" s="15" t="s">
        <v>148</v>
      </c>
      <c r="L148" s="16" t="s">
        <v>149</v>
      </c>
      <c r="M148" s="15" t="s">
        <v>836</v>
      </c>
      <c r="N148" s="15" t="s">
        <v>837</v>
      </c>
      <c r="O148" s="17">
        <v>3450</v>
      </c>
      <c r="P148" s="15">
        <v>100.196</v>
      </c>
      <c r="Q148" s="15" t="s">
        <v>856</v>
      </c>
      <c r="R148" s="15" t="s">
        <v>857</v>
      </c>
      <c r="S148" s="15">
        <v>6</v>
      </c>
      <c r="T148" s="18">
        <v>3304552.14</v>
      </c>
      <c r="U148" s="15" t="s">
        <v>858</v>
      </c>
      <c r="V148" s="15" t="s">
        <v>859</v>
      </c>
      <c r="W148" s="15" t="s">
        <v>17</v>
      </c>
      <c r="X148" s="15" t="s">
        <v>842</v>
      </c>
      <c r="Y148" s="15" t="s">
        <v>429</v>
      </c>
      <c r="Z148" s="15"/>
      <c r="AA148" s="19">
        <v>44439</v>
      </c>
      <c r="AB148" s="19">
        <v>44439</v>
      </c>
      <c r="AC148" s="19">
        <v>44440</v>
      </c>
      <c r="AD148" s="19">
        <v>44440</v>
      </c>
      <c r="AE148" s="15">
        <v>1</v>
      </c>
      <c r="AF148" s="15">
        <v>1</v>
      </c>
      <c r="AG148" s="15" t="s">
        <v>860</v>
      </c>
      <c r="AH148" s="15">
        <v>0</v>
      </c>
      <c r="AI148" s="15">
        <v>0</v>
      </c>
      <c r="AJ148" s="15" t="s">
        <v>157</v>
      </c>
      <c r="AK148" s="15" t="s">
        <v>158</v>
      </c>
      <c r="AL148" s="15">
        <v>1</v>
      </c>
      <c r="AM148" s="17">
        <v>0</v>
      </c>
      <c r="AN148" s="17">
        <v>0</v>
      </c>
      <c r="AO148" s="15">
        <v>6.4</v>
      </c>
      <c r="AP148" s="17">
        <v>3304552.14</v>
      </c>
      <c r="AQ148" s="15" t="s">
        <v>342</v>
      </c>
      <c r="AR148" s="15" t="s">
        <v>17</v>
      </c>
      <c r="AS148" s="15" t="s">
        <v>17</v>
      </c>
      <c r="AT148" s="15">
        <v>100.3</v>
      </c>
      <c r="AU148" s="15">
        <v>100.5</v>
      </c>
      <c r="AV148" s="15">
        <v>17.02</v>
      </c>
      <c r="AW148" s="8">
        <f>VLOOKUP(F148,[1]buy!$B:$G,6,0)</f>
        <v>3304552.14</v>
      </c>
      <c r="AX148" s="8">
        <f>VLOOKUP(F148,[1]buy!$B:$J,9,0)</f>
        <v>0</v>
      </c>
      <c r="AY148" s="8">
        <f t="shared" si="2"/>
        <v>3304552.14</v>
      </c>
    </row>
    <row r="149" spans="1:51" ht="24.75" x14ac:dyDescent="0.25">
      <c r="A149" s="6">
        <v>9</v>
      </c>
      <c r="B149" s="6" t="str">
        <f>VLOOKUP(F149,[1]buy!$B:$E,4,0)</f>
        <v>47010</v>
      </c>
      <c r="C149" s="6">
        <f>VLOOKUP(F149,[1]buy!$B:$H,7,0)</f>
        <v>0</v>
      </c>
      <c r="D149" s="15" t="s">
        <v>89</v>
      </c>
      <c r="E149" s="15">
        <v>18496603</v>
      </c>
      <c r="F149" s="15">
        <v>48575485</v>
      </c>
      <c r="G149" s="15" t="s">
        <v>146</v>
      </c>
      <c r="H149" s="15" t="s">
        <v>147</v>
      </c>
      <c r="I149" s="15" t="s">
        <v>147</v>
      </c>
      <c r="J149" s="15" t="s">
        <v>148</v>
      </c>
      <c r="K149" s="15" t="s">
        <v>148</v>
      </c>
      <c r="L149" s="16" t="s">
        <v>149</v>
      </c>
      <c r="M149" s="15" t="s">
        <v>836</v>
      </c>
      <c r="N149" s="15" t="s">
        <v>837</v>
      </c>
      <c r="O149" s="17">
        <v>468649</v>
      </c>
      <c r="P149" s="15">
        <v>100.196</v>
      </c>
      <c r="Q149" s="15" t="s">
        <v>861</v>
      </c>
      <c r="R149" s="15" t="s">
        <v>862</v>
      </c>
      <c r="S149" s="15">
        <v>6</v>
      </c>
      <c r="T149" s="18">
        <v>448891320.54000002</v>
      </c>
      <c r="U149" s="15" t="s">
        <v>863</v>
      </c>
      <c r="V149" s="15" t="s">
        <v>864</v>
      </c>
      <c r="W149" s="15" t="s">
        <v>17</v>
      </c>
      <c r="X149" s="15" t="s">
        <v>842</v>
      </c>
      <c r="Y149" s="15" t="s">
        <v>429</v>
      </c>
      <c r="Z149" s="15"/>
      <c r="AA149" s="19">
        <v>44439</v>
      </c>
      <c r="AB149" s="19">
        <v>44439</v>
      </c>
      <c r="AC149" s="19">
        <v>44440</v>
      </c>
      <c r="AD149" s="19">
        <v>44440</v>
      </c>
      <c r="AE149" s="15">
        <v>1</v>
      </c>
      <c r="AF149" s="15">
        <v>1</v>
      </c>
      <c r="AG149" s="15" t="s">
        <v>865</v>
      </c>
      <c r="AH149" s="15">
        <v>0</v>
      </c>
      <c r="AI149" s="15">
        <v>0</v>
      </c>
      <c r="AJ149" s="15" t="s">
        <v>157</v>
      </c>
      <c r="AK149" s="15" t="s">
        <v>158</v>
      </c>
      <c r="AL149" s="15">
        <v>1</v>
      </c>
      <c r="AM149" s="17">
        <v>0</v>
      </c>
      <c r="AN149" s="17">
        <v>0</v>
      </c>
      <c r="AO149" s="15">
        <v>6.3</v>
      </c>
      <c r="AP149" s="17">
        <v>448891320.54000002</v>
      </c>
      <c r="AQ149" s="15" t="s">
        <v>342</v>
      </c>
      <c r="AR149" s="15" t="s">
        <v>17</v>
      </c>
      <c r="AS149" s="15" t="s">
        <v>17</v>
      </c>
      <c r="AT149" s="15">
        <v>100.3</v>
      </c>
      <c r="AU149" s="15">
        <v>100.5</v>
      </c>
      <c r="AV149" s="15">
        <v>17.02</v>
      </c>
      <c r="AW149" s="8">
        <f>VLOOKUP(F149,[1]buy!$B:$G,6,0)</f>
        <v>448891320.54000002</v>
      </c>
      <c r="AX149" s="8">
        <f>VLOOKUP(F149,[1]buy!$B:$J,9,0)</f>
        <v>0</v>
      </c>
      <c r="AY149" s="8">
        <f t="shared" si="2"/>
        <v>448891320.54000002</v>
      </c>
    </row>
    <row r="150" spans="1:51" ht="48.75" x14ac:dyDescent="0.25">
      <c r="D150" s="15" t="s">
        <v>89</v>
      </c>
      <c r="E150" s="15">
        <v>18496644</v>
      </c>
      <c r="F150" s="15">
        <v>48576645</v>
      </c>
      <c r="G150" s="15" t="s">
        <v>146</v>
      </c>
      <c r="H150" s="15" t="s">
        <v>147</v>
      </c>
      <c r="I150" s="15" t="s">
        <v>147</v>
      </c>
      <c r="J150" s="15" t="s">
        <v>148</v>
      </c>
      <c r="K150" s="15" t="s">
        <v>148</v>
      </c>
      <c r="L150" s="20" t="s">
        <v>194</v>
      </c>
      <c r="M150" s="15" t="s">
        <v>674</v>
      </c>
      <c r="N150" s="15" t="s">
        <v>675</v>
      </c>
      <c r="O150" s="17">
        <v>241181</v>
      </c>
      <c r="P150" s="15">
        <v>105.486</v>
      </c>
      <c r="Q150" s="15" t="s">
        <v>866</v>
      </c>
      <c r="R150" s="15" t="s">
        <v>867</v>
      </c>
      <c r="S150" s="15">
        <v>9</v>
      </c>
      <c r="T150" s="18">
        <v>238274913.66</v>
      </c>
      <c r="U150" s="15" t="s">
        <v>868</v>
      </c>
      <c r="V150" s="15" t="s">
        <v>869</v>
      </c>
      <c r="W150" s="15" t="s">
        <v>17</v>
      </c>
      <c r="X150" s="15" t="s">
        <v>680</v>
      </c>
      <c r="Y150" s="15" t="s">
        <v>429</v>
      </c>
      <c r="Z150" s="15"/>
      <c r="AA150" s="19">
        <v>44439</v>
      </c>
      <c r="AB150" s="19">
        <v>44439</v>
      </c>
      <c r="AC150" s="19">
        <v>44440</v>
      </c>
      <c r="AD150" s="19">
        <v>44440</v>
      </c>
      <c r="AE150" s="15">
        <v>1</v>
      </c>
      <c r="AF150" s="15">
        <v>1</v>
      </c>
      <c r="AG150" s="15" t="s">
        <v>870</v>
      </c>
      <c r="AH150" s="15">
        <v>0</v>
      </c>
      <c r="AI150" s="15">
        <v>0</v>
      </c>
      <c r="AJ150" s="15" t="s">
        <v>157</v>
      </c>
      <c r="AK150" s="15" t="s">
        <v>158</v>
      </c>
      <c r="AL150" s="15">
        <v>1</v>
      </c>
      <c r="AM150" s="17">
        <v>0</v>
      </c>
      <c r="AN150" s="17">
        <v>0</v>
      </c>
      <c r="AO150" s="15">
        <v>6.47</v>
      </c>
      <c r="AP150" s="17">
        <v>238274913.66</v>
      </c>
      <c r="AQ150" s="15" t="s">
        <v>342</v>
      </c>
      <c r="AR150" s="15" t="s">
        <v>17</v>
      </c>
      <c r="AS150" s="15" t="s">
        <v>17</v>
      </c>
      <c r="AT150" s="15">
        <v>105.7</v>
      </c>
      <c r="AU150" s="15">
        <v>105.9</v>
      </c>
      <c r="AV150" s="15">
        <v>30.8</v>
      </c>
      <c r="AW150" s="8">
        <f>VLOOKUP(F150,[1]sell!$B:$G,6,0)</f>
        <v>-238274913.66</v>
      </c>
      <c r="AX150" s="8">
        <f>VLOOKUP(F150,[1]sell!$B:$J,9,0)</f>
        <v>0</v>
      </c>
      <c r="AY150" s="8">
        <f t="shared" si="2"/>
        <v>-238274913.66</v>
      </c>
    </row>
    <row r="151" spans="1:51" ht="48.75" x14ac:dyDescent="0.25">
      <c r="D151" s="15" t="s">
        <v>89</v>
      </c>
      <c r="E151" s="15">
        <v>18496660</v>
      </c>
      <c r="F151" s="15">
        <v>48576710</v>
      </c>
      <c r="G151" s="15" t="s">
        <v>146</v>
      </c>
      <c r="H151" s="15" t="s">
        <v>147</v>
      </c>
      <c r="I151" s="15" t="s">
        <v>147</v>
      </c>
      <c r="J151" s="15" t="s">
        <v>148</v>
      </c>
      <c r="K151" s="15" t="s">
        <v>148</v>
      </c>
      <c r="L151" s="20" t="s">
        <v>194</v>
      </c>
      <c r="M151" s="15" t="s">
        <v>674</v>
      </c>
      <c r="N151" s="15" t="s">
        <v>675</v>
      </c>
      <c r="O151" s="17">
        <v>757889</v>
      </c>
      <c r="P151" s="15">
        <v>105.486</v>
      </c>
      <c r="Q151" s="15" t="s">
        <v>871</v>
      </c>
      <c r="R151" s="15" t="s">
        <v>872</v>
      </c>
      <c r="S151" s="15">
        <v>9</v>
      </c>
      <c r="T151" s="18">
        <v>748756892.27999997</v>
      </c>
      <c r="U151" s="15" t="s">
        <v>873</v>
      </c>
      <c r="V151" s="15" t="s">
        <v>874</v>
      </c>
      <c r="W151" s="15" t="s">
        <v>17</v>
      </c>
      <c r="X151" s="15" t="s">
        <v>680</v>
      </c>
      <c r="Y151" s="15" t="s">
        <v>429</v>
      </c>
      <c r="Z151" s="15"/>
      <c r="AA151" s="19">
        <v>44439</v>
      </c>
      <c r="AB151" s="19">
        <v>44439</v>
      </c>
      <c r="AC151" s="19">
        <v>44440</v>
      </c>
      <c r="AD151" s="19">
        <v>44440</v>
      </c>
      <c r="AE151" s="15">
        <v>1</v>
      </c>
      <c r="AF151" s="15">
        <v>1</v>
      </c>
      <c r="AG151" s="15" t="s">
        <v>875</v>
      </c>
      <c r="AH151" s="15">
        <v>0</v>
      </c>
      <c r="AI151" s="15">
        <v>0</v>
      </c>
      <c r="AJ151" s="15" t="s">
        <v>157</v>
      </c>
      <c r="AK151" s="15" t="s">
        <v>158</v>
      </c>
      <c r="AL151" s="15">
        <v>1</v>
      </c>
      <c r="AM151" s="17">
        <v>0</v>
      </c>
      <c r="AN151" s="17">
        <v>0</v>
      </c>
      <c r="AO151" s="15">
        <v>6.47</v>
      </c>
      <c r="AP151" s="17">
        <v>748756892.27999997</v>
      </c>
      <c r="AQ151" s="15" t="s">
        <v>342</v>
      </c>
      <c r="AR151" s="15" t="s">
        <v>17</v>
      </c>
      <c r="AS151" s="15" t="s">
        <v>17</v>
      </c>
      <c r="AT151" s="15">
        <v>105.7</v>
      </c>
      <c r="AU151" s="15">
        <v>105.9</v>
      </c>
      <c r="AV151" s="15">
        <v>30.8</v>
      </c>
      <c r="AW151" s="8">
        <f>VLOOKUP(F151,[1]sell!$B:$G,6,0)</f>
        <v>-748756892.27999997</v>
      </c>
      <c r="AX151" s="8">
        <f>VLOOKUP(F151,[1]sell!$B:$J,9,0)</f>
        <v>0</v>
      </c>
      <c r="AY151" s="8">
        <f t="shared" si="2"/>
        <v>-748756892.27999997</v>
      </c>
    </row>
    <row r="152" spans="1:51" ht="24.75" x14ac:dyDescent="0.25">
      <c r="D152" s="15" t="s">
        <v>89</v>
      </c>
      <c r="E152" s="15">
        <v>18496749</v>
      </c>
      <c r="F152" s="15">
        <v>48582850</v>
      </c>
      <c r="G152" s="15" t="s">
        <v>146</v>
      </c>
      <c r="H152" s="15" t="s">
        <v>147</v>
      </c>
      <c r="I152" s="15" t="s">
        <v>147</v>
      </c>
      <c r="J152" s="15" t="s">
        <v>148</v>
      </c>
      <c r="K152" s="15" t="s">
        <v>148</v>
      </c>
      <c r="L152" s="20" t="s">
        <v>194</v>
      </c>
      <c r="M152" s="15" t="s">
        <v>733</v>
      </c>
      <c r="N152" s="15" t="s">
        <v>734</v>
      </c>
      <c r="O152" s="17">
        <v>149291</v>
      </c>
      <c r="P152" s="15">
        <v>1.310532</v>
      </c>
      <c r="Q152" s="15" t="s">
        <v>876</v>
      </c>
      <c r="R152" s="15" t="s">
        <v>877</v>
      </c>
      <c r="S152" s="15">
        <v>5</v>
      </c>
      <c r="T152" s="18">
        <v>1902728.72</v>
      </c>
      <c r="U152" s="15" t="s">
        <v>878</v>
      </c>
      <c r="V152" s="15" t="s">
        <v>879</v>
      </c>
      <c r="W152" s="15" t="s">
        <v>343</v>
      </c>
      <c r="X152" s="15">
        <v>963.24</v>
      </c>
      <c r="Y152" s="15" t="s">
        <v>429</v>
      </c>
      <c r="Z152" s="15"/>
      <c r="AA152" s="19">
        <v>44439</v>
      </c>
      <c r="AB152" s="19">
        <v>44439</v>
      </c>
      <c r="AC152" s="19">
        <v>44440</v>
      </c>
      <c r="AD152" s="19">
        <v>44440</v>
      </c>
      <c r="AE152" s="15">
        <v>73.574399999999997</v>
      </c>
      <c r="AF152" s="15">
        <v>73.278099999999995</v>
      </c>
      <c r="AG152" s="15" t="s">
        <v>880</v>
      </c>
      <c r="AH152" s="15">
        <v>0</v>
      </c>
      <c r="AI152" s="15">
        <v>0</v>
      </c>
      <c r="AJ152" s="15" t="s">
        <v>157</v>
      </c>
      <c r="AK152" s="15" t="s">
        <v>158</v>
      </c>
      <c r="AL152" s="15">
        <v>1</v>
      </c>
      <c r="AM152" s="17">
        <v>0</v>
      </c>
      <c r="AN152" s="17">
        <v>0</v>
      </c>
      <c r="AO152" s="15">
        <v>0.15</v>
      </c>
      <c r="AP152" s="17">
        <v>139992123.94</v>
      </c>
      <c r="AQ152" s="15" t="s">
        <v>342</v>
      </c>
      <c r="AR152" s="15" t="s">
        <v>17</v>
      </c>
      <c r="AS152" s="15" t="s">
        <v>343</v>
      </c>
      <c r="AT152" s="15">
        <v>96.2</v>
      </c>
      <c r="AU152" s="15">
        <v>96.35</v>
      </c>
      <c r="AV152" s="15">
        <v>22.85</v>
      </c>
      <c r="AW152" s="8">
        <f>VLOOKUP(F152,[1]sell!$B:$G,6,0)</f>
        <v>-139992123.94</v>
      </c>
      <c r="AX152" s="8">
        <f>VLOOKUP(F152,[1]sell!$B:$J,9,0)</f>
        <v>0</v>
      </c>
      <c r="AY152" s="8">
        <f t="shared" si="2"/>
        <v>-139992123.94</v>
      </c>
    </row>
    <row r="153" spans="1:51" ht="24.75" x14ac:dyDescent="0.25">
      <c r="A153" s="6">
        <v>9</v>
      </c>
      <c r="B153" s="6" t="str">
        <f>VLOOKUP(F153,[1]buy!$B:$E,4,0)</f>
        <v>47010</v>
      </c>
      <c r="C153" s="6">
        <f>VLOOKUP(F153,[1]buy!$B:$H,7,0)</f>
        <v>47011</v>
      </c>
      <c r="D153" s="15" t="s">
        <v>881</v>
      </c>
      <c r="E153" s="15">
        <v>18451019</v>
      </c>
      <c r="F153" s="15">
        <v>46945535</v>
      </c>
      <c r="G153" s="15" t="s">
        <v>146</v>
      </c>
      <c r="H153" s="15" t="s">
        <v>147</v>
      </c>
      <c r="I153" s="15" t="s">
        <v>147</v>
      </c>
      <c r="J153" s="15" t="s">
        <v>148</v>
      </c>
      <c r="K153" s="15" t="s">
        <v>148</v>
      </c>
      <c r="L153" s="16" t="s">
        <v>149</v>
      </c>
      <c r="M153" s="15" t="s">
        <v>882</v>
      </c>
      <c r="N153" s="15" t="s">
        <v>883</v>
      </c>
      <c r="O153" s="17">
        <v>5488100000</v>
      </c>
      <c r="P153" s="15">
        <v>1.3665999999999999E-2</v>
      </c>
      <c r="Q153" s="15" t="s">
        <v>884</v>
      </c>
      <c r="R153" s="15" t="s">
        <v>884</v>
      </c>
      <c r="S153" s="15">
        <v>0</v>
      </c>
      <c r="T153" s="18">
        <v>74999825.790000007</v>
      </c>
      <c r="U153" s="15" t="s">
        <v>885</v>
      </c>
      <c r="V153" s="15" t="s">
        <v>886</v>
      </c>
      <c r="W153" s="15" t="s">
        <v>343</v>
      </c>
      <c r="X153" s="15">
        <v>0</v>
      </c>
      <c r="Y153" s="15" t="s">
        <v>555</v>
      </c>
      <c r="Z153" s="15"/>
      <c r="AA153" s="19">
        <v>44350</v>
      </c>
      <c r="AB153" s="19">
        <v>44350</v>
      </c>
      <c r="AC153" s="19">
        <v>44440</v>
      </c>
      <c r="AD153" s="19">
        <v>44440</v>
      </c>
      <c r="AE153" s="15">
        <v>73.497900000000001</v>
      </c>
      <c r="AF153" s="15">
        <v>73.278099999999995</v>
      </c>
      <c r="AG153" s="15" t="s">
        <v>887</v>
      </c>
      <c r="AH153" s="15">
        <v>0</v>
      </c>
      <c r="AI153" s="15">
        <v>0</v>
      </c>
      <c r="AJ153" s="15" t="s">
        <v>157</v>
      </c>
      <c r="AK153" s="15" t="s">
        <v>158</v>
      </c>
      <c r="AL153" s="15" t="s">
        <v>361</v>
      </c>
      <c r="AM153" s="17">
        <v>146301.01999999999</v>
      </c>
      <c r="AN153" s="17">
        <v>10764009.77</v>
      </c>
      <c r="AO153" s="15">
        <v>0.8</v>
      </c>
      <c r="AP153" s="17">
        <v>5518067182.6000004</v>
      </c>
      <c r="AQ153" s="15">
        <v>1</v>
      </c>
      <c r="AR153" s="15" t="s">
        <v>17</v>
      </c>
      <c r="AS153" s="15" t="s">
        <v>343</v>
      </c>
      <c r="AT153" s="15">
        <v>0</v>
      </c>
      <c r="AU153" s="15">
        <v>0</v>
      </c>
      <c r="AV153" s="15">
        <v>0</v>
      </c>
      <c r="AW153" s="8">
        <f>VLOOKUP(F153,[1]buy!$B:$G,6,0)</f>
        <v>5518067182.6000004</v>
      </c>
      <c r="AX153" s="8">
        <f>VLOOKUP(F153,[1]buy!$B:$J,9,0)</f>
        <v>10764009.77</v>
      </c>
      <c r="AY153" s="8">
        <f t="shared" si="2"/>
        <v>5528831192.3700008</v>
      </c>
    </row>
    <row r="154" spans="1:51" ht="24.75" x14ac:dyDescent="0.25">
      <c r="D154" s="15" t="s">
        <v>888</v>
      </c>
      <c r="E154" s="15">
        <v>18454560</v>
      </c>
      <c r="F154" s="15">
        <v>47046223</v>
      </c>
      <c r="G154" s="15" t="s">
        <v>146</v>
      </c>
      <c r="H154" s="15" t="s">
        <v>147</v>
      </c>
      <c r="I154" s="15" t="s">
        <v>147</v>
      </c>
      <c r="J154" s="15" t="s">
        <v>148</v>
      </c>
      <c r="K154" s="15" t="s">
        <v>148</v>
      </c>
      <c r="L154" s="20" t="s">
        <v>194</v>
      </c>
      <c r="M154" s="15" t="s">
        <v>882</v>
      </c>
      <c r="N154" s="15" t="s">
        <v>883</v>
      </c>
      <c r="O154" s="17">
        <v>149000000</v>
      </c>
      <c r="P154" s="15">
        <v>1</v>
      </c>
      <c r="Q154" s="15" t="s">
        <v>889</v>
      </c>
      <c r="R154" s="15" t="s">
        <v>889</v>
      </c>
      <c r="S154" s="15">
        <v>0</v>
      </c>
      <c r="T154" s="18">
        <v>149000000</v>
      </c>
      <c r="U154" s="15" t="s">
        <v>889</v>
      </c>
      <c r="V154" s="15" t="s">
        <v>890</v>
      </c>
      <c r="W154" s="15" t="s">
        <v>17</v>
      </c>
      <c r="X154" s="15">
        <v>0</v>
      </c>
      <c r="Y154" s="15" t="s">
        <v>555</v>
      </c>
      <c r="Z154" s="15"/>
      <c r="AA154" s="19">
        <v>44356</v>
      </c>
      <c r="AB154" s="19">
        <v>44356</v>
      </c>
      <c r="AC154" s="19">
        <v>44446</v>
      </c>
      <c r="AD154" s="19">
        <v>44446</v>
      </c>
      <c r="AE154" s="15">
        <v>1</v>
      </c>
      <c r="AF154" s="15">
        <v>1</v>
      </c>
      <c r="AG154" s="15" t="s">
        <v>891</v>
      </c>
      <c r="AH154" s="15">
        <v>0</v>
      </c>
      <c r="AI154" s="15">
        <v>0</v>
      </c>
      <c r="AJ154" s="15" t="s">
        <v>157</v>
      </c>
      <c r="AK154" s="15" t="s">
        <v>158</v>
      </c>
      <c r="AL154" s="15" t="s">
        <v>361</v>
      </c>
      <c r="AM154" s="17">
        <v>-1870296.98</v>
      </c>
      <c r="AN154" s="17">
        <v>-1870296.98</v>
      </c>
      <c r="AO154" s="15">
        <v>5.52</v>
      </c>
      <c r="AP154" s="17">
        <v>149000000</v>
      </c>
      <c r="AQ154" s="15">
        <v>1</v>
      </c>
      <c r="AR154" s="15" t="s">
        <v>17</v>
      </c>
      <c r="AS154" s="15" t="s">
        <v>17</v>
      </c>
      <c r="AT154" s="15">
        <v>0</v>
      </c>
      <c r="AU154" s="15">
        <v>0</v>
      </c>
      <c r="AV154" s="15">
        <v>0</v>
      </c>
      <c r="AW154" s="8">
        <f>VLOOKUP(F154,[1]sell!$B:$G,6,0)</f>
        <v>-149000000</v>
      </c>
      <c r="AX154" s="8">
        <f>VLOOKUP(F154,[1]sell!$B:$J,9,0)</f>
        <v>-1870296.98</v>
      </c>
      <c r="AY154" s="8">
        <f t="shared" si="2"/>
        <v>-150870296.97999999</v>
      </c>
    </row>
    <row r="155" spans="1:51" ht="24.75" x14ac:dyDescent="0.25">
      <c r="D155" s="15" t="s">
        <v>888</v>
      </c>
      <c r="E155" s="15">
        <v>18454561</v>
      </c>
      <c r="F155" s="15">
        <v>47046226</v>
      </c>
      <c r="G155" s="15" t="s">
        <v>146</v>
      </c>
      <c r="H155" s="15" t="s">
        <v>147</v>
      </c>
      <c r="I155" s="15" t="s">
        <v>147</v>
      </c>
      <c r="J155" s="15" t="s">
        <v>148</v>
      </c>
      <c r="K155" s="15" t="s">
        <v>148</v>
      </c>
      <c r="L155" s="20" t="s">
        <v>194</v>
      </c>
      <c r="M155" s="15" t="s">
        <v>882</v>
      </c>
      <c r="N155" s="15" t="s">
        <v>883</v>
      </c>
      <c r="O155" s="17">
        <v>50000000</v>
      </c>
      <c r="P155" s="15">
        <v>1</v>
      </c>
      <c r="Q155" s="15" t="s">
        <v>892</v>
      </c>
      <c r="R155" s="15" t="s">
        <v>892</v>
      </c>
      <c r="S155" s="15">
        <v>0</v>
      </c>
      <c r="T155" s="18">
        <v>50000000</v>
      </c>
      <c r="U155" s="15" t="s">
        <v>892</v>
      </c>
      <c r="V155" s="15" t="s">
        <v>893</v>
      </c>
      <c r="W155" s="15" t="s">
        <v>17</v>
      </c>
      <c r="X155" s="15">
        <v>0</v>
      </c>
      <c r="Y155" s="15" t="s">
        <v>555</v>
      </c>
      <c r="Z155" s="15"/>
      <c r="AA155" s="19">
        <v>44356</v>
      </c>
      <c r="AB155" s="19">
        <v>44356</v>
      </c>
      <c r="AC155" s="19">
        <v>44446</v>
      </c>
      <c r="AD155" s="19">
        <v>44446</v>
      </c>
      <c r="AE155" s="15">
        <v>1</v>
      </c>
      <c r="AF155" s="15">
        <v>1</v>
      </c>
      <c r="AG155" s="15" t="s">
        <v>894</v>
      </c>
      <c r="AH155" s="15">
        <v>0</v>
      </c>
      <c r="AI155" s="15">
        <v>0</v>
      </c>
      <c r="AJ155" s="15" t="s">
        <v>157</v>
      </c>
      <c r="AK155" s="15" t="s">
        <v>158</v>
      </c>
      <c r="AL155" s="15" t="s">
        <v>361</v>
      </c>
      <c r="AM155" s="17">
        <v>-627616.43999999994</v>
      </c>
      <c r="AN155" s="17">
        <v>-627616.43999999994</v>
      </c>
      <c r="AO155" s="15">
        <v>5.52</v>
      </c>
      <c r="AP155" s="17">
        <v>50000000</v>
      </c>
      <c r="AQ155" s="15">
        <v>1</v>
      </c>
      <c r="AR155" s="15" t="s">
        <v>17</v>
      </c>
      <c r="AS155" s="15" t="s">
        <v>17</v>
      </c>
      <c r="AT155" s="15">
        <v>0</v>
      </c>
      <c r="AU155" s="15">
        <v>0</v>
      </c>
      <c r="AV155" s="15">
        <v>0</v>
      </c>
      <c r="AW155" s="8">
        <f>VLOOKUP(F155,[1]sell!$B:$G,6,0)</f>
        <v>-50000000</v>
      </c>
      <c r="AX155" s="8">
        <f>VLOOKUP(F155,[1]sell!$B:$J,9,0)</f>
        <v>-627616.43999999994</v>
      </c>
      <c r="AY155" s="8">
        <f t="shared" si="2"/>
        <v>-50627616.439999998</v>
      </c>
    </row>
    <row r="156" spans="1:51" ht="24.75" x14ac:dyDescent="0.25">
      <c r="D156" s="15" t="s">
        <v>888</v>
      </c>
      <c r="E156" s="15">
        <v>18454562</v>
      </c>
      <c r="F156" s="15">
        <v>47046227</v>
      </c>
      <c r="G156" s="15" t="s">
        <v>146</v>
      </c>
      <c r="H156" s="15" t="s">
        <v>147</v>
      </c>
      <c r="I156" s="15" t="s">
        <v>147</v>
      </c>
      <c r="J156" s="15" t="s">
        <v>148</v>
      </c>
      <c r="K156" s="15" t="s">
        <v>148</v>
      </c>
      <c r="L156" s="20" t="s">
        <v>194</v>
      </c>
      <c r="M156" s="15" t="s">
        <v>882</v>
      </c>
      <c r="N156" s="15" t="s">
        <v>883</v>
      </c>
      <c r="O156" s="17">
        <v>12000000</v>
      </c>
      <c r="P156" s="15">
        <v>1</v>
      </c>
      <c r="Q156" s="15" t="s">
        <v>895</v>
      </c>
      <c r="R156" s="15" t="s">
        <v>895</v>
      </c>
      <c r="S156" s="15">
        <v>0</v>
      </c>
      <c r="T156" s="18">
        <v>12000000</v>
      </c>
      <c r="U156" s="15" t="s">
        <v>895</v>
      </c>
      <c r="V156" s="15" t="s">
        <v>896</v>
      </c>
      <c r="W156" s="15" t="s">
        <v>17</v>
      </c>
      <c r="X156" s="15">
        <v>0</v>
      </c>
      <c r="Y156" s="15" t="s">
        <v>555</v>
      </c>
      <c r="Z156" s="15"/>
      <c r="AA156" s="19">
        <v>44356</v>
      </c>
      <c r="AB156" s="19">
        <v>44356</v>
      </c>
      <c r="AC156" s="19">
        <v>44446</v>
      </c>
      <c r="AD156" s="19">
        <v>44446</v>
      </c>
      <c r="AE156" s="15">
        <v>1</v>
      </c>
      <c r="AF156" s="15">
        <v>1</v>
      </c>
      <c r="AG156" s="15" t="s">
        <v>897</v>
      </c>
      <c r="AH156" s="15">
        <v>0</v>
      </c>
      <c r="AI156" s="15">
        <v>0</v>
      </c>
      <c r="AJ156" s="15" t="s">
        <v>157</v>
      </c>
      <c r="AK156" s="15" t="s">
        <v>158</v>
      </c>
      <c r="AL156" s="15" t="s">
        <v>361</v>
      </c>
      <c r="AM156" s="17">
        <v>-150627.94</v>
      </c>
      <c r="AN156" s="17">
        <v>-150627.94</v>
      </c>
      <c r="AO156" s="15">
        <v>5.52</v>
      </c>
      <c r="AP156" s="17">
        <v>12000000</v>
      </c>
      <c r="AQ156" s="15">
        <v>1</v>
      </c>
      <c r="AR156" s="15" t="s">
        <v>17</v>
      </c>
      <c r="AS156" s="15" t="s">
        <v>17</v>
      </c>
      <c r="AT156" s="15">
        <v>0</v>
      </c>
      <c r="AU156" s="15">
        <v>0</v>
      </c>
      <c r="AV156" s="15">
        <v>0</v>
      </c>
      <c r="AW156" s="8">
        <f>VLOOKUP(F156,[1]sell!$B:$G,6,0)</f>
        <v>-12000000</v>
      </c>
      <c r="AX156" s="8">
        <f>VLOOKUP(F156,[1]sell!$B:$J,9,0)</f>
        <v>-150627.94</v>
      </c>
      <c r="AY156" s="8">
        <f t="shared" si="2"/>
        <v>-12150627.939999999</v>
      </c>
    </row>
    <row r="157" spans="1:51" ht="24.75" x14ac:dyDescent="0.25">
      <c r="D157" s="15" t="s">
        <v>888</v>
      </c>
      <c r="E157" s="15">
        <v>18454605</v>
      </c>
      <c r="F157" s="15">
        <v>47048548</v>
      </c>
      <c r="G157" s="15" t="s">
        <v>146</v>
      </c>
      <c r="H157" s="15" t="s">
        <v>147</v>
      </c>
      <c r="I157" s="15" t="s">
        <v>147</v>
      </c>
      <c r="J157" s="15" t="s">
        <v>148</v>
      </c>
      <c r="K157" s="15" t="s">
        <v>148</v>
      </c>
      <c r="L157" s="20" t="s">
        <v>194</v>
      </c>
      <c r="M157" s="15" t="s">
        <v>882</v>
      </c>
      <c r="N157" s="15" t="s">
        <v>883</v>
      </c>
      <c r="O157" s="17">
        <v>100000000</v>
      </c>
      <c r="P157" s="15">
        <v>1</v>
      </c>
      <c r="Q157" s="15" t="s">
        <v>482</v>
      </c>
      <c r="R157" s="15" t="s">
        <v>482</v>
      </c>
      <c r="S157" s="15">
        <v>0</v>
      </c>
      <c r="T157" s="18">
        <v>100000000</v>
      </c>
      <c r="U157" s="15" t="s">
        <v>482</v>
      </c>
      <c r="V157" s="15" t="s">
        <v>898</v>
      </c>
      <c r="W157" s="15" t="s">
        <v>17</v>
      </c>
      <c r="X157" s="15">
        <v>0</v>
      </c>
      <c r="Y157" s="15" t="s">
        <v>555</v>
      </c>
      <c r="Z157" s="15"/>
      <c r="AA157" s="19">
        <v>44356</v>
      </c>
      <c r="AB157" s="19">
        <v>44356</v>
      </c>
      <c r="AC157" s="19">
        <v>44446</v>
      </c>
      <c r="AD157" s="19">
        <v>44446</v>
      </c>
      <c r="AE157" s="15">
        <v>1</v>
      </c>
      <c r="AF157" s="15">
        <v>1</v>
      </c>
      <c r="AG157" s="15" t="s">
        <v>899</v>
      </c>
      <c r="AH157" s="15">
        <v>0</v>
      </c>
      <c r="AI157" s="15">
        <v>0</v>
      </c>
      <c r="AJ157" s="15" t="s">
        <v>157</v>
      </c>
      <c r="AK157" s="15" t="s">
        <v>158</v>
      </c>
      <c r="AL157" s="15" t="s">
        <v>361</v>
      </c>
      <c r="AM157" s="17">
        <v>-1255232.8700000001</v>
      </c>
      <c r="AN157" s="17">
        <v>-1255232.8700000001</v>
      </c>
      <c r="AO157" s="15">
        <v>5.52</v>
      </c>
      <c r="AP157" s="17">
        <v>100000000</v>
      </c>
      <c r="AQ157" s="15">
        <v>1</v>
      </c>
      <c r="AR157" s="15" t="s">
        <v>17</v>
      </c>
      <c r="AS157" s="15" t="s">
        <v>17</v>
      </c>
      <c r="AT157" s="15">
        <v>0</v>
      </c>
      <c r="AU157" s="15">
        <v>0</v>
      </c>
      <c r="AV157" s="15">
        <v>0</v>
      </c>
      <c r="AW157" s="8">
        <f>VLOOKUP(F157,[1]sell!$B:$G,6,0)</f>
        <v>-100000000</v>
      </c>
      <c r="AX157" s="8">
        <f>VLOOKUP(F157,[1]sell!$B:$J,9,0)</f>
        <v>-1255232.8700000001</v>
      </c>
      <c r="AY157" s="8">
        <f t="shared" si="2"/>
        <v>-101255232.87</v>
      </c>
    </row>
    <row r="158" spans="1:51" ht="24.75" x14ac:dyDescent="0.25">
      <c r="D158" s="15" t="s">
        <v>900</v>
      </c>
      <c r="E158" s="15">
        <v>18455866</v>
      </c>
      <c r="F158" s="15">
        <v>47097587</v>
      </c>
      <c r="G158" s="15" t="s">
        <v>146</v>
      </c>
      <c r="H158" s="15" t="s">
        <v>147</v>
      </c>
      <c r="I158" s="15" t="s">
        <v>147</v>
      </c>
      <c r="J158" s="15" t="s">
        <v>148</v>
      </c>
      <c r="K158" s="15" t="s">
        <v>148</v>
      </c>
      <c r="L158" s="20" t="s">
        <v>194</v>
      </c>
      <c r="M158" s="15" t="s">
        <v>882</v>
      </c>
      <c r="N158" s="15" t="s">
        <v>883</v>
      </c>
      <c r="O158" s="17">
        <v>200000000</v>
      </c>
      <c r="P158" s="15">
        <v>1</v>
      </c>
      <c r="Q158" s="15" t="s">
        <v>901</v>
      </c>
      <c r="R158" s="15" t="s">
        <v>901</v>
      </c>
      <c r="S158" s="15">
        <v>0</v>
      </c>
      <c r="T158" s="18">
        <v>200000000</v>
      </c>
      <c r="U158" s="15" t="s">
        <v>901</v>
      </c>
      <c r="V158" s="15" t="s">
        <v>902</v>
      </c>
      <c r="W158" s="15" t="s">
        <v>17</v>
      </c>
      <c r="X158" s="15">
        <v>0</v>
      </c>
      <c r="Y158" s="15" t="s">
        <v>555</v>
      </c>
      <c r="Z158" s="15"/>
      <c r="AA158" s="19">
        <v>44358</v>
      </c>
      <c r="AB158" s="19">
        <v>44358</v>
      </c>
      <c r="AC158" s="19">
        <v>44448</v>
      </c>
      <c r="AD158" s="19">
        <v>44448</v>
      </c>
      <c r="AE158" s="15">
        <v>1</v>
      </c>
      <c r="AF158" s="15">
        <v>1</v>
      </c>
      <c r="AG158" s="15" t="s">
        <v>903</v>
      </c>
      <c r="AH158" s="15">
        <v>0</v>
      </c>
      <c r="AI158" s="15">
        <v>0</v>
      </c>
      <c r="AJ158" s="15" t="s">
        <v>157</v>
      </c>
      <c r="AK158" s="15" t="s">
        <v>158</v>
      </c>
      <c r="AL158" s="15" t="s">
        <v>361</v>
      </c>
      <c r="AM158" s="17">
        <v>-2498794.52</v>
      </c>
      <c r="AN158" s="17">
        <v>-2498794.52</v>
      </c>
      <c r="AO158" s="15">
        <v>5.63</v>
      </c>
      <c r="AP158" s="17">
        <v>200000000</v>
      </c>
      <c r="AQ158" s="15">
        <v>1</v>
      </c>
      <c r="AR158" s="15" t="s">
        <v>17</v>
      </c>
      <c r="AS158" s="15" t="s">
        <v>17</v>
      </c>
      <c r="AT158" s="15">
        <v>0</v>
      </c>
      <c r="AU158" s="15">
        <v>0</v>
      </c>
      <c r="AV158" s="15">
        <v>0</v>
      </c>
      <c r="AW158" s="8">
        <f>VLOOKUP(F158,[1]sell!$B:$G,6,0)</f>
        <v>-200000000</v>
      </c>
      <c r="AX158" s="8">
        <f>VLOOKUP(F158,[1]sell!$B:$J,9,0)</f>
        <v>-2498794.52</v>
      </c>
      <c r="AY158" s="8">
        <f t="shared" si="2"/>
        <v>-202498794.52000001</v>
      </c>
    </row>
    <row r="159" spans="1:51" ht="24.75" x14ac:dyDescent="0.25">
      <c r="A159" s="6">
        <v>9</v>
      </c>
      <c r="B159" s="6" t="str">
        <f>VLOOKUP(F159,[1]buy!$B:$E,4,0)</f>
        <v>47010</v>
      </c>
      <c r="C159" s="6">
        <f>VLOOKUP(F159,[1]buy!$B:$H,7,0)</f>
        <v>47011</v>
      </c>
      <c r="D159" s="15" t="s">
        <v>900</v>
      </c>
      <c r="E159" s="15">
        <v>18455885</v>
      </c>
      <c r="F159" s="15">
        <v>47099186</v>
      </c>
      <c r="G159" s="15" t="s">
        <v>146</v>
      </c>
      <c r="H159" s="15" t="s">
        <v>147</v>
      </c>
      <c r="I159" s="15" t="s">
        <v>147</v>
      </c>
      <c r="J159" s="15" t="s">
        <v>148</v>
      </c>
      <c r="K159" s="15" t="s">
        <v>148</v>
      </c>
      <c r="L159" s="16" t="s">
        <v>149</v>
      </c>
      <c r="M159" s="15" t="s">
        <v>882</v>
      </c>
      <c r="N159" s="15" t="s">
        <v>883</v>
      </c>
      <c r="O159" s="17">
        <v>200000000</v>
      </c>
      <c r="P159" s="15">
        <v>1</v>
      </c>
      <c r="Q159" s="15" t="s">
        <v>901</v>
      </c>
      <c r="R159" s="15" t="s">
        <v>901</v>
      </c>
      <c r="S159" s="15">
        <v>0</v>
      </c>
      <c r="T159" s="18">
        <v>200000000</v>
      </c>
      <c r="U159" s="15" t="s">
        <v>901</v>
      </c>
      <c r="V159" s="15" t="s">
        <v>904</v>
      </c>
      <c r="W159" s="15" t="s">
        <v>17</v>
      </c>
      <c r="X159" s="15">
        <v>0</v>
      </c>
      <c r="Y159" s="15" t="s">
        <v>555</v>
      </c>
      <c r="Z159" s="15"/>
      <c r="AA159" s="19">
        <v>44358</v>
      </c>
      <c r="AB159" s="19">
        <v>44358</v>
      </c>
      <c r="AC159" s="19">
        <v>44448</v>
      </c>
      <c r="AD159" s="19">
        <v>44448</v>
      </c>
      <c r="AE159" s="15">
        <v>1</v>
      </c>
      <c r="AF159" s="15">
        <v>1</v>
      </c>
      <c r="AG159" s="15" t="s">
        <v>901</v>
      </c>
      <c r="AH159" s="15">
        <v>0</v>
      </c>
      <c r="AI159" s="15">
        <v>0</v>
      </c>
      <c r="AJ159" s="15" t="s">
        <v>157</v>
      </c>
      <c r="AK159" s="15" t="s">
        <v>158</v>
      </c>
      <c r="AL159" s="15" t="s">
        <v>361</v>
      </c>
      <c r="AM159" s="17">
        <v>2543178.08</v>
      </c>
      <c r="AN159" s="17">
        <v>2543178.08</v>
      </c>
      <c r="AO159" s="15">
        <v>5.73</v>
      </c>
      <c r="AP159" s="17">
        <v>200000000</v>
      </c>
      <c r="AQ159" s="15">
        <v>1</v>
      </c>
      <c r="AR159" s="15" t="s">
        <v>17</v>
      </c>
      <c r="AS159" s="15" t="s">
        <v>17</v>
      </c>
      <c r="AT159" s="15">
        <v>0</v>
      </c>
      <c r="AU159" s="15">
        <v>0</v>
      </c>
      <c r="AV159" s="15">
        <v>0</v>
      </c>
      <c r="AW159" s="8">
        <f>VLOOKUP(F159,[1]buy!$B:$G,6,0)</f>
        <v>200000000</v>
      </c>
      <c r="AX159" s="8">
        <f>VLOOKUP(F159,[1]buy!$B:$J,9,0)</f>
        <v>2543178.08</v>
      </c>
      <c r="AY159" s="8">
        <f t="shared" si="2"/>
        <v>202543178.08000001</v>
      </c>
    </row>
    <row r="160" spans="1:51" ht="24.75" x14ac:dyDescent="0.25">
      <c r="A160" s="6">
        <v>9</v>
      </c>
      <c r="B160" s="6" t="str">
        <f>VLOOKUP(F160,[1]buy!$B:$E,4,0)</f>
        <v>47010</v>
      </c>
      <c r="C160" s="6">
        <f>VLOOKUP(F160,[1]buy!$B:$H,7,0)</f>
        <v>47011</v>
      </c>
      <c r="D160" s="15" t="s">
        <v>900</v>
      </c>
      <c r="E160" s="15">
        <v>18455897</v>
      </c>
      <c r="F160" s="15">
        <v>47099263</v>
      </c>
      <c r="G160" s="15" t="s">
        <v>146</v>
      </c>
      <c r="H160" s="15" t="s">
        <v>147</v>
      </c>
      <c r="I160" s="15" t="s">
        <v>147</v>
      </c>
      <c r="J160" s="15" t="s">
        <v>148</v>
      </c>
      <c r="K160" s="15" t="s">
        <v>148</v>
      </c>
      <c r="L160" s="16" t="s">
        <v>149</v>
      </c>
      <c r="M160" s="15" t="s">
        <v>882</v>
      </c>
      <c r="N160" s="15" t="s">
        <v>883</v>
      </c>
      <c r="O160" s="17">
        <v>200000000</v>
      </c>
      <c r="P160" s="15">
        <v>1</v>
      </c>
      <c r="Q160" s="15" t="s">
        <v>901</v>
      </c>
      <c r="R160" s="15" t="s">
        <v>901</v>
      </c>
      <c r="S160" s="15">
        <v>0</v>
      </c>
      <c r="T160" s="18">
        <v>200000000</v>
      </c>
      <c r="U160" s="15" t="s">
        <v>901</v>
      </c>
      <c r="V160" s="15" t="s">
        <v>905</v>
      </c>
      <c r="W160" s="15" t="s">
        <v>17</v>
      </c>
      <c r="X160" s="15">
        <v>0</v>
      </c>
      <c r="Y160" s="15" t="s">
        <v>555</v>
      </c>
      <c r="Z160" s="15"/>
      <c r="AA160" s="19">
        <v>44358</v>
      </c>
      <c r="AB160" s="19">
        <v>44358</v>
      </c>
      <c r="AC160" s="19">
        <v>44448</v>
      </c>
      <c r="AD160" s="19">
        <v>44448</v>
      </c>
      <c r="AE160" s="15">
        <v>1</v>
      </c>
      <c r="AF160" s="15">
        <v>1</v>
      </c>
      <c r="AG160" s="15" t="s">
        <v>901</v>
      </c>
      <c r="AH160" s="15">
        <v>0</v>
      </c>
      <c r="AI160" s="15">
        <v>0</v>
      </c>
      <c r="AJ160" s="15" t="s">
        <v>157</v>
      </c>
      <c r="AK160" s="15" t="s">
        <v>158</v>
      </c>
      <c r="AL160" s="15" t="s">
        <v>361</v>
      </c>
      <c r="AM160" s="17">
        <v>2560931.5</v>
      </c>
      <c r="AN160" s="17">
        <v>2560931.5</v>
      </c>
      <c r="AO160" s="15">
        <v>5.77</v>
      </c>
      <c r="AP160" s="17">
        <v>200000000</v>
      </c>
      <c r="AQ160" s="15">
        <v>1</v>
      </c>
      <c r="AR160" s="15" t="s">
        <v>17</v>
      </c>
      <c r="AS160" s="15" t="s">
        <v>17</v>
      </c>
      <c r="AT160" s="15">
        <v>0</v>
      </c>
      <c r="AU160" s="15">
        <v>0</v>
      </c>
      <c r="AV160" s="15">
        <v>0</v>
      </c>
      <c r="AW160" s="8">
        <f>VLOOKUP(F160,[1]buy!$B:$G,6,0)</f>
        <v>200000000</v>
      </c>
      <c r="AX160" s="8">
        <f>VLOOKUP(F160,[1]buy!$B:$J,9,0)</f>
        <v>2560931.5</v>
      </c>
      <c r="AY160" s="8">
        <f t="shared" si="2"/>
        <v>202560931.5</v>
      </c>
    </row>
    <row r="161" spans="1:51" ht="24.75" x14ac:dyDescent="0.25">
      <c r="A161" s="6">
        <v>9</v>
      </c>
      <c r="B161" s="6" t="str">
        <f>VLOOKUP(F161,[1]buy!$B:$E,4,0)</f>
        <v>47010</v>
      </c>
      <c r="C161" s="6">
        <f>VLOOKUP(F161,[1]buy!$B:$H,7,0)</f>
        <v>47011</v>
      </c>
      <c r="D161" s="15" t="s">
        <v>900</v>
      </c>
      <c r="E161" s="15">
        <v>18455900</v>
      </c>
      <c r="F161" s="15">
        <v>47099333</v>
      </c>
      <c r="G161" s="15" t="s">
        <v>146</v>
      </c>
      <c r="H161" s="15" t="s">
        <v>147</v>
      </c>
      <c r="I161" s="15" t="s">
        <v>147</v>
      </c>
      <c r="J161" s="15" t="s">
        <v>148</v>
      </c>
      <c r="K161" s="15" t="s">
        <v>148</v>
      </c>
      <c r="L161" s="16" t="s">
        <v>149</v>
      </c>
      <c r="M161" s="15" t="s">
        <v>882</v>
      </c>
      <c r="N161" s="15" t="s">
        <v>883</v>
      </c>
      <c r="O161" s="17">
        <v>200000000</v>
      </c>
      <c r="P161" s="15">
        <v>1</v>
      </c>
      <c r="Q161" s="15" t="s">
        <v>901</v>
      </c>
      <c r="R161" s="15" t="s">
        <v>901</v>
      </c>
      <c r="S161" s="15">
        <v>0</v>
      </c>
      <c r="T161" s="18">
        <v>200000000</v>
      </c>
      <c r="U161" s="15" t="s">
        <v>901</v>
      </c>
      <c r="V161" s="15" t="s">
        <v>906</v>
      </c>
      <c r="W161" s="15" t="s">
        <v>17</v>
      </c>
      <c r="X161" s="15">
        <v>0</v>
      </c>
      <c r="Y161" s="15" t="s">
        <v>555</v>
      </c>
      <c r="Z161" s="15"/>
      <c r="AA161" s="19">
        <v>44358</v>
      </c>
      <c r="AB161" s="19">
        <v>44358</v>
      </c>
      <c r="AC161" s="19">
        <v>44448</v>
      </c>
      <c r="AD161" s="19">
        <v>44448</v>
      </c>
      <c r="AE161" s="15">
        <v>1</v>
      </c>
      <c r="AF161" s="15">
        <v>1</v>
      </c>
      <c r="AG161" s="15" t="s">
        <v>901</v>
      </c>
      <c r="AH161" s="15">
        <v>0</v>
      </c>
      <c r="AI161" s="15">
        <v>0</v>
      </c>
      <c r="AJ161" s="15" t="s">
        <v>157</v>
      </c>
      <c r="AK161" s="15" t="s">
        <v>158</v>
      </c>
      <c r="AL161" s="15" t="s">
        <v>361</v>
      </c>
      <c r="AM161" s="17">
        <v>2547616.4300000002</v>
      </c>
      <c r="AN161" s="17">
        <v>2547616.4300000002</v>
      </c>
      <c r="AO161" s="15">
        <v>5.74</v>
      </c>
      <c r="AP161" s="17">
        <v>200000000</v>
      </c>
      <c r="AQ161" s="15">
        <v>1</v>
      </c>
      <c r="AR161" s="15" t="s">
        <v>17</v>
      </c>
      <c r="AS161" s="15" t="s">
        <v>17</v>
      </c>
      <c r="AT161" s="15">
        <v>0</v>
      </c>
      <c r="AU161" s="15">
        <v>0</v>
      </c>
      <c r="AV161" s="15">
        <v>0</v>
      </c>
      <c r="AW161" s="8">
        <f>VLOOKUP(F161,[1]buy!$B:$G,6,0)</f>
        <v>200000000</v>
      </c>
      <c r="AX161" s="8">
        <f>VLOOKUP(F161,[1]buy!$B:$J,9,0)</f>
        <v>2547616.4300000002</v>
      </c>
      <c r="AY161" s="8">
        <f t="shared" si="2"/>
        <v>202547616.43000001</v>
      </c>
    </row>
    <row r="162" spans="1:51" ht="24.75" x14ac:dyDescent="0.25">
      <c r="A162" s="6">
        <v>9</v>
      </c>
      <c r="B162" s="6" t="str">
        <f>VLOOKUP(F162,[1]buy!$B:$E,4,0)</f>
        <v>47010</v>
      </c>
      <c r="C162" s="6">
        <f>VLOOKUP(F162,[1]buy!$B:$H,7,0)</f>
        <v>47011</v>
      </c>
      <c r="D162" s="15" t="s">
        <v>907</v>
      </c>
      <c r="E162" s="15">
        <v>18456183</v>
      </c>
      <c r="F162" s="15">
        <v>47129476</v>
      </c>
      <c r="G162" s="15" t="s">
        <v>146</v>
      </c>
      <c r="H162" s="15" t="s">
        <v>147</v>
      </c>
      <c r="I162" s="15" t="s">
        <v>147</v>
      </c>
      <c r="J162" s="15" t="s">
        <v>148</v>
      </c>
      <c r="K162" s="15" t="s">
        <v>148</v>
      </c>
      <c r="L162" s="16" t="s">
        <v>149</v>
      </c>
      <c r="M162" s="15" t="s">
        <v>908</v>
      </c>
      <c r="N162" s="15" t="s">
        <v>909</v>
      </c>
      <c r="O162" s="17">
        <v>600000</v>
      </c>
      <c r="P162" s="15">
        <v>90.906999999999996</v>
      </c>
      <c r="Q162" s="15" t="s">
        <v>910</v>
      </c>
      <c r="R162" s="15" t="s">
        <v>911</v>
      </c>
      <c r="S162" s="15">
        <v>10</v>
      </c>
      <c r="T162" s="18">
        <v>502810200</v>
      </c>
      <c r="U162" s="15" t="s">
        <v>912</v>
      </c>
      <c r="V162" s="15" t="s">
        <v>913</v>
      </c>
      <c r="W162" s="15" t="s">
        <v>17</v>
      </c>
      <c r="X162" s="15">
        <v>912.56</v>
      </c>
      <c r="Y162" s="15" t="s">
        <v>429</v>
      </c>
      <c r="Z162" s="15"/>
      <c r="AA162" s="19">
        <v>44362</v>
      </c>
      <c r="AB162" s="19">
        <v>44362</v>
      </c>
      <c r="AC162" s="19">
        <v>44452</v>
      </c>
      <c r="AD162" s="19">
        <v>44452</v>
      </c>
      <c r="AE162" s="15">
        <v>1</v>
      </c>
      <c r="AF162" s="15">
        <v>1</v>
      </c>
      <c r="AG162" s="15" t="s">
        <v>914</v>
      </c>
      <c r="AH162" s="15">
        <v>0</v>
      </c>
      <c r="AI162" s="15">
        <v>0</v>
      </c>
      <c r="AJ162" s="15" t="s">
        <v>157</v>
      </c>
      <c r="AK162" s="15" t="s">
        <v>158</v>
      </c>
      <c r="AL162" s="15">
        <v>1</v>
      </c>
      <c r="AM162" s="17">
        <v>6523445.3899999997</v>
      </c>
      <c r="AN162" s="17">
        <v>6523445.3899999997</v>
      </c>
      <c r="AO162" s="15">
        <v>6.15</v>
      </c>
      <c r="AP162" s="17">
        <v>502810200</v>
      </c>
      <c r="AQ162" s="15" t="s">
        <v>342</v>
      </c>
      <c r="AR162" s="15" t="s">
        <v>17</v>
      </c>
      <c r="AS162" s="15" t="s">
        <v>17</v>
      </c>
      <c r="AT162" s="15">
        <v>91.25</v>
      </c>
      <c r="AU162" s="15">
        <v>91.4</v>
      </c>
      <c r="AV162" s="15">
        <v>4.51</v>
      </c>
      <c r="AW162" s="8">
        <f>VLOOKUP(F162,[1]buy!$B:$G,6,0)</f>
        <v>502810200</v>
      </c>
      <c r="AX162" s="8">
        <f>VLOOKUP(F162,[1]buy!$B:$J,9,0)</f>
        <v>6523445.7599999998</v>
      </c>
      <c r="AY162" s="8">
        <f t="shared" si="2"/>
        <v>509333645.75999999</v>
      </c>
    </row>
    <row r="163" spans="1:51" ht="24.75" x14ac:dyDescent="0.25">
      <c r="A163" s="6">
        <v>9</v>
      </c>
      <c r="B163" s="6" t="str">
        <f>VLOOKUP(F163,[1]buy!$B:$E,4,0)</f>
        <v>47010</v>
      </c>
      <c r="C163" s="6">
        <f>VLOOKUP(F163,[1]buy!$B:$H,7,0)</f>
        <v>47011</v>
      </c>
      <c r="D163" s="15" t="s">
        <v>907</v>
      </c>
      <c r="E163" s="15">
        <v>18456241</v>
      </c>
      <c r="F163" s="15">
        <v>47130234</v>
      </c>
      <c r="G163" s="15" t="s">
        <v>146</v>
      </c>
      <c r="H163" s="15" t="s">
        <v>147</v>
      </c>
      <c r="I163" s="15" t="s">
        <v>147</v>
      </c>
      <c r="J163" s="15" t="s">
        <v>148</v>
      </c>
      <c r="K163" s="15" t="s">
        <v>148</v>
      </c>
      <c r="L163" s="16" t="s">
        <v>149</v>
      </c>
      <c r="M163" s="15" t="s">
        <v>908</v>
      </c>
      <c r="N163" s="15" t="s">
        <v>909</v>
      </c>
      <c r="O163" s="17">
        <v>600000</v>
      </c>
      <c r="P163" s="15">
        <v>90.906999999999996</v>
      </c>
      <c r="Q163" s="15" t="s">
        <v>910</v>
      </c>
      <c r="R163" s="15" t="s">
        <v>911</v>
      </c>
      <c r="S163" s="15">
        <v>10</v>
      </c>
      <c r="T163" s="18">
        <v>502810200</v>
      </c>
      <c r="U163" s="15" t="s">
        <v>912</v>
      </c>
      <c r="V163" s="15" t="s">
        <v>913</v>
      </c>
      <c r="W163" s="15" t="s">
        <v>17</v>
      </c>
      <c r="X163" s="15">
        <v>912.56</v>
      </c>
      <c r="Y163" s="15" t="s">
        <v>429</v>
      </c>
      <c r="Z163" s="15"/>
      <c r="AA163" s="19">
        <v>44362</v>
      </c>
      <c r="AB163" s="19">
        <v>44362</v>
      </c>
      <c r="AC163" s="19">
        <v>44452</v>
      </c>
      <c r="AD163" s="19">
        <v>44452</v>
      </c>
      <c r="AE163" s="15">
        <v>1</v>
      </c>
      <c r="AF163" s="15">
        <v>1</v>
      </c>
      <c r="AG163" s="15" t="s">
        <v>914</v>
      </c>
      <c r="AH163" s="15">
        <v>0</v>
      </c>
      <c r="AI163" s="15">
        <v>0</v>
      </c>
      <c r="AJ163" s="15" t="s">
        <v>157</v>
      </c>
      <c r="AK163" s="15" t="s">
        <v>158</v>
      </c>
      <c r="AL163" s="15">
        <v>1</v>
      </c>
      <c r="AM163" s="17">
        <v>6523445.3899999997</v>
      </c>
      <c r="AN163" s="17">
        <v>6523445.3899999997</v>
      </c>
      <c r="AO163" s="15">
        <v>6.15</v>
      </c>
      <c r="AP163" s="17">
        <v>502810200</v>
      </c>
      <c r="AQ163" s="15" t="s">
        <v>342</v>
      </c>
      <c r="AR163" s="15" t="s">
        <v>17</v>
      </c>
      <c r="AS163" s="15" t="s">
        <v>17</v>
      </c>
      <c r="AT163" s="15">
        <v>91.25</v>
      </c>
      <c r="AU163" s="15">
        <v>91.4</v>
      </c>
      <c r="AV163" s="15">
        <v>4.51</v>
      </c>
      <c r="AW163" s="8">
        <f>VLOOKUP(F163,[1]buy!$B:$G,6,0)</f>
        <v>502810200</v>
      </c>
      <c r="AX163" s="8">
        <f>VLOOKUP(F163,[1]buy!$B:$J,9,0)</f>
        <v>6523445.7599999998</v>
      </c>
      <c r="AY163" s="8">
        <f t="shared" si="2"/>
        <v>509333645.75999999</v>
      </c>
    </row>
    <row r="164" spans="1:51" ht="24.75" x14ac:dyDescent="0.25">
      <c r="A164" s="6">
        <v>9</v>
      </c>
      <c r="B164" s="6" t="str">
        <f>VLOOKUP(F164,[1]buy!$B:$E,4,0)</f>
        <v>47010</v>
      </c>
      <c r="C164" s="6">
        <f>VLOOKUP(F164,[1]buy!$B:$H,7,0)</f>
        <v>47011</v>
      </c>
      <c r="D164" s="15" t="s">
        <v>915</v>
      </c>
      <c r="E164" s="15">
        <v>18456804</v>
      </c>
      <c r="F164" s="15">
        <v>47155678</v>
      </c>
      <c r="G164" s="15" t="s">
        <v>146</v>
      </c>
      <c r="H164" s="15" t="s">
        <v>147</v>
      </c>
      <c r="I164" s="15" t="s">
        <v>147</v>
      </c>
      <c r="J164" s="15" t="s">
        <v>148</v>
      </c>
      <c r="K164" s="15" t="s">
        <v>148</v>
      </c>
      <c r="L164" s="16" t="s">
        <v>149</v>
      </c>
      <c r="M164" s="15" t="s">
        <v>908</v>
      </c>
      <c r="N164" s="15" t="s">
        <v>909</v>
      </c>
      <c r="O164" s="17">
        <v>600000</v>
      </c>
      <c r="P164" s="15">
        <v>90.736000000000004</v>
      </c>
      <c r="Q164" s="15" t="s">
        <v>916</v>
      </c>
      <c r="R164" s="15" t="s">
        <v>917</v>
      </c>
      <c r="S164" s="15">
        <v>10</v>
      </c>
      <c r="T164" s="18">
        <v>501978600</v>
      </c>
      <c r="U164" s="15" t="s">
        <v>918</v>
      </c>
      <c r="V164" s="15" t="s">
        <v>919</v>
      </c>
      <c r="W164" s="15" t="s">
        <v>17</v>
      </c>
      <c r="X164" s="15">
        <v>912.56</v>
      </c>
      <c r="Y164" s="15" t="s">
        <v>429</v>
      </c>
      <c r="Z164" s="15"/>
      <c r="AA164" s="19">
        <v>44363</v>
      </c>
      <c r="AB164" s="19">
        <v>44363</v>
      </c>
      <c r="AC164" s="19">
        <v>44453</v>
      </c>
      <c r="AD164" s="19">
        <v>44453</v>
      </c>
      <c r="AE164" s="15">
        <v>1</v>
      </c>
      <c r="AF164" s="15">
        <v>1</v>
      </c>
      <c r="AG164" s="15" t="s">
        <v>920</v>
      </c>
      <c r="AH164" s="15">
        <v>0</v>
      </c>
      <c r="AI164" s="15">
        <v>0</v>
      </c>
      <c r="AJ164" s="15" t="s">
        <v>157</v>
      </c>
      <c r="AK164" s="15" t="s">
        <v>158</v>
      </c>
      <c r="AL164" s="15">
        <v>1</v>
      </c>
      <c r="AM164" s="17">
        <v>6689380.9199999999</v>
      </c>
      <c r="AN164" s="17">
        <v>6689380.9199999999</v>
      </c>
      <c r="AO164" s="15">
        <v>6.4</v>
      </c>
      <c r="AP164" s="17">
        <v>501978600</v>
      </c>
      <c r="AQ164" s="15" t="s">
        <v>342</v>
      </c>
      <c r="AR164" s="15" t="s">
        <v>17</v>
      </c>
      <c r="AS164" s="15" t="s">
        <v>17</v>
      </c>
      <c r="AT164" s="15">
        <v>91.25</v>
      </c>
      <c r="AU164" s="15">
        <v>91.4</v>
      </c>
      <c r="AV164" s="15">
        <v>4.51</v>
      </c>
      <c r="AW164" s="8">
        <f>VLOOKUP(F164,[1]buy!$B:$G,6,0)</f>
        <v>501978600</v>
      </c>
      <c r="AX164" s="8">
        <f>VLOOKUP(F164,[1]buy!$B:$J,9,0)</f>
        <v>6689380.5700000003</v>
      </c>
      <c r="AY164" s="8">
        <f t="shared" si="2"/>
        <v>508667980.56999999</v>
      </c>
    </row>
    <row r="165" spans="1:51" ht="24.75" x14ac:dyDescent="0.25">
      <c r="D165" s="15" t="s">
        <v>921</v>
      </c>
      <c r="E165" s="15">
        <v>18457417</v>
      </c>
      <c r="F165" s="15">
        <v>47192998</v>
      </c>
      <c r="G165" s="15" t="s">
        <v>146</v>
      </c>
      <c r="H165" s="15" t="s">
        <v>147</v>
      </c>
      <c r="I165" s="15" t="s">
        <v>147</v>
      </c>
      <c r="J165" s="15" t="s">
        <v>148</v>
      </c>
      <c r="K165" s="15" t="s">
        <v>148</v>
      </c>
      <c r="L165" s="20" t="s">
        <v>194</v>
      </c>
      <c r="M165" s="15" t="s">
        <v>882</v>
      </c>
      <c r="N165" s="15" t="s">
        <v>883</v>
      </c>
      <c r="O165" s="17">
        <v>6120000</v>
      </c>
      <c r="P165" s="15">
        <v>1</v>
      </c>
      <c r="Q165" s="15" t="s">
        <v>922</v>
      </c>
      <c r="R165" s="15" t="s">
        <v>922</v>
      </c>
      <c r="S165" s="15">
        <v>0</v>
      </c>
      <c r="T165" s="18">
        <v>6120000</v>
      </c>
      <c r="U165" s="15" t="s">
        <v>922</v>
      </c>
      <c r="V165" s="15" t="s">
        <v>923</v>
      </c>
      <c r="W165" s="15" t="s">
        <v>17</v>
      </c>
      <c r="X165" s="15">
        <v>0</v>
      </c>
      <c r="Y165" s="15" t="s">
        <v>555</v>
      </c>
      <c r="Z165" s="15"/>
      <c r="AA165" s="19">
        <v>44364</v>
      </c>
      <c r="AB165" s="19">
        <v>44364</v>
      </c>
      <c r="AC165" s="19">
        <v>44454</v>
      </c>
      <c r="AD165" s="19">
        <v>44454</v>
      </c>
      <c r="AE165" s="15">
        <v>1</v>
      </c>
      <c r="AF165" s="15">
        <v>1</v>
      </c>
      <c r="AG165" s="15" t="s">
        <v>924</v>
      </c>
      <c r="AH165" s="15">
        <v>0</v>
      </c>
      <c r="AI165" s="15">
        <v>0</v>
      </c>
      <c r="AJ165" s="15" t="s">
        <v>157</v>
      </c>
      <c r="AK165" s="15" t="s">
        <v>158</v>
      </c>
      <c r="AL165" s="15" t="s">
        <v>361</v>
      </c>
      <c r="AM165" s="17">
        <v>-72811.23</v>
      </c>
      <c r="AN165" s="17">
        <v>-72811.23</v>
      </c>
      <c r="AO165" s="15">
        <v>5.79</v>
      </c>
      <c r="AP165" s="17">
        <v>6120000</v>
      </c>
      <c r="AQ165" s="15">
        <v>1</v>
      </c>
      <c r="AR165" s="15" t="s">
        <v>17</v>
      </c>
      <c r="AS165" s="15" t="s">
        <v>17</v>
      </c>
      <c r="AT165" s="15">
        <v>0</v>
      </c>
      <c r="AU165" s="15">
        <v>0</v>
      </c>
      <c r="AV165" s="15">
        <v>0</v>
      </c>
      <c r="AW165" s="8">
        <f>VLOOKUP(F165,[1]sell!$B:$G,6,0)</f>
        <v>-6120000</v>
      </c>
      <c r="AX165" s="8">
        <f>VLOOKUP(F165,[1]sell!$B:$J,9,0)</f>
        <v>-72811.23</v>
      </c>
      <c r="AY165" s="8">
        <f t="shared" si="2"/>
        <v>-6192811.2300000004</v>
      </c>
    </row>
    <row r="166" spans="1:51" ht="24.75" x14ac:dyDescent="0.25">
      <c r="D166" s="15" t="s">
        <v>921</v>
      </c>
      <c r="E166" s="15">
        <v>18457418</v>
      </c>
      <c r="F166" s="15">
        <v>47193002</v>
      </c>
      <c r="G166" s="15" t="s">
        <v>146</v>
      </c>
      <c r="H166" s="15" t="s">
        <v>147</v>
      </c>
      <c r="I166" s="15" t="s">
        <v>147</v>
      </c>
      <c r="J166" s="15" t="s">
        <v>148</v>
      </c>
      <c r="K166" s="15" t="s">
        <v>148</v>
      </c>
      <c r="L166" s="20" t="s">
        <v>194</v>
      </c>
      <c r="M166" s="15" t="s">
        <v>882</v>
      </c>
      <c r="N166" s="15" t="s">
        <v>883</v>
      </c>
      <c r="O166" s="17">
        <v>12000000</v>
      </c>
      <c r="P166" s="15">
        <v>1</v>
      </c>
      <c r="Q166" s="15" t="s">
        <v>895</v>
      </c>
      <c r="R166" s="15" t="s">
        <v>895</v>
      </c>
      <c r="S166" s="15">
        <v>0</v>
      </c>
      <c r="T166" s="18">
        <v>12000000</v>
      </c>
      <c r="U166" s="15" t="s">
        <v>895</v>
      </c>
      <c r="V166" s="15" t="s">
        <v>925</v>
      </c>
      <c r="W166" s="15" t="s">
        <v>17</v>
      </c>
      <c r="X166" s="15">
        <v>0</v>
      </c>
      <c r="Y166" s="15" t="s">
        <v>555</v>
      </c>
      <c r="Z166" s="15"/>
      <c r="AA166" s="19">
        <v>44364</v>
      </c>
      <c r="AB166" s="19">
        <v>44364</v>
      </c>
      <c r="AC166" s="19">
        <v>44454</v>
      </c>
      <c r="AD166" s="19">
        <v>44454</v>
      </c>
      <c r="AE166" s="15">
        <v>1</v>
      </c>
      <c r="AF166" s="15">
        <v>1</v>
      </c>
      <c r="AG166" s="15" t="s">
        <v>897</v>
      </c>
      <c r="AH166" s="15">
        <v>0</v>
      </c>
      <c r="AI166" s="15">
        <v>0</v>
      </c>
      <c r="AJ166" s="15" t="s">
        <v>157</v>
      </c>
      <c r="AK166" s="15" t="s">
        <v>158</v>
      </c>
      <c r="AL166" s="15" t="s">
        <v>361</v>
      </c>
      <c r="AM166" s="17">
        <v>-142767.12</v>
      </c>
      <c r="AN166" s="17">
        <v>-142767.12</v>
      </c>
      <c r="AO166" s="15">
        <v>5.79</v>
      </c>
      <c r="AP166" s="17">
        <v>12000000</v>
      </c>
      <c r="AQ166" s="15">
        <v>1</v>
      </c>
      <c r="AR166" s="15" t="s">
        <v>17</v>
      </c>
      <c r="AS166" s="15" t="s">
        <v>17</v>
      </c>
      <c r="AT166" s="15">
        <v>0</v>
      </c>
      <c r="AU166" s="15">
        <v>0</v>
      </c>
      <c r="AV166" s="15">
        <v>0</v>
      </c>
      <c r="AW166" s="8">
        <f>VLOOKUP(F166,[1]sell!$B:$G,6,0)</f>
        <v>-12000000</v>
      </c>
      <c r="AX166" s="8">
        <f>VLOOKUP(F166,[1]sell!$B:$J,9,0)</f>
        <v>-142767.12</v>
      </c>
      <c r="AY166" s="8">
        <f t="shared" si="2"/>
        <v>-12142767.119999999</v>
      </c>
    </row>
    <row r="167" spans="1:51" ht="24.75" x14ac:dyDescent="0.25">
      <c r="D167" s="15" t="s">
        <v>921</v>
      </c>
      <c r="E167" s="15">
        <v>18457419</v>
      </c>
      <c r="F167" s="15">
        <v>47193003</v>
      </c>
      <c r="G167" s="15" t="s">
        <v>146</v>
      </c>
      <c r="H167" s="15" t="s">
        <v>147</v>
      </c>
      <c r="I167" s="15" t="s">
        <v>147</v>
      </c>
      <c r="J167" s="15" t="s">
        <v>148</v>
      </c>
      <c r="K167" s="15" t="s">
        <v>148</v>
      </c>
      <c r="L167" s="20" t="s">
        <v>194</v>
      </c>
      <c r="M167" s="15" t="s">
        <v>882</v>
      </c>
      <c r="N167" s="15" t="s">
        <v>883</v>
      </c>
      <c r="O167" s="17">
        <v>50000000</v>
      </c>
      <c r="P167" s="15">
        <v>1</v>
      </c>
      <c r="Q167" s="15" t="s">
        <v>892</v>
      </c>
      <c r="R167" s="15" t="s">
        <v>892</v>
      </c>
      <c r="S167" s="15">
        <v>0</v>
      </c>
      <c r="T167" s="18">
        <v>50000000</v>
      </c>
      <c r="U167" s="15" t="s">
        <v>892</v>
      </c>
      <c r="V167" s="15" t="s">
        <v>926</v>
      </c>
      <c r="W167" s="15" t="s">
        <v>17</v>
      </c>
      <c r="X167" s="15">
        <v>0</v>
      </c>
      <c r="Y167" s="15" t="s">
        <v>555</v>
      </c>
      <c r="Z167" s="15"/>
      <c r="AA167" s="19">
        <v>44364</v>
      </c>
      <c r="AB167" s="19">
        <v>44364</v>
      </c>
      <c r="AC167" s="19">
        <v>44454</v>
      </c>
      <c r="AD167" s="19">
        <v>44454</v>
      </c>
      <c r="AE167" s="15">
        <v>1</v>
      </c>
      <c r="AF167" s="15">
        <v>1</v>
      </c>
      <c r="AG167" s="15" t="s">
        <v>894</v>
      </c>
      <c r="AH167" s="15">
        <v>0</v>
      </c>
      <c r="AI167" s="15">
        <v>0</v>
      </c>
      <c r="AJ167" s="15" t="s">
        <v>157</v>
      </c>
      <c r="AK167" s="15" t="s">
        <v>158</v>
      </c>
      <c r="AL167" s="15" t="s">
        <v>361</v>
      </c>
      <c r="AM167" s="17">
        <v>-594863.01</v>
      </c>
      <c r="AN167" s="17">
        <v>-594863.01</v>
      </c>
      <c r="AO167" s="15">
        <v>5.79</v>
      </c>
      <c r="AP167" s="17">
        <v>50000000</v>
      </c>
      <c r="AQ167" s="15">
        <v>1</v>
      </c>
      <c r="AR167" s="15" t="s">
        <v>17</v>
      </c>
      <c r="AS167" s="15" t="s">
        <v>17</v>
      </c>
      <c r="AT167" s="15">
        <v>0</v>
      </c>
      <c r="AU167" s="15">
        <v>0</v>
      </c>
      <c r="AV167" s="15">
        <v>0</v>
      </c>
      <c r="AW167" s="8">
        <f>VLOOKUP(F167,[1]sell!$B:$G,6,0)</f>
        <v>-50000000</v>
      </c>
      <c r="AX167" s="8">
        <f>VLOOKUP(F167,[1]sell!$B:$J,9,0)</f>
        <v>-594863.01</v>
      </c>
      <c r="AY167" s="8">
        <f t="shared" si="2"/>
        <v>-50594863.009999998</v>
      </c>
    </row>
    <row r="168" spans="1:51" ht="24.75" x14ac:dyDescent="0.25">
      <c r="D168" s="15" t="s">
        <v>921</v>
      </c>
      <c r="E168" s="15">
        <v>18457420</v>
      </c>
      <c r="F168" s="15">
        <v>47193004</v>
      </c>
      <c r="G168" s="15" t="s">
        <v>146</v>
      </c>
      <c r="H168" s="15" t="s">
        <v>147</v>
      </c>
      <c r="I168" s="15" t="s">
        <v>147</v>
      </c>
      <c r="J168" s="15" t="s">
        <v>148</v>
      </c>
      <c r="K168" s="15" t="s">
        <v>148</v>
      </c>
      <c r="L168" s="20" t="s">
        <v>194</v>
      </c>
      <c r="M168" s="15" t="s">
        <v>882</v>
      </c>
      <c r="N168" s="15" t="s">
        <v>883</v>
      </c>
      <c r="O168" s="17">
        <v>200000000</v>
      </c>
      <c r="P168" s="15">
        <v>1</v>
      </c>
      <c r="Q168" s="15" t="s">
        <v>901</v>
      </c>
      <c r="R168" s="15" t="s">
        <v>901</v>
      </c>
      <c r="S168" s="15">
        <v>0</v>
      </c>
      <c r="T168" s="18">
        <v>200000000</v>
      </c>
      <c r="U168" s="15" t="s">
        <v>901</v>
      </c>
      <c r="V168" s="15" t="s">
        <v>927</v>
      </c>
      <c r="W168" s="15" t="s">
        <v>17</v>
      </c>
      <c r="X168" s="15">
        <v>0</v>
      </c>
      <c r="Y168" s="15" t="s">
        <v>555</v>
      </c>
      <c r="Z168" s="15"/>
      <c r="AA168" s="19">
        <v>44364</v>
      </c>
      <c r="AB168" s="19">
        <v>44364</v>
      </c>
      <c r="AC168" s="19">
        <v>44454</v>
      </c>
      <c r="AD168" s="19">
        <v>44454</v>
      </c>
      <c r="AE168" s="15">
        <v>1</v>
      </c>
      <c r="AF168" s="15">
        <v>1</v>
      </c>
      <c r="AG168" s="15" t="s">
        <v>903</v>
      </c>
      <c r="AH168" s="15">
        <v>0</v>
      </c>
      <c r="AI168" s="15">
        <v>0</v>
      </c>
      <c r="AJ168" s="15" t="s">
        <v>157</v>
      </c>
      <c r="AK168" s="15" t="s">
        <v>158</v>
      </c>
      <c r="AL168" s="15" t="s">
        <v>361</v>
      </c>
      <c r="AM168" s="17">
        <v>-2383561.64</v>
      </c>
      <c r="AN168" s="17">
        <v>-2383561.64</v>
      </c>
      <c r="AO168" s="15">
        <v>5.8</v>
      </c>
      <c r="AP168" s="17">
        <v>200000000</v>
      </c>
      <c r="AQ168" s="15">
        <v>1</v>
      </c>
      <c r="AR168" s="15" t="s">
        <v>17</v>
      </c>
      <c r="AS168" s="15" t="s">
        <v>17</v>
      </c>
      <c r="AT168" s="15">
        <v>0</v>
      </c>
      <c r="AU168" s="15">
        <v>0</v>
      </c>
      <c r="AV168" s="15">
        <v>0</v>
      </c>
      <c r="AW168" s="8">
        <f>VLOOKUP(F168,[1]sell!$B:$G,6,0)</f>
        <v>-200000000</v>
      </c>
      <c r="AX168" s="8">
        <f>VLOOKUP(F168,[1]sell!$B:$J,9,0)</f>
        <v>-2383561.64</v>
      </c>
      <c r="AY168" s="8">
        <f t="shared" si="2"/>
        <v>-202383561.63999999</v>
      </c>
    </row>
    <row r="169" spans="1:51" ht="24.75" x14ac:dyDescent="0.25">
      <c r="D169" s="15" t="s">
        <v>921</v>
      </c>
      <c r="E169" s="15">
        <v>18457421</v>
      </c>
      <c r="F169" s="15">
        <v>47193005</v>
      </c>
      <c r="G169" s="15" t="s">
        <v>146</v>
      </c>
      <c r="H169" s="15" t="s">
        <v>147</v>
      </c>
      <c r="I169" s="15" t="s">
        <v>147</v>
      </c>
      <c r="J169" s="15" t="s">
        <v>148</v>
      </c>
      <c r="K169" s="15" t="s">
        <v>148</v>
      </c>
      <c r="L169" s="20" t="s">
        <v>194</v>
      </c>
      <c r="M169" s="15" t="s">
        <v>882</v>
      </c>
      <c r="N169" s="15" t="s">
        <v>883</v>
      </c>
      <c r="O169" s="17">
        <v>131880000</v>
      </c>
      <c r="P169" s="15">
        <v>1</v>
      </c>
      <c r="Q169" s="15" t="s">
        <v>928</v>
      </c>
      <c r="R169" s="15" t="s">
        <v>928</v>
      </c>
      <c r="S169" s="15">
        <v>0</v>
      </c>
      <c r="T169" s="18">
        <v>131880000</v>
      </c>
      <c r="U169" s="15" t="s">
        <v>928</v>
      </c>
      <c r="V169" s="15" t="s">
        <v>929</v>
      </c>
      <c r="W169" s="15" t="s">
        <v>17</v>
      </c>
      <c r="X169" s="15">
        <v>0</v>
      </c>
      <c r="Y169" s="15" t="s">
        <v>555</v>
      </c>
      <c r="Z169" s="15"/>
      <c r="AA169" s="19">
        <v>44364</v>
      </c>
      <c r="AB169" s="19">
        <v>44364</v>
      </c>
      <c r="AC169" s="19">
        <v>44454</v>
      </c>
      <c r="AD169" s="19">
        <v>44454</v>
      </c>
      <c r="AE169" s="15">
        <v>1</v>
      </c>
      <c r="AF169" s="15">
        <v>1</v>
      </c>
      <c r="AG169" s="15" t="s">
        <v>930</v>
      </c>
      <c r="AH169" s="15">
        <v>0</v>
      </c>
      <c r="AI169" s="15">
        <v>0</v>
      </c>
      <c r="AJ169" s="15" t="s">
        <v>157</v>
      </c>
      <c r="AK169" s="15" t="s">
        <v>158</v>
      </c>
      <c r="AL169" s="15" t="s">
        <v>361</v>
      </c>
      <c r="AM169" s="17">
        <v>-1571720.55</v>
      </c>
      <c r="AN169" s="17">
        <v>-1571720.55</v>
      </c>
      <c r="AO169" s="15">
        <v>5.8</v>
      </c>
      <c r="AP169" s="17">
        <v>131880000</v>
      </c>
      <c r="AQ169" s="15">
        <v>1</v>
      </c>
      <c r="AR169" s="15" t="s">
        <v>17</v>
      </c>
      <c r="AS169" s="15" t="s">
        <v>17</v>
      </c>
      <c r="AT169" s="15">
        <v>0</v>
      </c>
      <c r="AU169" s="15">
        <v>0</v>
      </c>
      <c r="AV169" s="15">
        <v>0</v>
      </c>
      <c r="AW169" s="8">
        <f>VLOOKUP(F169,[1]sell!$B:$G,6,0)</f>
        <v>-131880000</v>
      </c>
      <c r="AX169" s="8">
        <f>VLOOKUP(F169,[1]sell!$B:$J,9,0)</f>
        <v>-1571720.55</v>
      </c>
      <c r="AY169" s="8">
        <f t="shared" si="2"/>
        <v>-133451720.55</v>
      </c>
    </row>
    <row r="170" spans="1:51" ht="36.75" x14ac:dyDescent="0.25">
      <c r="A170" s="6">
        <v>10</v>
      </c>
      <c r="B170" s="6" t="str">
        <f>VLOOKUP(F170,[1]buy!$B:$E,4,0)</f>
        <v>45510</v>
      </c>
      <c r="C170" s="6">
        <f>VLOOKUP(F170,[1]buy!$B:$H,7,0)</f>
        <v>45511</v>
      </c>
      <c r="D170" s="15" t="s">
        <v>329</v>
      </c>
      <c r="E170" s="15">
        <v>18457452</v>
      </c>
      <c r="F170" s="15">
        <v>47194543</v>
      </c>
      <c r="G170" s="15" t="s">
        <v>146</v>
      </c>
      <c r="H170" s="15" t="s">
        <v>330</v>
      </c>
      <c r="I170" s="15" t="s">
        <v>330</v>
      </c>
      <c r="J170" s="15" t="s">
        <v>331</v>
      </c>
      <c r="K170" s="15" t="s">
        <v>148</v>
      </c>
      <c r="L170" s="16" t="s">
        <v>149</v>
      </c>
      <c r="M170" s="15" t="s">
        <v>931</v>
      </c>
      <c r="N170" s="15" t="s">
        <v>932</v>
      </c>
      <c r="O170" s="17">
        <v>200</v>
      </c>
      <c r="P170" s="15">
        <v>104.65899899999999</v>
      </c>
      <c r="Q170" s="15" t="s">
        <v>933</v>
      </c>
      <c r="R170" s="15" t="s">
        <v>934</v>
      </c>
      <c r="S170" s="15">
        <v>37.6</v>
      </c>
      <c r="T170" s="18">
        <v>109701.78</v>
      </c>
      <c r="U170" s="15" t="s">
        <v>935</v>
      </c>
      <c r="V170" s="15" t="s">
        <v>936</v>
      </c>
      <c r="W170" s="15" t="s">
        <v>274</v>
      </c>
      <c r="X170" s="15">
        <v>0</v>
      </c>
      <c r="Y170" s="15" t="s">
        <v>339</v>
      </c>
      <c r="Z170" s="15"/>
      <c r="AA170" s="19">
        <v>44369</v>
      </c>
      <c r="AB170" s="19">
        <v>44369</v>
      </c>
      <c r="AC170" s="19">
        <v>44459</v>
      </c>
      <c r="AD170" s="19">
        <v>44459</v>
      </c>
      <c r="AE170" s="15">
        <v>86.894199999999998</v>
      </c>
      <c r="AF170" s="15">
        <v>86.394900000000007</v>
      </c>
      <c r="AG170" s="15" t="s">
        <v>937</v>
      </c>
      <c r="AH170" s="15">
        <v>0</v>
      </c>
      <c r="AI170" s="15">
        <v>0</v>
      </c>
      <c r="AJ170" s="15" t="s">
        <v>341</v>
      </c>
      <c r="AK170" s="15" t="s">
        <v>158</v>
      </c>
      <c r="AL170" s="15" t="s">
        <v>361</v>
      </c>
      <c r="AM170" s="17">
        <v>479.95</v>
      </c>
      <c r="AN170" s="17">
        <v>41664.65</v>
      </c>
      <c r="AO170" s="15">
        <v>2.25</v>
      </c>
      <c r="AP170" s="17">
        <v>9523255.4000000004</v>
      </c>
      <c r="AQ170" s="15" t="s">
        <v>342</v>
      </c>
      <c r="AR170" s="15" t="s">
        <v>343</v>
      </c>
      <c r="AS170" s="15" t="s">
        <v>274</v>
      </c>
      <c r="AT170" s="15">
        <v>103.4</v>
      </c>
      <c r="AU170" s="15">
        <v>103.4</v>
      </c>
      <c r="AV170" s="15">
        <v>13.71</v>
      </c>
      <c r="AW170" s="8">
        <f>VLOOKUP(F170,[1]buy!$B:$G,6,0)</f>
        <v>9523255.4000000004</v>
      </c>
      <c r="AX170" s="8">
        <f>VLOOKUP(F170,[1]buy!$B:$J,9,0)</f>
        <v>41664.65</v>
      </c>
      <c r="AY170" s="8">
        <f t="shared" si="2"/>
        <v>9564920.0500000007</v>
      </c>
    </row>
    <row r="171" spans="1:51" ht="36.75" x14ac:dyDescent="0.25">
      <c r="A171" s="6">
        <v>10</v>
      </c>
      <c r="B171" s="6" t="str">
        <f>VLOOKUP(F171,[1]buy!$B:$E,4,0)</f>
        <v>45510</v>
      </c>
      <c r="C171" s="6">
        <f>VLOOKUP(F171,[1]buy!$B:$H,7,0)</f>
        <v>45511</v>
      </c>
      <c r="D171" s="15" t="s">
        <v>329</v>
      </c>
      <c r="E171" s="15">
        <v>18457457</v>
      </c>
      <c r="F171" s="15">
        <v>47194649</v>
      </c>
      <c r="G171" s="15" t="s">
        <v>146</v>
      </c>
      <c r="H171" s="15" t="s">
        <v>330</v>
      </c>
      <c r="I171" s="15" t="s">
        <v>330</v>
      </c>
      <c r="J171" s="15" t="s">
        <v>331</v>
      </c>
      <c r="K171" s="15" t="s">
        <v>148</v>
      </c>
      <c r="L171" s="16" t="s">
        <v>149</v>
      </c>
      <c r="M171" s="15" t="s">
        <v>938</v>
      </c>
      <c r="N171" s="15" t="s">
        <v>939</v>
      </c>
      <c r="O171" s="17">
        <v>200</v>
      </c>
      <c r="P171" s="15">
        <v>101.245003</v>
      </c>
      <c r="Q171" s="15" t="s">
        <v>940</v>
      </c>
      <c r="R171" s="15" t="s">
        <v>941</v>
      </c>
      <c r="S171" s="15">
        <v>37.6</v>
      </c>
      <c r="T171" s="18">
        <v>107216.25</v>
      </c>
      <c r="U171" s="15" t="s">
        <v>942</v>
      </c>
      <c r="V171" s="15" t="s">
        <v>943</v>
      </c>
      <c r="W171" s="15" t="s">
        <v>274</v>
      </c>
      <c r="X171" s="15">
        <v>0</v>
      </c>
      <c r="Y171" s="15" t="s">
        <v>339</v>
      </c>
      <c r="Z171" s="15"/>
      <c r="AA171" s="19">
        <v>44369</v>
      </c>
      <c r="AB171" s="19">
        <v>44369</v>
      </c>
      <c r="AC171" s="19">
        <v>44459</v>
      </c>
      <c r="AD171" s="19">
        <v>44459</v>
      </c>
      <c r="AE171" s="15">
        <v>86.894199999999998</v>
      </c>
      <c r="AF171" s="15">
        <v>86.394900000000007</v>
      </c>
      <c r="AG171" s="15" t="s">
        <v>944</v>
      </c>
      <c r="AH171" s="15">
        <v>0</v>
      </c>
      <c r="AI171" s="15">
        <v>0</v>
      </c>
      <c r="AJ171" s="15" t="s">
        <v>341</v>
      </c>
      <c r="AK171" s="15" t="s">
        <v>158</v>
      </c>
      <c r="AL171" s="15" t="s">
        <v>361</v>
      </c>
      <c r="AM171" s="17">
        <v>469.07</v>
      </c>
      <c r="AN171" s="17">
        <v>40720.15</v>
      </c>
      <c r="AO171" s="15">
        <v>2.25</v>
      </c>
      <c r="AP171" s="17">
        <v>9307485.5500000007</v>
      </c>
      <c r="AQ171" s="15" t="s">
        <v>342</v>
      </c>
      <c r="AR171" s="15" t="s">
        <v>343</v>
      </c>
      <c r="AS171" s="15" t="s">
        <v>274</v>
      </c>
      <c r="AT171" s="15">
        <v>101.35</v>
      </c>
      <c r="AU171" s="15">
        <v>101.35</v>
      </c>
      <c r="AV171" s="15">
        <v>22.9</v>
      </c>
      <c r="AW171" s="8">
        <f>VLOOKUP(F171,[1]buy!$B:$G,6,0)</f>
        <v>9307485.5500000007</v>
      </c>
      <c r="AX171" s="8">
        <f>VLOOKUP(F171,[1]buy!$B:$J,9,0)</f>
        <v>40720.15</v>
      </c>
      <c r="AY171" s="8">
        <f t="shared" si="2"/>
        <v>9348205.7000000011</v>
      </c>
    </row>
    <row r="172" spans="1:51" ht="24.75" x14ac:dyDescent="0.25">
      <c r="A172" s="6">
        <v>10</v>
      </c>
      <c r="B172" s="6" t="str">
        <f>VLOOKUP(F172,[1]buy!$B:$E,4,0)</f>
        <v>45510</v>
      </c>
      <c r="C172" s="6">
        <f>VLOOKUP(F172,[1]buy!$B:$H,7,0)</f>
        <v>45511</v>
      </c>
      <c r="D172" s="15" t="s">
        <v>329</v>
      </c>
      <c r="E172" s="15">
        <v>18457458</v>
      </c>
      <c r="F172" s="15">
        <v>47194716</v>
      </c>
      <c r="G172" s="15" t="s">
        <v>146</v>
      </c>
      <c r="H172" s="15" t="s">
        <v>330</v>
      </c>
      <c r="I172" s="15" t="s">
        <v>330</v>
      </c>
      <c r="J172" s="15" t="s">
        <v>331</v>
      </c>
      <c r="K172" s="15" t="s">
        <v>148</v>
      </c>
      <c r="L172" s="16" t="s">
        <v>149</v>
      </c>
      <c r="M172" s="15" t="s">
        <v>945</v>
      </c>
      <c r="N172" s="15" t="s">
        <v>946</v>
      </c>
      <c r="O172" s="17">
        <v>200</v>
      </c>
      <c r="P172" s="15">
        <v>104.04100200000001</v>
      </c>
      <c r="Q172" s="15" t="s">
        <v>947</v>
      </c>
      <c r="R172" s="15" t="s">
        <v>948</v>
      </c>
      <c r="S172" s="15">
        <v>37.6</v>
      </c>
      <c r="T172" s="18">
        <v>109964.32</v>
      </c>
      <c r="U172" s="15" t="s">
        <v>949</v>
      </c>
      <c r="V172" s="15" t="s">
        <v>950</v>
      </c>
      <c r="W172" s="15" t="s">
        <v>274</v>
      </c>
      <c r="X172" s="15" t="s">
        <v>951</v>
      </c>
      <c r="Y172" s="15" t="s">
        <v>339</v>
      </c>
      <c r="Z172" s="15"/>
      <c r="AA172" s="19">
        <v>44369</v>
      </c>
      <c r="AB172" s="19">
        <v>44369</v>
      </c>
      <c r="AC172" s="19">
        <v>44459</v>
      </c>
      <c r="AD172" s="19">
        <v>44459</v>
      </c>
      <c r="AE172" s="15">
        <v>86.894199999999998</v>
      </c>
      <c r="AF172" s="15">
        <v>86.394900000000007</v>
      </c>
      <c r="AG172" s="15" t="s">
        <v>952</v>
      </c>
      <c r="AH172" s="15">
        <v>0</v>
      </c>
      <c r="AI172" s="15">
        <v>0</v>
      </c>
      <c r="AJ172" s="15" t="s">
        <v>341</v>
      </c>
      <c r="AK172" s="15" t="s">
        <v>158</v>
      </c>
      <c r="AL172" s="15">
        <v>3</v>
      </c>
      <c r="AM172" s="17">
        <v>481.09</v>
      </c>
      <c r="AN172" s="17">
        <v>41763.620000000003</v>
      </c>
      <c r="AO172" s="15">
        <v>2.25</v>
      </c>
      <c r="AP172" s="17">
        <v>9546046.5999999996</v>
      </c>
      <c r="AQ172" s="15" t="s">
        <v>342</v>
      </c>
      <c r="AR172" s="15" t="s">
        <v>343</v>
      </c>
      <c r="AS172" s="15" t="s">
        <v>274</v>
      </c>
      <c r="AT172" s="15">
        <v>103.375</v>
      </c>
      <c r="AU172" s="15">
        <v>103.75</v>
      </c>
      <c r="AV172" s="15">
        <v>19.57</v>
      </c>
      <c r="AW172" s="8">
        <f>VLOOKUP(F172,[1]buy!$B:$G,6,0)</f>
        <v>9546046.5999999996</v>
      </c>
      <c r="AX172" s="8">
        <f>VLOOKUP(F172,[1]buy!$B:$J,9,0)</f>
        <v>41763.620000000003</v>
      </c>
      <c r="AY172" s="8">
        <f t="shared" si="2"/>
        <v>9587810.2199999988</v>
      </c>
    </row>
    <row r="173" spans="1:51" ht="36.75" x14ac:dyDescent="0.25">
      <c r="A173" s="6">
        <v>10</v>
      </c>
      <c r="B173" s="6" t="str">
        <f>VLOOKUP(F173,[1]buy!$B:$E,4,0)</f>
        <v>45510</v>
      </c>
      <c r="C173" s="6">
        <f>VLOOKUP(F173,[1]buy!$B:$H,7,0)</f>
        <v>45511</v>
      </c>
      <c r="D173" s="15" t="s">
        <v>329</v>
      </c>
      <c r="E173" s="15">
        <v>18457589</v>
      </c>
      <c r="F173" s="15">
        <v>47213104</v>
      </c>
      <c r="G173" s="15" t="s">
        <v>146</v>
      </c>
      <c r="H173" s="15" t="s">
        <v>330</v>
      </c>
      <c r="I173" s="15" t="s">
        <v>330</v>
      </c>
      <c r="J173" s="15" t="s">
        <v>331</v>
      </c>
      <c r="K173" s="15" t="s">
        <v>148</v>
      </c>
      <c r="L173" s="16" t="s">
        <v>149</v>
      </c>
      <c r="M173" s="15" t="s">
        <v>953</v>
      </c>
      <c r="N173" s="15" t="s">
        <v>954</v>
      </c>
      <c r="O173" s="17">
        <v>100</v>
      </c>
      <c r="P173" s="15">
        <v>117.08000199999999</v>
      </c>
      <c r="Q173" s="15" t="s">
        <v>955</v>
      </c>
      <c r="R173" s="15" t="s">
        <v>956</v>
      </c>
      <c r="S173" s="15">
        <v>37.6</v>
      </c>
      <c r="T173" s="18">
        <v>62769.21</v>
      </c>
      <c r="U173" s="15" t="s">
        <v>957</v>
      </c>
      <c r="V173" s="15" t="s">
        <v>958</v>
      </c>
      <c r="W173" s="15" t="s">
        <v>274</v>
      </c>
      <c r="X173" s="15">
        <v>0</v>
      </c>
      <c r="Y173" s="15" t="s">
        <v>339</v>
      </c>
      <c r="Z173" s="15"/>
      <c r="AA173" s="19">
        <v>44369</v>
      </c>
      <c r="AB173" s="19">
        <v>44369</v>
      </c>
      <c r="AC173" s="19">
        <v>44459</v>
      </c>
      <c r="AD173" s="19">
        <v>44459</v>
      </c>
      <c r="AE173" s="15">
        <v>86.894199999999998</v>
      </c>
      <c r="AF173" s="15">
        <v>86.394900000000007</v>
      </c>
      <c r="AG173" s="15" t="s">
        <v>959</v>
      </c>
      <c r="AH173" s="15">
        <v>0</v>
      </c>
      <c r="AI173" s="15">
        <v>0</v>
      </c>
      <c r="AJ173" s="15" t="s">
        <v>341</v>
      </c>
      <c r="AK173" s="15" t="s">
        <v>158</v>
      </c>
      <c r="AL173" s="15" t="s">
        <v>361</v>
      </c>
      <c r="AM173" s="17">
        <v>274.62</v>
      </c>
      <c r="AN173" s="17">
        <v>23839.87</v>
      </c>
      <c r="AO173" s="15">
        <v>2.25</v>
      </c>
      <c r="AP173" s="17">
        <v>5449020.2300000004</v>
      </c>
      <c r="AQ173" s="15" t="s">
        <v>342</v>
      </c>
      <c r="AR173" s="15" t="s">
        <v>343</v>
      </c>
      <c r="AS173" s="15" t="s">
        <v>274</v>
      </c>
      <c r="AT173" s="15">
        <v>114.583</v>
      </c>
      <c r="AU173" s="15">
        <v>114.583</v>
      </c>
      <c r="AV173" s="15">
        <v>6.14</v>
      </c>
      <c r="AW173" s="8">
        <f>VLOOKUP(F173,[1]buy!$B:$G,6,0)</f>
        <v>5449020.2300000004</v>
      </c>
      <c r="AX173" s="8">
        <f>VLOOKUP(F173,[1]buy!$B:$J,9,0)</f>
        <v>23839.87</v>
      </c>
      <c r="AY173" s="8">
        <f t="shared" si="2"/>
        <v>5472860.1000000006</v>
      </c>
    </row>
    <row r="174" spans="1:51" ht="24.75" x14ac:dyDescent="0.25">
      <c r="A174" s="6">
        <v>10</v>
      </c>
      <c r="B174" s="6" t="str">
        <f>VLOOKUP(F174,[1]buy!$B:$E,4,0)</f>
        <v>45510</v>
      </c>
      <c r="C174" s="6">
        <f>VLOOKUP(F174,[1]buy!$B:$H,7,0)</f>
        <v>45511</v>
      </c>
      <c r="D174" s="15" t="s">
        <v>329</v>
      </c>
      <c r="E174" s="15">
        <v>18457626</v>
      </c>
      <c r="F174" s="15">
        <v>47211937</v>
      </c>
      <c r="G174" s="15" t="s">
        <v>146</v>
      </c>
      <c r="H174" s="15" t="s">
        <v>330</v>
      </c>
      <c r="I174" s="15" t="s">
        <v>330</v>
      </c>
      <c r="J174" s="15" t="s">
        <v>331</v>
      </c>
      <c r="K174" s="15" t="s">
        <v>148</v>
      </c>
      <c r="L174" s="16" t="s">
        <v>149</v>
      </c>
      <c r="M174" s="15" t="s">
        <v>960</v>
      </c>
      <c r="N174" s="15" t="s">
        <v>961</v>
      </c>
      <c r="O174" s="17">
        <v>200</v>
      </c>
      <c r="P174" s="15">
        <v>102.60099599999999</v>
      </c>
      <c r="Q174" s="15" t="s">
        <v>962</v>
      </c>
      <c r="R174" s="15" t="s">
        <v>963</v>
      </c>
      <c r="S174" s="15">
        <v>37.6</v>
      </c>
      <c r="T174" s="18">
        <v>108395.16</v>
      </c>
      <c r="U174" s="15" t="s">
        <v>964</v>
      </c>
      <c r="V174" s="15" t="s">
        <v>965</v>
      </c>
      <c r="W174" s="15" t="s">
        <v>274</v>
      </c>
      <c r="X174" s="15">
        <v>0</v>
      </c>
      <c r="Y174" s="15" t="s">
        <v>339</v>
      </c>
      <c r="Z174" s="15"/>
      <c r="AA174" s="19">
        <v>44369</v>
      </c>
      <c r="AB174" s="19">
        <v>44369</v>
      </c>
      <c r="AC174" s="19">
        <v>44459</v>
      </c>
      <c r="AD174" s="19">
        <v>44459</v>
      </c>
      <c r="AE174" s="15">
        <v>86.894199999999998</v>
      </c>
      <c r="AF174" s="15">
        <v>86.394900000000007</v>
      </c>
      <c r="AG174" s="15" t="s">
        <v>966</v>
      </c>
      <c r="AH174" s="15">
        <v>0</v>
      </c>
      <c r="AI174" s="15">
        <v>0</v>
      </c>
      <c r="AJ174" s="15" t="s">
        <v>341</v>
      </c>
      <c r="AK174" s="15" t="s">
        <v>158</v>
      </c>
      <c r="AL174" s="15" t="s">
        <v>361</v>
      </c>
      <c r="AM174" s="17">
        <v>474.23</v>
      </c>
      <c r="AN174" s="17">
        <v>41168.1</v>
      </c>
      <c r="AO174" s="15">
        <v>4.5</v>
      </c>
      <c r="AP174" s="17">
        <v>9409827.1999999993</v>
      </c>
      <c r="AQ174" s="15" t="s">
        <v>342</v>
      </c>
      <c r="AR174" s="15" t="s">
        <v>343</v>
      </c>
      <c r="AS174" s="15" t="s">
        <v>274</v>
      </c>
      <c r="AT174" s="15">
        <v>101.95099999999999</v>
      </c>
      <c r="AU174" s="15">
        <v>102.432</v>
      </c>
      <c r="AV174" s="15">
        <v>20.14</v>
      </c>
      <c r="AW174" s="8">
        <f>VLOOKUP(F174,[1]buy!$B:$G,6,0)</f>
        <v>9409827.1999999993</v>
      </c>
      <c r="AX174" s="8">
        <f>VLOOKUP(F174,[1]buy!$B:$J,9,0)</f>
        <v>41168.1</v>
      </c>
      <c r="AY174" s="8">
        <f t="shared" si="2"/>
        <v>9450995.2999999989</v>
      </c>
    </row>
    <row r="175" spans="1:51" ht="24.75" x14ac:dyDescent="0.25">
      <c r="D175" s="15" t="s">
        <v>549</v>
      </c>
      <c r="E175" s="15">
        <v>18458405</v>
      </c>
      <c r="F175" s="15">
        <v>47269116</v>
      </c>
      <c r="G175" s="15" t="s">
        <v>146</v>
      </c>
      <c r="H175" s="15" t="s">
        <v>147</v>
      </c>
      <c r="I175" s="15" t="s">
        <v>147</v>
      </c>
      <c r="J175" s="15" t="s">
        <v>148</v>
      </c>
      <c r="K175" s="15" t="s">
        <v>148</v>
      </c>
      <c r="L175" s="20" t="s">
        <v>194</v>
      </c>
      <c r="M175" s="15" t="s">
        <v>882</v>
      </c>
      <c r="N175" s="15" t="s">
        <v>883</v>
      </c>
      <c r="O175" s="17">
        <v>50000000</v>
      </c>
      <c r="P175" s="15">
        <v>1</v>
      </c>
      <c r="Q175" s="15" t="s">
        <v>892</v>
      </c>
      <c r="R175" s="15" t="s">
        <v>892</v>
      </c>
      <c r="S175" s="15">
        <v>0</v>
      </c>
      <c r="T175" s="18">
        <v>50000000</v>
      </c>
      <c r="U175" s="15" t="s">
        <v>892</v>
      </c>
      <c r="V175" s="15" t="s">
        <v>967</v>
      </c>
      <c r="W175" s="15" t="s">
        <v>17</v>
      </c>
      <c r="X175" s="15">
        <v>0</v>
      </c>
      <c r="Y175" s="15" t="s">
        <v>555</v>
      </c>
      <c r="Z175" s="15"/>
      <c r="AA175" s="19">
        <v>44369</v>
      </c>
      <c r="AB175" s="19">
        <v>44369</v>
      </c>
      <c r="AC175" s="19">
        <v>44459</v>
      </c>
      <c r="AD175" s="19">
        <v>44459</v>
      </c>
      <c r="AE175" s="15">
        <v>1</v>
      </c>
      <c r="AF175" s="15">
        <v>1</v>
      </c>
      <c r="AG175" s="15" t="s">
        <v>894</v>
      </c>
      <c r="AH175" s="15">
        <v>0</v>
      </c>
      <c r="AI175" s="15">
        <v>0</v>
      </c>
      <c r="AJ175" s="15" t="s">
        <v>157</v>
      </c>
      <c r="AK175" s="15" t="s">
        <v>158</v>
      </c>
      <c r="AL175" s="15" t="s">
        <v>361</v>
      </c>
      <c r="AM175" s="17">
        <v>-561917.80000000005</v>
      </c>
      <c r="AN175" s="17">
        <v>-561917.80000000005</v>
      </c>
      <c r="AO175" s="15">
        <v>5.86</v>
      </c>
      <c r="AP175" s="17">
        <v>50000000</v>
      </c>
      <c r="AQ175" s="15">
        <v>1</v>
      </c>
      <c r="AR175" s="15" t="s">
        <v>17</v>
      </c>
      <c r="AS175" s="15" t="s">
        <v>17</v>
      </c>
      <c r="AT175" s="15">
        <v>0</v>
      </c>
      <c r="AU175" s="15">
        <v>0</v>
      </c>
      <c r="AV175" s="15">
        <v>0</v>
      </c>
      <c r="AW175" s="8">
        <f>VLOOKUP(F175,[1]sell!$B:$G,6,0)</f>
        <v>-50000000</v>
      </c>
      <c r="AX175" s="8">
        <f>VLOOKUP(F175,[1]sell!$B:$J,9,0)</f>
        <v>-561917.80000000005</v>
      </c>
      <c r="AY175" s="8">
        <f t="shared" si="2"/>
        <v>-50561917.799999997</v>
      </c>
    </row>
    <row r="176" spans="1:51" ht="24.75" x14ac:dyDescent="0.25">
      <c r="D176" s="15" t="s">
        <v>549</v>
      </c>
      <c r="E176" s="15">
        <v>18458406</v>
      </c>
      <c r="F176" s="15">
        <v>47269120</v>
      </c>
      <c r="G176" s="15" t="s">
        <v>146</v>
      </c>
      <c r="H176" s="15" t="s">
        <v>147</v>
      </c>
      <c r="I176" s="15" t="s">
        <v>147</v>
      </c>
      <c r="J176" s="15" t="s">
        <v>148</v>
      </c>
      <c r="K176" s="15" t="s">
        <v>148</v>
      </c>
      <c r="L176" s="20" t="s">
        <v>194</v>
      </c>
      <c r="M176" s="15" t="s">
        <v>882</v>
      </c>
      <c r="N176" s="15" t="s">
        <v>883</v>
      </c>
      <c r="O176" s="17">
        <v>12000000</v>
      </c>
      <c r="P176" s="15">
        <v>1</v>
      </c>
      <c r="Q176" s="15" t="s">
        <v>895</v>
      </c>
      <c r="R176" s="15" t="s">
        <v>895</v>
      </c>
      <c r="S176" s="15">
        <v>0</v>
      </c>
      <c r="T176" s="18">
        <v>12000000</v>
      </c>
      <c r="U176" s="15" t="s">
        <v>895</v>
      </c>
      <c r="V176" s="15" t="s">
        <v>968</v>
      </c>
      <c r="W176" s="15" t="s">
        <v>17</v>
      </c>
      <c r="X176" s="15">
        <v>0</v>
      </c>
      <c r="Y176" s="15" t="s">
        <v>555</v>
      </c>
      <c r="Z176" s="15"/>
      <c r="AA176" s="19">
        <v>44369</v>
      </c>
      <c r="AB176" s="19">
        <v>44369</v>
      </c>
      <c r="AC176" s="19">
        <v>44459</v>
      </c>
      <c r="AD176" s="19">
        <v>44459</v>
      </c>
      <c r="AE176" s="15">
        <v>1</v>
      </c>
      <c r="AF176" s="15">
        <v>1</v>
      </c>
      <c r="AG176" s="15" t="s">
        <v>897</v>
      </c>
      <c r="AH176" s="15">
        <v>0</v>
      </c>
      <c r="AI176" s="15">
        <v>0</v>
      </c>
      <c r="AJ176" s="15" t="s">
        <v>157</v>
      </c>
      <c r="AK176" s="15" t="s">
        <v>158</v>
      </c>
      <c r="AL176" s="15" t="s">
        <v>361</v>
      </c>
      <c r="AM176" s="17">
        <v>-134860.26999999999</v>
      </c>
      <c r="AN176" s="17">
        <v>-134860.26999999999</v>
      </c>
      <c r="AO176" s="15">
        <v>5.86</v>
      </c>
      <c r="AP176" s="17">
        <v>12000000</v>
      </c>
      <c r="AQ176" s="15">
        <v>1</v>
      </c>
      <c r="AR176" s="15" t="s">
        <v>17</v>
      </c>
      <c r="AS176" s="15" t="s">
        <v>17</v>
      </c>
      <c r="AT176" s="15">
        <v>0</v>
      </c>
      <c r="AU176" s="15">
        <v>0</v>
      </c>
      <c r="AV176" s="15">
        <v>0</v>
      </c>
      <c r="AW176" s="8">
        <f>VLOOKUP(F176,[1]sell!$B:$G,6,0)</f>
        <v>-12000000</v>
      </c>
      <c r="AX176" s="8">
        <f>VLOOKUP(F176,[1]sell!$B:$J,9,0)</f>
        <v>-134860.26999999999</v>
      </c>
      <c r="AY176" s="8">
        <f t="shared" si="2"/>
        <v>-12134860.27</v>
      </c>
    </row>
    <row r="177" spans="1:51" ht="24.75" x14ac:dyDescent="0.25">
      <c r="D177" s="15" t="s">
        <v>549</v>
      </c>
      <c r="E177" s="15">
        <v>18458407</v>
      </c>
      <c r="F177" s="15">
        <v>47269125</v>
      </c>
      <c r="G177" s="15" t="s">
        <v>146</v>
      </c>
      <c r="H177" s="15" t="s">
        <v>147</v>
      </c>
      <c r="I177" s="15" t="s">
        <v>147</v>
      </c>
      <c r="J177" s="15" t="s">
        <v>148</v>
      </c>
      <c r="K177" s="15" t="s">
        <v>148</v>
      </c>
      <c r="L177" s="20" t="s">
        <v>194</v>
      </c>
      <c r="M177" s="15" t="s">
        <v>882</v>
      </c>
      <c r="N177" s="15" t="s">
        <v>883</v>
      </c>
      <c r="O177" s="17">
        <v>200000000</v>
      </c>
      <c r="P177" s="15">
        <v>1</v>
      </c>
      <c r="Q177" s="15" t="s">
        <v>901</v>
      </c>
      <c r="R177" s="15" t="s">
        <v>901</v>
      </c>
      <c r="S177" s="15">
        <v>0</v>
      </c>
      <c r="T177" s="18">
        <v>200000000</v>
      </c>
      <c r="U177" s="15" t="s">
        <v>901</v>
      </c>
      <c r="V177" s="15" t="s">
        <v>969</v>
      </c>
      <c r="W177" s="15" t="s">
        <v>17</v>
      </c>
      <c r="X177" s="15">
        <v>0</v>
      </c>
      <c r="Y177" s="15" t="s">
        <v>555</v>
      </c>
      <c r="Z177" s="15"/>
      <c r="AA177" s="19">
        <v>44369</v>
      </c>
      <c r="AB177" s="19">
        <v>44369</v>
      </c>
      <c r="AC177" s="19">
        <v>44459</v>
      </c>
      <c r="AD177" s="19">
        <v>44459</v>
      </c>
      <c r="AE177" s="15">
        <v>1</v>
      </c>
      <c r="AF177" s="15">
        <v>1</v>
      </c>
      <c r="AG177" s="15" t="s">
        <v>903</v>
      </c>
      <c r="AH177" s="15">
        <v>0</v>
      </c>
      <c r="AI177" s="15">
        <v>0</v>
      </c>
      <c r="AJ177" s="15" t="s">
        <v>157</v>
      </c>
      <c r="AK177" s="15" t="s">
        <v>158</v>
      </c>
      <c r="AL177" s="15" t="s">
        <v>361</v>
      </c>
      <c r="AM177" s="17">
        <v>-2255342.4700000002</v>
      </c>
      <c r="AN177" s="17">
        <v>-2255342.4700000002</v>
      </c>
      <c r="AO177" s="15">
        <v>5.88</v>
      </c>
      <c r="AP177" s="17">
        <v>200000000</v>
      </c>
      <c r="AQ177" s="15">
        <v>1</v>
      </c>
      <c r="AR177" s="15" t="s">
        <v>17</v>
      </c>
      <c r="AS177" s="15" t="s">
        <v>17</v>
      </c>
      <c r="AT177" s="15">
        <v>0</v>
      </c>
      <c r="AU177" s="15">
        <v>0</v>
      </c>
      <c r="AV177" s="15">
        <v>0</v>
      </c>
      <c r="AW177" s="8">
        <f>VLOOKUP(F177,[1]sell!$B:$G,6,0)</f>
        <v>-200000000</v>
      </c>
      <c r="AX177" s="8">
        <f>VLOOKUP(F177,[1]sell!$B:$J,9,0)</f>
        <v>-2255342.4700000002</v>
      </c>
      <c r="AY177" s="8">
        <f t="shared" si="2"/>
        <v>-202255342.47</v>
      </c>
    </row>
    <row r="178" spans="1:51" ht="24.75" x14ac:dyDescent="0.25">
      <c r="D178" s="15" t="s">
        <v>549</v>
      </c>
      <c r="E178" s="15">
        <v>18458408</v>
      </c>
      <c r="F178" s="15">
        <v>47269130</v>
      </c>
      <c r="G178" s="15" t="s">
        <v>146</v>
      </c>
      <c r="H178" s="15" t="s">
        <v>147</v>
      </c>
      <c r="I178" s="15" t="s">
        <v>147</v>
      </c>
      <c r="J178" s="15" t="s">
        <v>148</v>
      </c>
      <c r="K178" s="15" t="s">
        <v>148</v>
      </c>
      <c r="L178" s="20" t="s">
        <v>194</v>
      </c>
      <c r="M178" s="15" t="s">
        <v>882</v>
      </c>
      <c r="N178" s="15" t="s">
        <v>883</v>
      </c>
      <c r="O178" s="17">
        <v>150000000</v>
      </c>
      <c r="P178" s="15">
        <v>1</v>
      </c>
      <c r="Q178" s="15" t="s">
        <v>970</v>
      </c>
      <c r="R178" s="15" t="s">
        <v>970</v>
      </c>
      <c r="S178" s="15">
        <v>0</v>
      </c>
      <c r="T178" s="18">
        <v>150000000</v>
      </c>
      <c r="U178" s="15" t="s">
        <v>970</v>
      </c>
      <c r="V178" s="15" t="s">
        <v>971</v>
      </c>
      <c r="W178" s="15" t="s">
        <v>17</v>
      </c>
      <c r="X178" s="15">
        <v>0</v>
      </c>
      <c r="Y178" s="15" t="s">
        <v>555</v>
      </c>
      <c r="Z178" s="15"/>
      <c r="AA178" s="19">
        <v>44369</v>
      </c>
      <c r="AB178" s="19">
        <v>44369</v>
      </c>
      <c r="AC178" s="19">
        <v>44459</v>
      </c>
      <c r="AD178" s="19">
        <v>44459</v>
      </c>
      <c r="AE178" s="15">
        <v>1</v>
      </c>
      <c r="AF178" s="15">
        <v>1</v>
      </c>
      <c r="AG178" s="15" t="s">
        <v>972</v>
      </c>
      <c r="AH178" s="15">
        <v>0</v>
      </c>
      <c r="AI178" s="15">
        <v>0</v>
      </c>
      <c r="AJ178" s="15" t="s">
        <v>157</v>
      </c>
      <c r="AK178" s="15" t="s">
        <v>158</v>
      </c>
      <c r="AL178" s="15" t="s">
        <v>361</v>
      </c>
      <c r="AM178" s="17">
        <v>-1691506.85</v>
      </c>
      <c r="AN178" s="17">
        <v>-1691506.85</v>
      </c>
      <c r="AO178" s="15">
        <v>5.88</v>
      </c>
      <c r="AP178" s="17">
        <v>150000000</v>
      </c>
      <c r="AQ178" s="15">
        <v>1</v>
      </c>
      <c r="AR178" s="15" t="s">
        <v>17</v>
      </c>
      <c r="AS178" s="15" t="s">
        <v>17</v>
      </c>
      <c r="AT178" s="15">
        <v>0</v>
      </c>
      <c r="AU178" s="15">
        <v>0</v>
      </c>
      <c r="AV178" s="15">
        <v>0</v>
      </c>
      <c r="AW178" s="8">
        <f>VLOOKUP(F178,[1]sell!$B:$G,6,0)</f>
        <v>-150000000</v>
      </c>
      <c r="AX178" s="8">
        <f>VLOOKUP(F178,[1]sell!$B:$J,9,0)</f>
        <v>-1691506.85</v>
      </c>
      <c r="AY178" s="8">
        <f t="shared" si="2"/>
        <v>-151691506.84999999</v>
      </c>
    </row>
    <row r="179" spans="1:51" ht="24.75" x14ac:dyDescent="0.25">
      <c r="D179" s="15" t="s">
        <v>549</v>
      </c>
      <c r="E179" s="15">
        <v>18458414</v>
      </c>
      <c r="F179" s="15">
        <v>47269136</v>
      </c>
      <c r="G179" s="15" t="s">
        <v>146</v>
      </c>
      <c r="H179" s="15" t="s">
        <v>147</v>
      </c>
      <c r="I179" s="15" t="s">
        <v>147</v>
      </c>
      <c r="J179" s="15" t="s">
        <v>148</v>
      </c>
      <c r="K179" s="15" t="s">
        <v>148</v>
      </c>
      <c r="L179" s="20" t="s">
        <v>194</v>
      </c>
      <c r="M179" s="15" t="s">
        <v>882</v>
      </c>
      <c r="N179" s="15" t="s">
        <v>883</v>
      </c>
      <c r="O179" s="17">
        <v>200000000</v>
      </c>
      <c r="P179" s="15">
        <v>1</v>
      </c>
      <c r="Q179" s="15" t="s">
        <v>901</v>
      </c>
      <c r="R179" s="15" t="s">
        <v>901</v>
      </c>
      <c r="S179" s="15">
        <v>0</v>
      </c>
      <c r="T179" s="18">
        <v>200000000</v>
      </c>
      <c r="U179" s="15" t="s">
        <v>901</v>
      </c>
      <c r="V179" s="15" t="s">
        <v>973</v>
      </c>
      <c r="W179" s="15" t="s">
        <v>17</v>
      </c>
      <c r="X179" s="15">
        <v>0</v>
      </c>
      <c r="Y179" s="15" t="s">
        <v>555</v>
      </c>
      <c r="Z179" s="15"/>
      <c r="AA179" s="19">
        <v>44369</v>
      </c>
      <c r="AB179" s="19">
        <v>44369</v>
      </c>
      <c r="AC179" s="19">
        <v>44459</v>
      </c>
      <c r="AD179" s="19">
        <v>44459</v>
      </c>
      <c r="AE179" s="15">
        <v>1</v>
      </c>
      <c r="AF179" s="15">
        <v>1</v>
      </c>
      <c r="AG179" s="15" t="s">
        <v>903</v>
      </c>
      <c r="AH179" s="15">
        <v>0</v>
      </c>
      <c r="AI179" s="15">
        <v>0</v>
      </c>
      <c r="AJ179" s="15" t="s">
        <v>157</v>
      </c>
      <c r="AK179" s="15" t="s">
        <v>158</v>
      </c>
      <c r="AL179" s="15" t="s">
        <v>361</v>
      </c>
      <c r="AM179" s="17">
        <v>-2263013.7000000002</v>
      </c>
      <c r="AN179" s="17">
        <v>-2263013.7000000002</v>
      </c>
      <c r="AO179" s="15">
        <v>5.9</v>
      </c>
      <c r="AP179" s="17">
        <v>200000000</v>
      </c>
      <c r="AQ179" s="15">
        <v>1</v>
      </c>
      <c r="AR179" s="15" t="s">
        <v>17</v>
      </c>
      <c r="AS179" s="15" t="s">
        <v>17</v>
      </c>
      <c r="AT179" s="15">
        <v>0</v>
      </c>
      <c r="AU179" s="15">
        <v>0</v>
      </c>
      <c r="AV179" s="15">
        <v>0</v>
      </c>
      <c r="AW179" s="8">
        <f>VLOOKUP(F179,[1]sell!$B:$G,6,0)</f>
        <v>-200000000</v>
      </c>
      <c r="AX179" s="8">
        <f>VLOOKUP(F179,[1]sell!$B:$J,9,0)</f>
        <v>-2263013.7000000002</v>
      </c>
      <c r="AY179" s="8">
        <f t="shared" si="2"/>
        <v>-202263013.69999999</v>
      </c>
    </row>
    <row r="180" spans="1:51" ht="24.75" x14ac:dyDescent="0.25">
      <c r="D180" s="15" t="s">
        <v>549</v>
      </c>
      <c r="E180" s="15">
        <v>18458417</v>
      </c>
      <c r="F180" s="15">
        <v>47269239</v>
      </c>
      <c r="G180" s="15" t="s">
        <v>146</v>
      </c>
      <c r="H180" s="15" t="s">
        <v>147</v>
      </c>
      <c r="I180" s="15" t="s">
        <v>147</v>
      </c>
      <c r="J180" s="15" t="s">
        <v>148</v>
      </c>
      <c r="K180" s="15" t="s">
        <v>148</v>
      </c>
      <c r="L180" s="20" t="s">
        <v>194</v>
      </c>
      <c r="M180" s="15" t="s">
        <v>882</v>
      </c>
      <c r="N180" s="15" t="s">
        <v>883</v>
      </c>
      <c r="O180" s="17">
        <v>12000000</v>
      </c>
      <c r="P180" s="15">
        <v>1</v>
      </c>
      <c r="Q180" s="15" t="s">
        <v>895</v>
      </c>
      <c r="R180" s="15" t="s">
        <v>895</v>
      </c>
      <c r="S180" s="15">
        <v>0</v>
      </c>
      <c r="T180" s="18">
        <v>12000000</v>
      </c>
      <c r="U180" s="15" t="s">
        <v>895</v>
      </c>
      <c r="V180" s="15" t="s">
        <v>974</v>
      </c>
      <c r="W180" s="15" t="s">
        <v>17</v>
      </c>
      <c r="X180" s="15">
        <v>0</v>
      </c>
      <c r="Y180" s="15" t="s">
        <v>555</v>
      </c>
      <c r="Z180" s="15"/>
      <c r="AA180" s="19">
        <v>44369</v>
      </c>
      <c r="AB180" s="19">
        <v>44369</v>
      </c>
      <c r="AC180" s="19">
        <v>44459</v>
      </c>
      <c r="AD180" s="19">
        <v>44459</v>
      </c>
      <c r="AE180" s="15">
        <v>1</v>
      </c>
      <c r="AF180" s="15">
        <v>1</v>
      </c>
      <c r="AG180" s="15" t="s">
        <v>897</v>
      </c>
      <c r="AH180" s="15">
        <v>0</v>
      </c>
      <c r="AI180" s="15">
        <v>0</v>
      </c>
      <c r="AJ180" s="15" t="s">
        <v>157</v>
      </c>
      <c r="AK180" s="15" t="s">
        <v>158</v>
      </c>
      <c r="AL180" s="15" t="s">
        <v>361</v>
      </c>
      <c r="AM180" s="17">
        <v>-135780.82</v>
      </c>
      <c r="AN180" s="17">
        <v>-135780.82</v>
      </c>
      <c r="AO180" s="15">
        <v>5.9</v>
      </c>
      <c r="AP180" s="17">
        <v>12000000</v>
      </c>
      <c r="AQ180" s="15">
        <v>1</v>
      </c>
      <c r="AR180" s="15" t="s">
        <v>17</v>
      </c>
      <c r="AS180" s="15" t="s">
        <v>17</v>
      </c>
      <c r="AT180" s="15">
        <v>0</v>
      </c>
      <c r="AU180" s="15">
        <v>0</v>
      </c>
      <c r="AV180" s="15">
        <v>0</v>
      </c>
      <c r="AW180" s="8">
        <f>VLOOKUP(F180,[1]sell!$B:$G,6,0)</f>
        <v>-12000000</v>
      </c>
      <c r="AX180" s="8">
        <f>VLOOKUP(F180,[1]sell!$B:$J,9,0)</f>
        <v>-135780.82</v>
      </c>
      <c r="AY180" s="8">
        <f t="shared" si="2"/>
        <v>-12135780.82</v>
      </c>
    </row>
    <row r="181" spans="1:51" ht="24.75" x14ac:dyDescent="0.25">
      <c r="D181" s="15" t="s">
        <v>549</v>
      </c>
      <c r="E181" s="15">
        <v>18458418</v>
      </c>
      <c r="F181" s="15">
        <v>47269240</v>
      </c>
      <c r="G181" s="15" t="s">
        <v>146</v>
      </c>
      <c r="H181" s="15" t="s">
        <v>147</v>
      </c>
      <c r="I181" s="15" t="s">
        <v>147</v>
      </c>
      <c r="J181" s="15" t="s">
        <v>148</v>
      </c>
      <c r="K181" s="15" t="s">
        <v>148</v>
      </c>
      <c r="L181" s="20" t="s">
        <v>194</v>
      </c>
      <c r="M181" s="15" t="s">
        <v>882</v>
      </c>
      <c r="N181" s="15" t="s">
        <v>883</v>
      </c>
      <c r="O181" s="17">
        <v>200000000</v>
      </c>
      <c r="P181" s="15">
        <v>1</v>
      </c>
      <c r="Q181" s="15" t="s">
        <v>901</v>
      </c>
      <c r="R181" s="15" t="s">
        <v>901</v>
      </c>
      <c r="S181" s="15">
        <v>0</v>
      </c>
      <c r="T181" s="18">
        <v>200000000</v>
      </c>
      <c r="U181" s="15" t="s">
        <v>901</v>
      </c>
      <c r="V181" s="15" t="s">
        <v>975</v>
      </c>
      <c r="W181" s="15" t="s">
        <v>17</v>
      </c>
      <c r="X181" s="15">
        <v>0</v>
      </c>
      <c r="Y181" s="15" t="s">
        <v>555</v>
      </c>
      <c r="Z181" s="15"/>
      <c r="AA181" s="19">
        <v>44369</v>
      </c>
      <c r="AB181" s="19">
        <v>44369</v>
      </c>
      <c r="AC181" s="19">
        <v>44459</v>
      </c>
      <c r="AD181" s="19">
        <v>44459</v>
      </c>
      <c r="AE181" s="15">
        <v>1</v>
      </c>
      <c r="AF181" s="15">
        <v>1</v>
      </c>
      <c r="AG181" s="15" t="s">
        <v>903</v>
      </c>
      <c r="AH181" s="15">
        <v>0</v>
      </c>
      <c r="AI181" s="15">
        <v>0</v>
      </c>
      <c r="AJ181" s="15" t="s">
        <v>157</v>
      </c>
      <c r="AK181" s="15" t="s">
        <v>158</v>
      </c>
      <c r="AL181" s="15" t="s">
        <v>361</v>
      </c>
      <c r="AM181" s="17">
        <v>-2266849.31</v>
      </c>
      <c r="AN181" s="17">
        <v>-2266849.31</v>
      </c>
      <c r="AO181" s="15">
        <v>5.91</v>
      </c>
      <c r="AP181" s="17">
        <v>200000000</v>
      </c>
      <c r="AQ181" s="15">
        <v>1</v>
      </c>
      <c r="AR181" s="15" t="s">
        <v>17</v>
      </c>
      <c r="AS181" s="15" t="s">
        <v>17</v>
      </c>
      <c r="AT181" s="15">
        <v>0</v>
      </c>
      <c r="AU181" s="15">
        <v>0</v>
      </c>
      <c r="AV181" s="15">
        <v>0</v>
      </c>
      <c r="AW181" s="8">
        <f>VLOOKUP(F181,[1]sell!$B:$G,6,0)</f>
        <v>-200000000</v>
      </c>
      <c r="AX181" s="8">
        <f>VLOOKUP(F181,[1]sell!$B:$J,9,0)</f>
        <v>-2266849.31</v>
      </c>
      <c r="AY181" s="8">
        <f t="shared" si="2"/>
        <v>-202266849.31</v>
      </c>
    </row>
    <row r="182" spans="1:51" ht="24.75" x14ac:dyDescent="0.25">
      <c r="D182" s="15" t="s">
        <v>549</v>
      </c>
      <c r="E182" s="15">
        <v>18458431</v>
      </c>
      <c r="F182" s="15">
        <v>47269345</v>
      </c>
      <c r="G182" s="15" t="s">
        <v>146</v>
      </c>
      <c r="H182" s="15" t="s">
        <v>147</v>
      </c>
      <c r="I182" s="15" t="s">
        <v>147</v>
      </c>
      <c r="J182" s="15" t="s">
        <v>148</v>
      </c>
      <c r="K182" s="15" t="s">
        <v>148</v>
      </c>
      <c r="L182" s="20" t="s">
        <v>194</v>
      </c>
      <c r="M182" s="15" t="s">
        <v>882</v>
      </c>
      <c r="N182" s="15" t="s">
        <v>883</v>
      </c>
      <c r="O182" s="17">
        <v>200000000</v>
      </c>
      <c r="P182" s="15">
        <v>1</v>
      </c>
      <c r="Q182" s="15" t="s">
        <v>901</v>
      </c>
      <c r="R182" s="15" t="s">
        <v>901</v>
      </c>
      <c r="S182" s="15">
        <v>0</v>
      </c>
      <c r="T182" s="18">
        <v>200000000</v>
      </c>
      <c r="U182" s="15" t="s">
        <v>901</v>
      </c>
      <c r="V182" s="15" t="s">
        <v>976</v>
      </c>
      <c r="W182" s="15" t="s">
        <v>17</v>
      </c>
      <c r="X182" s="15">
        <v>0</v>
      </c>
      <c r="Y182" s="15" t="s">
        <v>555</v>
      </c>
      <c r="Z182" s="15"/>
      <c r="AA182" s="19">
        <v>44369</v>
      </c>
      <c r="AB182" s="19">
        <v>44369</v>
      </c>
      <c r="AC182" s="19">
        <v>44459</v>
      </c>
      <c r="AD182" s="19">
        <v>44459</v>
      </c>
      <c r="AE182" s="15">
        <v>1</v>
      </c>
      <c r="AF182" s="15">
        <v>1</v>
      </c>
      <c r="AG182" s="15" t="s">
        <v>903</v>
      </c>
      <c r="AH182" s="15">
        <v>0</v>
      </c>
      <c r="AI182" s="15">
        <v>0</v>
      </c>
      <c r="AJ182" s="15" t="s">
        <v>157</v>
      </c>
      <c r="AK182" s="15" t="s">
        <v>158</v>
      </c>
      <c r="AL182" s="15" t="s">
        <v>361</v>
      </c>
      <c r="AM182" s="17">
        <v>-2282191.7799999998</v>
      </c>
      <c r="AN182" s="17">
        <v>-2282191.7799999998</v>
      </c>
      <c r="AO182" s="15">
        <v>5.95</v>
      </c>
      <c r="AP182" s="17">
        <v>200000000</v>
      </c>
      <c r="AQ182" s="15">
        <v>1</v>
      </c>
      <c r="AR182" s="15" t="s">
        <v>17</v>
      </c>
      <c r="AS182" s="15" t="s">
        <v>17</v>
      </c>
      <c r="AT182" s="15">
        <v>0</v>
      </c>
      <c r="AU182" s="15">
        <v>0</v>
      </c>
      <c r="AV182" s="15">
        <v>0</v>
      </c>
      <c r="AW182" s="8">
        <f>VLOOKUP(F182,[1]sell!$B:$G,6,0)</f>
        <v>-200000000</v>
      </c>
      <c r="AX182" s="8">
        <f>VLOOKUP(F182,[1]sell!$B:$J,9,0)</f>
        <v>-2282191.7799999998</v>
      </c>
      <c r="AY182" s="8">
        <f t="shared" si="2"/>
        <v>-202282191.78</v>
      </c>
    </row>
    <row r="183" spans="1:51" ht="24.75" x14ac:dyDescent="0.25">
      <c r="D183" s="15" t="s">
        <v>549</v>
      </c>
      <c r="E183" s="15">
        <v>18458432</v>
      </c>
      <c r="F183" s="15">
        <v>47269346</v>
      </c>
      <c r="G183" s="15" t="s">
        <v>146</v>
      </c>
      <c r="H183" s="15" t="s">
        <v>147</v>
      </c>
      <c r="I183" s="15" t="s">
        <v>147</v>
      </c>
      <c r="J183" s="15" t="s">
        <v>148</v>
      </c>
      <c r="K183" s="15" t="s">
        <v>148</v>
      </c>
      <c r="L183" s="20" t="s">
        <v>194</v>
      </c>
      <c r="M183" s="15" t="s">
        <v>882</v>
      </c>
      <c r="N183" s="15" t="s">
        <v>883</v>
      </c>
      <c r="O183" s="17">
        <v>200000000</v>
      </c>
      <c r="P183" s="15">
        <v>1</v>
      </c>
      <c r="Q183" s="15" t="s">
        <v>901</v>
      </c>
      <c r="R183" s="15" t="s">
        <v>901</v>
      </c>
      <c r="S183" s="15">
        <v>0</v>
      </c>
      <c r="T183" s="18">
        <v>200000000</v>
      </c>
      <c r="U183" s="15" t="s">
        <v>901</v>
      </c>
      <c r="V183" s="15" t="s">
        <v>977</v>
      </c>
      <c r="W183" s="15" t="s">
        <v>17</v>
      </c>
      <c r="X183" s="15">
        <v>0</v>
      </c>
      <c r="Y183" s="15" t="s">
        <v>555</v>
      </c>
      <c r="Z183" s="15"/>
      <c r="AA183" s="19">
        <v>44369</v>
      </c>
      <c r="AB183" s="19">
        <v>44369</v>
      </c>
      <c r="AC183" s="19">
        <v>44459</v>
      </c>
      <c r="AD183" s="19">
        <v>44459</v>
      </c>
      <c r="AE183" s="15">
        <v>1</v>
      </c>
      <c r="AF183" s="15">
        <v>1</v>
      </c>
      <c r="AG183" s="15" t="s">
        <v>903</v>
      </c>
      <c r="AH183" s="15">
        <v>0</v>
      </c>
      <c r="AI183" s="15">
        <v>0</v>
      </c>
      <c r="AJ183" s="15" t="s">
        <v>157</v>
      </c>
      <c r="AK183" s="15" t="s">
        <v>158</v>
      </c>
      <c r="AL183" s="15" t="s">
        <v>361</v>
      </c>
      <c r="AM183" s="17">
        <v>-2286027.39</v>
      </c>
      <c r="AN183" s="17">
        <v>-2286027.39</v>
      </c>
      <c r="AO183" s="15">
        <v>5.96</v>
      </c>
      <c r="AP183" s="17">
        <v>200000000</v>
      </c>
      <c r="AQ183" s="15">
        <v>1</v>
      </c>
      <c r="AR183" s="15" t="s">
        <v>17</v>
      </c>
      <c r="AS183" s="15" t="s">
        <v>17</v>
      </c>
      <c r="AT183" s="15">
        <v>0</v>
      </c>
      <c r="AU183" s="15">
        <v>0</v>
      </c>
      <c r="AV183" s="15">
        <v>0</v>
      </c>
      <c r="AW183" s="8">
        <f>VLOOKUP(F183,[1]sell!$B:$G,6,0)</f>
        <v>-200000000</v>
      </c>
      <c r="AX183" s="8">
        <f>VLOOKUP(F183,[1]sell!$B:$J,9,0)</f>
        <v>-2286027.39</v>
      </c>
      <c r="AY183" s="8">
        <f t="shared" si="2"/>
        <v>-202286027.38999999</v>
      </c>
    </row>
    <row r="184" spans="1:51" ht="24.75" x14ac:dyDescent="0.25">
      <c r="A184" s="6">
        <v>9</v>
      </c>
      <c r="B184" s="6" t="str">
        <f>VLOOKUP(F184,[1]buy!$B:$E,4,0)</f>
        <v>47010</v>
      </c>
      <c r="C184" s="6">
        <f>VLOOKUP(F184,[1]buy!$B:$H,7,0)</f>
        <v>47011</v>
      </c>
      <c r="D184" s="15" t="s">
        <v>549</v>
      </c>
      <c r="E184" s="15">
        <v>18458680</v>
      </c>
      <c r="F184" s="15">
        <v>47276111</v>
      </c>
      <c r="G184" s="15" t="s">
        <v>146</v>
      </c>
      <c r="H184" s="15" t="s">
        <v>147</v>
      </c>
      <c r="I184" s="15" t="s">
        <v>147</v>
      </c>
      <c r="J184" s="15" t="s">
        <v>148</v>
      </c>
      <c r="K184" s="15" t="s">
        <v>148</v>
      </c>
      <c r="L184" s="16" t="s">
        <v>149</v>
      </c>
      <c r="M184" s="15" t="s">
        <v>882</v>
      </c>
      <c r="N184" s="15" t="s">
        <v>883</v>
      </c>
      <c r="O184" s="17">
        <v>3659300000</v>
      </c>
      <c r="P184" s="15">
        <v>1.3664000000000001E-2</v>
      </c>
      <c r="Q184" s="15" t="s">
        <v>978</v>
      </c>
      <c r="R184" s="15" t="s">
        <v>978</v>
      </c>
      <c r="S184" s="15">
        <v>0</v>
      </c>
      <c r="T184" s="18">
        <v>49998845.549999997</v>
      </c>
      <c r="U184" s="15" t="s">
        <v>979</v>
      </c>
      <c r="V184" s="15" t="s">
        <v>980</v>
      </c>
      <c r="W184" s="15" t="s">
        <v>343</v>
      </c>
      <c r="X184" s="15">
        <v>0</v>
      </c>
      <c r="Y184" s="15" t="s">
        <v>555</v>
      </c>
      <c r="Z184" s="15"/>
      <c r="AA184" s="19">
        <v>44370</v>
      </c>
      <c r="AB184" s="19">
        <v>44370</v>
      </c>
      <c r="AC184" s="19">
        <v>44460</v>
      </c>
      <c r="AD184" s="19">
        <v>44460</v>
      </c>
      <c r="AE184" s="15">
        <v>73.1661</v>
      </c>
      <c r="AF184" s="15">
        <v>73.191199999999995</v>
      </c>
      <c r="AG184" s="15" t="s">
        <v>981</v>
      </c>
      <c r="AH184" s="15">
        <v>0</v>
      </c>
      <c r="AI184" s="15">
        <v>0</v>
      </c>
      <c r="AJ184" s="15" t="s">
        <v>157</v>
      </c>
      <c r="AK184" s="15" t="s">
        <v>158</v>
      </c>
      <c r="AL184" s="15" t="s">
        <v>361</v>
      </c>
      <c r="AM184" s="17">
        <v>85066.53</v>
      </c>
      <c r="AN184" s="17">
        <v>6258718.9000000004</v>
      </c>
      <c r="AO184" s="15">
        <v>0.9</v>
      </c>
      <c r="AP184" s="17">
        <v>3678635062.0300002</v>
      </c>
      <c r="AQ184" s="15">
        <v>1</v>
      </c>
      <c r="AR184" s="15" t="s">
        <v>17</v>
      </c>
      <c r="AS184" s="15" t="s">
        <v>343</v>
      </c>
      <c r="AT184" s="15">
        <v>0</v>
      </c>
      <c r="AU184" s="15">
        <v>0</v>
      </c>
      <c r="AV184" s="15">
        <v>0</v>
      </c>
      <c r="AW184" s="8">
        <f>VLOOKUP(F184,[1]buy!$B:$G,6,0)</f>
        <v>3678635062.0300002</v>
      </c>
      <c r="AX184" s="8">
        <f>VLOOKUP(F184,[1]buy!$B:$J,9,0)</f>
        <v>6258718.9000000004</v>
      </c>
      <c r="AY184" s="8">
        <f t="shared" si="2"/>
        <v>3684893780.9300003</v>
      </c>
    </row>
    <row r="185" spans="1:51" ht="24.75" x14ac:dyDescent="0.25">
      <c r="A185" s="6">
        <v>9</v>
      </c>
      <c r="B185" s="6" t="str">
        <f>VLOOKUP(F185,[1]buy!$B:$E,4,0)</f>
        <v>47010</v>
      </c>
      <c r="C185" s="6">
        <f>VLOOKUP(F185,[1]buy!$B:$H,7,0)</f>
        <v>47011</v>
      </c>
      <c r="D185" s="15" t="s">
        <v>549</v>
      </c>
      <c r="E185" s="15">
        <v>18458681</v>
      </c>
      <c r="F185" s="15">
        <v>47276112</v>
      </c>
      <c r="G185" s="15" t="s">
        <v>146</v>
      </c>
      <c r="H185" s="15" t="s">
        <v>147</v>
      </c>
      <c r="I185" s="15" t="s">
        <v>147</v>
      </c>
      <c r="J185" s="15" t="s">
        <v>148</v>
      </c>
      <c r="K185" s="15" t="s">
        <v>148</v>
      </c>
      <c r="L185" s="16" t="s">
        <v>149</v>
      </c>
      <c r="M185" s="15" t="s">
        <v>882</v>
      </c>
      <c r="N185" s="15" t="s">
        <v>883</v>
      </c>
      <c r="O185" s="17">
        <v>3659300000</v>
      </c>
      <c r="P185" s="15">
        <v>1.3664000000000001E-2</v>
      </c>
      <c r="Q185" s="15" t="s">
        <v>978</v>
      </c>
      <c r="R185" s="15" t="s">
        <v>978</v>
      </c>
      <c r="S185" s="15">
        <v>0</v>
      </c>
      <c r="T185" s="18">
        <v>49998845.549999997</v>
      </c>
      <c r="U185" s="15" t="s">
        <v>979</v>
      </c>
      <c r="V185" s="15" t="s">
        <v>980</v>
      </c>
      <c r="W185" s="15" t="s">
        <v>343</v>
      </c>
      <c r="X185" s="15">
        <v>0</v>
      </c>
      <c r="Y185" s="15" t="s">
        <v>555</v>
      </c>
      <c r="Z185" s="15"/>
      <c r="AA185" s="19">
        <v>44370</v>
      </c>
      <c r="AB185" s="19">
        <v>44370</v>
      </c>
      <c r="AC185" s="19">
        <v>44460</v>
      </c>
      <c r="AD185" s="19">
        <v>44460</v>
      </c>
      <c r="AE185" s="15">
        <v>73.1661</v>
      </c>
      <c r="AF185" s="15">
        <v>73.191199999999995</v>
      </c>
      <c r="AG185" s="15" t="s">
        <v>981</v>
      </c>
      <c r="AH185" s="15">
        <v>0</v>
      </c>
      <c r="AI185" s="15">
        <v>0</v>
      </c>
      <c r="AJ185" s="15" t="s">
        <v>157</v>
      </c>
      <c r="AK185" s="15" t="s">
        <v>158</v>
      </c>
      <c r="AL185" s="15" t="s">
        <v>361</v>
      </c>
      <c r="AM185" s="17">
        <v>85066.53</v>
      </c>
      <c r="AN185" s="17">
        <v>6258718.9000000004</v>
      </c>
      <c r="AO185" s="15">
        <v>0.9</v>
      </c>
      <c r="AP185" s="17">
        <v>3678635062.0300002</v>
      </c>
      <c r="AQ185" s="15">
        <v>1</v>
      </c>
      <c r="AR185" s="15" t="s">
        <v>17</v>
      </c>
      <c r="AS185" s="15" t="s">
        <v>343</v>
      </c>
      <c r="AT185" s="15">
        <v>0</v>
      </c>
      <c r="AU185" s="15">
        <v>0</v>
      </c>
      <c r="AV185" s="15">
        <v>0</v>
      </c>
      <c r="AW185" s="8">
        <f>VLOOKUP(F185,[1]buy!$B:$G,6,0)</f>
        <v>3678635062.0300002</v>
      </c>
      <c r="AX185" s="8">
        <f>VLOOKUP(F185,[1]buy!$B:$J,9,0)</f>
        <v>6258718.9000000004</v>
      </c>
      <c r="AY185" s="8">
        <f t="shared" si="2"/>
        <v>3684893780.9300003</v>
      </c>
    </row>
    <row r="186" spans="1:51" ht="24.75" x14ac:dyDescent="0.25">
      <c r="A186" s="6">
        <v>9</v>
      </c>
      <c r="B186" s="6" t="str">
        <f>VLOOKUP(F186,[1]buy!$B:$E,4,0)</f>
        <v>47010</v>
      </c>
      <c r="C186" s="6">
        <f>VLOOKUP(F186,[1]buy!$B:$H,7,0)</f>
        <v>47011</v>
      </c>
      <c r="D186" s="15" t="s">
        <v>549</v>
      </c>
      <c r="E186" s="15">
        <v>18458683</v>
      </c>
      <c r="F186" s="15">
        <v>47276113</v>
      </c>
      <c r="G186" s="15" t="s">
        <v>146</v>
      </c>
      <c r="H186" s="15" t="s">
        <v>147</v>
      </c>
      <c r="I186" s="15" t="s">
        <v>147</v>
      </c>
      <c r="J186" s="15" t="s">
        <v>148</v>
      </c>
      <c r="K186" s="15" t="s">
        <v>148</v>
      </c>
      <c r="L186" s="16" t="s">
        <v>149</v>
      </c>
      <c r="M186" s="15" t="s">
        <v>882</v>
      </c>
      <c r="N186" s="15" t="s">
        <v>883</v>
      </c>
      <c r="O186" s="17">
        <v>3659300000</v>
      </c>
      <c r="P186" s="15">
        <v>1.3664000000000001E-2</v>
      </c>
      <c r="Q186" s="15" t="s">
        <v>978</v>
      </c>
      <c r="R186" s="15" t="s">
        <v>978</v>
      </c>
      <c r="S186" s="15">
        <v>0</v>
      </c>
      <c r="T186" s="18">
        <v>49998845.549999997</v>
      </c>
      <c r="U186" s="15" t="s">
        <v>979</v>
      </c>
      <c r="V186" s="15" t="s">
        <v>980</v>
      </c>
      <c r="W186" s="15" t="s">
        <v>343</v>
      </c>
      <c r="X186" s="15">
        <v>0</v>
      </c>
      <c r="Y186" s="15" t="s">
        <v>555</v>
      </c>
      <c r="Z186" s="15"/>
      <c r="AA186" s="19">
        <v>44370</v>
      </c>
      <c r="AB186" s="19">
        <v>44370</v>
      </c>
      <c r="AC186" s="19">
        <v>44460</v>
      </c>
      <c r="AD186" s="19">
        <v>44460</v>
      </c>
      <c r="AE186" s="15">
        <v>73.1661</v>
      </c>
      <c r="AF186" s="15">
        <v>73.191199999999995</v>
      </c>
      <c r="AG186" s="15" t="s">
        <v>981</v>
      </c>
      <c r="AH186" s="15">
        <v>0</v>
      </c>
      <c r="AI186" s="15">
        <v>0</v>
      </c>
      <c r="AJ186" s="15" t="s">
        <v>157</v>
      </c>
      <c r="AK186" s="15" t="s">
        <v>158</v>
      </c>
      <c r="AL186" s="15" t="s">
        <v>361</v>
      </c>
      <c r="AM186" s="17">
        <v>85066.53</v>
      </c>
      <c r="AN186" s="17">
        <v>6258718.9000000004</v>
      </c>
      <c r="AO186" s="15">
        <v>0.9</v>
      </c>
      <c r="AP186" s="17">
        <v>3678635062.0300002</v>
      </c>
      <c r="AQ186" s="15">
        <v>1</v>
      </c>
      <c r="AR186" s="15" t="s">
        <v>17</v>
      </c>
      <c r="AS186" s="15" t="s">
        <v>343</v>
      </c>
      <c r="AT186" s="15">
        <v>0</v>
      </c>
      <c r="AU186" s="15">
        <v>0</v>
      </c>
      <c r="AV186" s="15">
        <v>0</v>
      </c>
      <c r="AW186" s="8">
        <f>VLOOKUP(F186,[1]buy!$B:$G,6,0)</f>
        <v>3678635062.0300002</v>
      </c>
      <c r="AX186" s="8">
        <f>VLOOKUP(F186,[1]buy!$B:$J,9,0)</f>
        <v>6258718.9000000004</v>
      </c>
      <c r="AY186" s="8">
        <f t="shared" si="2"/>
        <v>3684893780.9300003</v>
      </c>
    </row>
    <row r="187" spans="1:51" ht="24.75" x14ac:dyDescent="0.25">
      <c r="A187" s="21">
        <v>10</v>
      </c>
      <c r="B187" s="6" t="str">
        <f>VLOOKUP(F187,[1]buy!$B:$E,4,0)</f>
        <v>47310</v>
      </c>
      <c r="C187" s="6">
        <f>VLOOKUP(F187,[1]buy!$B:$H,7,0)</f>
        <v>47311</v>
      </c>
      <c r="D187" s="15" t="s">
        <v>982</v>
      </c>
      <c r="E187" s="15">
        <v>18477966</v>
      </c>
      <c r="F187" s="15">
        <v>47800220</v>
      </c>
      <c r="G187" s="15" t="s">
        <v>146</v>
      </c>
      <c r="H187" s="15" t="s">
        <v>363</v>
      </c>
      <c r="I187" s="15" t="s">
        <v>363</v>
      </c>
      <c r="J187" s="15" t="s">
        <v>331</v>
      </c>
      <c r="K187" s="15" t="s">
        <v>331</v>
      </c>
      <c r="L187" s="16" t="s">
        <v>149</v>
      </c>
      <c r="M187" s="15" t="s">
        <v>983</v>
      </c>
      <c r="N187" s="15" t="s">
        <v>984</v>
      </c>
      <c r="O187" s="17">
        <v>3600000</v>
      </c>
      <c r="P187" s="15">
        <v>9.7222220000000004</v>
      </c>
      <c r="Q187" s="15" t="s">
        <v>985</v>
      </c>
      <c r="R187" s="15" t="s">
        <v>985</v>
      </c>
      <c r="S187" s="15">
        <v>0</v>
      </c>
      <c r="T187" s="18">
        <v>35000000</v>
      </c>
      <c r="U187" s="15" t="s">
        <v>986</v>
      </c>
      <c r="V187" s="15" t="s">
        <v>987</v>
      </c>
      <c r="W187" s="15" t="s">
        <v>343</v>
      </c>
      <c r="X187" s="15" t="s">
        <v>988</v>
      </c>
      <c r="Y187" s="15" t="s">
        <v>325</v>
      </c>
      <c r="Z187" s="15"/>
      <c r="AA187" s="19">
        <v>44397</v>
      </c>
      <c r="AB187" s="19">
        <v>44397</v>
      </c>
      <c r="AC187" s="19">
        <v>44484</v>
      </c>
      <c r="AD187" s="19">
        <v>44484</v>
      </c>
      <c r="AE187" s="15">
        <v>74.346299999999999</v>
      </c>
      <c r="AF187" s="15">
        <v>73.191199999999995</v>
      </c>
      <c r="AG187" s="15" t="s">
        <v>989</v>
      </c>
      <c r="AH187" s="15">
        <v>0</v>
      </c>
      <c r="AI187" s="15">
        <v>0</v>
      </c>
      <c r="AJ187" s="15" t="s">
        <v>366</v>
      </c>
      <c r="AK187" s="15" t="s">
        <v>367</v>
      </c>
      <c r="AL187" s="15">
        <v>1</v>
      </c>
      <c r="AM187" s="17">
        <v>104513.89</v>
      </c>
      <c r="AN187" s="17">
        <v>7689546.75</v>
      </c>
      <c r="AO187" s="15">
        <v>2.5</v>
      </c>
      <c r="AP187" s="17">
        <v>2575104000</v>
      </c>
      <c r="AQ187" s="15">
        <v>0</v>
      </c>
      <c r="AR187" s="15" t="s">
        <v>17</v>
      </c>
      <c r="AS187" s="15" t="s">
        <v>343</v>
      </c>
      <c r="AT187" s="15" t="s">
        <v>990</v>
      </c>
      <c r="AU187" s="15" t="s">
        <v>991</v>
      </c>
      <c r="AV187" s="15">
        <v>0</v>
      </c>
      <c r="AW187" s="8">
        <f>VLOOKUP(F187,[1]buy!$B:$G,6,0)</f>
        <v>2575104000</v>
      </c>
      <c r="AX187" s="8">
        <f>VLOOKUP(F187,[1]buy!$B:$J,9,0)</f>
        <v>7689546.75</v>
      </c>
      <c r="AY187" s="8">
        <f t="shared" si="2"/>
        <v>2582793546.75</v>
      </c>
    </row>
    <row r="188" spans="1:51" ht="24.75" x14ac:dyDescent="0.25">
      <c r="A188" s="6">
        <v>9</v>
      </c>
      <c r="B188" s="6" t="str">
        <f>VLOOKUP(F188,[1]buy!$B:$E,4,0)</f>
        <v>47010</v>
      </c>
      <c r="C188" s="6">
        <f>VLOOKUP(F188,[1]buy!$B:$H,7,0)</f>
        <v>47011</v>
      </c>
      <c r="D188" s="15" t="s">
        <v>992</v>
      </c>
      <c r="E188" s="15">
        <v>18484053</v>
      </c>
      <c r="F188" s="15">
        <v>48069525</v>
      </c>
      <c r="G188" s="15" t="s">
        <v>146</v>
      </c>
      <c r="H188" s="15" t="s">
        <v>147</v>
      </c>
      <c r="I188" s="15" t="s">
        <v>147</v>
      </c>
      <c r="J188" s="15" t="s">
        <v>148</v>
      </c>
      <c r="K188" s="15" t="s">
        <v>148</v>
      </c>
      <c r="L188" s="16" t="s">
        <v>149</v>
      </c>
      <c r="M188" s="15" t="s">
        <v>908</v>
      </c>
      <c r="N188" s="15" t="s">
        <v>909</v>
      </c>
      <c r="O188" s="17">
        <v>360000</v>
      </c>
      <c r="P188" s="15">
        <v>92.694000000000003</v>
      </c>
      <c r="Q188" s="15" t="s">
        <v>993</v>
      </c>
      <c r="R188" s="15" t="s">
        <v>993</v>
      </c>
      <c r="S188" s="15">
        <v>10</v>
      </c>
      <c r="T188" s="18">
        <v>300328560</v>
      </c>
      <c r="U188" s="15" t="s">
        <v>994</v>
      </c>
      <c r="V188" s="15" t="s">
        <v>995</v>
      </c>
      <c r="W188" s="15" t="s">
        <v>17</v>
      </c>
      <c r="X188" s="15">
        <v>912.56</v>
      </c>
      <c r="Y188" s="15" t="s">
        <v>429</v>
      </c>
      <c r="Z188" s="15"/>
      <c r="AA188" s="19">
        <v>44412</v>
      </c>
      <c r="AB188" s="19">
        <v>44412</v>
      </c>
      <c r="AC188" s="19">
        <v>44502</v>
      </c>
      <c r="AD188" s="19">
        <v>44502</v>
      </c>
      <c r="AE188" s="15">
        <v>1</v>
      </c>
      <c r="AF188" s="15">
        <v>1</v>
      </c>
      <c r="AG188" s="15" t="s">
        <v>996</v>
      </c>
      <c r="AH188" s="15">
        <v>0</v>
      </c>
      <c r="AI188" s="15">
        <v>0</v>
      </c>
      <c r="AJ188" s="15" t="s">
        <v>157</v>
      </c>
      <c r="AK188" s="15" t="s">
        <v>158</v>
      </c>
      <c r="AL188" s="15">
        <v>1</v>
      </c>
      <c r="AM188" s="17">
        <v>1599558.03</v>
      </c>
      <c r="AN188" s="17">
        <v>1599558.03</v>
      </c>
      <c r="AO188" s="15">
        <v>7.2</v>
      </c>
      <c r="AP188" s="17">
        <v>300328560</v>
      </c>
      <c r="AQ188" s="15" t="s">
        <v>342</v>
      </c>
      <c r="AR188" s="15" t="s">
        <v>17</v>
      </c>
      <c r="AS188" s="15" t="s">
        <v>17</v>
      </c>
      <c r="AT188" s="15">
        <v>91.25</v>
      </c>
      <c r="AU188" s="15">
        <v>91.4</v>
      </c>
      <c r="AV188" s="15">
        <v>4.51</v>
      </c>
      <c r="AW188" s="8">
        <f>VLOOKUP(F188,[1]buy!$B:$G,6,0)</f>
        <v>300328560</v>
      </c>
      <c r="AX188" s="8">
        <f>VLOOKUP(F188,[1]buy!$B:$J,9,0)</f>
        <v>1599558.14</v>
      </c>
      <c r="AY188" s="8">
        <f t="shared" si="2"/>
        <v>301928118.13999999</v>
      </c>
    </row>
    <row r="189" spans="1:51" ht="24.75" x14ac:dyDescent="0.25">
      <c r="A189" s="6">
        <v>9</v>
      </c>
      <c r="B189" s="6" t="str">
        <f>VLOOKUP(F189,[1]buy!$B:$E,4,0)</f>
        <v>47010</v>
      </c>
      <c r="C189" s="6">
        <f>VLOOKUP(F189,[1]buy!$B:$H,7,0)</f>
        <v>47011</v>
      </c>
      <c r="D189" s="15" t="s">
        <v>992</v>
      </c>
      <c r="E189" s="15">
        <v>18484054</v>
      </c>
      <c r="F189" s="15">
        <v>48069528</v>
      </c>
      <c r="G189" s="15" t="s">
        <v>146</v>
      </c>
      <c r="H189" s="15" t="s">
        <v>147</v>
      </c>
      <c r="I189" s="15" t="s">
        <v>147</v>
      </c>
      <c r="J189" s="15" t="s">
        <v>148</v>
      </c>
      <c r="K189" s="15" t="s">
        <v>148</v>
      </c>
      <c r="L189" s="16" t="s">
        <v>149</v>
      </c>
      <c r="M189" s="15" t="s">
        <v>908</v>
      </c>
      <c r="N189" s="15" t="s">
        <v>909</v>
      </c>
      <c r="O189" s="17">
        <v>349000</v>
      </c>
      <c r="P189" s="15">
        <v>92.694000000000003</v>
      </c>
      <c r="Q189" s="15" t="s">
        <v>997</v>
      </c>
      <c r="R189" s="15" t="s">
        <v>998</v>
      </c>
      <c r="S189" s="15">
        <v>10</v>
      </c>
      <c r="T189" s="18">
        <v>300653379</v>
      </c>
      <c r="U189" s="15" t="s">
        <v>999</v>
      </c>
      <c r="V189" s="15" t="s">
        <v>1000</v>
      </c>
      <c r="W189" s="15" t="s">
        <v>17</v>
      </c>
      <c r="X189" s="15">
        <v>912.56</v>
      </c>
      <c r="Y189" s="15" t="s">
        <v>429</v>
      </c>
      <c r="Z189" s="15"/>
      <c r="AA189" s="19">
        <v>44411</v>
      </c>
      <c r="AB189" s="19">
        <v>44411</v>
      </c>
      <c r="AC189" s="19">
        <v>44501</v>
      </c>
      <c r="AD189" s="19">
        <v>44501</v>
      </c>
      <c r="AE189" s="15">
        <v>1</v>
      </c>
      <c r="AF189" s="15">
        <v>1</v>
      </c>
      <c r="AG189" s="15" t="s">
        <v>1001</v>
      </c>
      <c r="AH189" s="15">
        <v>0</v>
      </c>
      <c r="AI189" s="15">
        <v>0</v>
      </c>
      <c r="AJ189" s="15" t="s">
        <v>157</v>
      </c>
      <c r="AK189" s="15" t="s">
        <v>158</v>
      </c>
      <c r="AL189" s="15">
        <v>1</v>
      </c>
      <c r="AM189" s="17">
        <v>1660595.16</v>
      </c>
      <c r="AN189" s="17">
        <v>1660595.16</v>
      </c>
      <c r="AO189" s="15">
        <v>7.2</v>
      </c>
      <c r="AP189" s="17">
        <v>300653379</v>
      </c>
      <c r="AQ189" s="15" t="s">
        <v>342</v>
      </c>
      <c r="AR189" s="15" t="s">
        <v>17</v>
      </c>
      <c r="AS189" s="15" t="s">
        <v>17</v>
      </c>
      <c r="AT189" s="15">
        <v>91.25</v>
      </c>
      <c r="AU189" s="15">
        <v>91.4</v>
      </c>
      <c r="AV189" s="15">
        <v>4.51</v>
      </c>
      <c r="AW189" s="8">
        <f>VLOOKUP(F189,[1]buy!$B:$G,6,0)</f>
        <v>300653379</v>
      </c>
      <c r="AX189" s="8">
        <f>VLOOKUP(F189,[1]buy!$B:$J,9,0)</f>
        <v>1660595.1</v>
      </c>
      <c r="AY189" s="8">
        <f t="shared" si="2"/>
        <v>302313974.10000002</v>
      </c>
    </row>
    <row r="190" spans="1:51" ht="36.75" x14ac:dyDescent="0.25">
      <c r="D190" s="15" t="s">
        <v>1002</v>
      </c>
      <c r="E190" s="15">
        <v>18489171</v>
      </c>
      <c r="F190" s="15">
        <v>48287367</v>
      </c>
      <c r="G190" s="15" t="s">
        <v>146</v>
      </c>
      <c r="H190" s="15" t="s">
        <v>147</v>
      </c>
      <c r="I190" s="15" t="s">
        <v>147</v>
      </c>
      <c r="J190" s="15" t="s">
        <v>148</v>
      </c>
      <c r="K190" s="15" t="s">
        <v>148</v>
      </c>
      <c r="L190" s="20" t="s">
        <v>194</v>
      </c>
      <c r="M190" s="15" t="s">
        <v>1003</v>
      </c>
      <c r="N190" s="15" t="s">
        <v>1004</v>
      </c>
      <c r="O190" s="17">
        <v>2613680</v>
      </c>
      <c r="P190" s="15">
        <v>98.253514999999993</v>
      </c>
      <c r="Q190" s="15" t="s">
        <v>1005</v>
      </c>
      <c r="R190" s="15" t="s">
        <v>1006</v>
      </c>
      <c r="S190" s="15">
        <v>8</v>
      </c>
      <c r="T190" s="18">
        <v>2499999556.6100001</v>
      </c>
      <c r="U190" s="15" t="s">
        <v>1007</v>
      </c>
      <c r="V190" s="15" t="s">
        <v>1008</v>
      </c>
      <c r="W190" s="15" t="s">
        <v>17</v>
      </c>
      <c r="X190" s="15" t="s">
        <v>1009</v>
      </c>
      <c r="Y190" s="15" t="s">
        <v>429</v>
      </c>
      <c r="Z190" s="15"/>
      <c r="AA190" s="19">
        <v>44421</v>
      </c>
      <c r="AB190" s="19">
        <v>44421</v>
      </c>
      <c r="AC190" s="19">
        <v>44511</v>
      </c>
      <c r="AD190" s="19">
        <v>44511</v>
      </c>
      <c r="AE190" s="15">
        <v>1</v>
      </c>
      <c r="AF190" s="15">
        <v>1</v>
      </c>
      <c r="AG190" s="15" t="s">
        <v>1010</v>
      </c>
      <c r="AH190" s="15">
        <v>0</v>
      </c>
      <c r="AI190" s="15">
        <v>0</v>
      </c>
      <c r="AJ190" s="15" t="s">
        <v>157</v>
      </c>
      <c r="AK190" s="15" t="s">
        <v>158</v>
      </c>
      <c r="AL190" s="15">
        <v>1</v>
      </c>
      <c r="AM190" s="17">
        <v>-8593149.2400000002</v>
      </c>
      <c r="AN190" s="17">
        <v>-8593149.2400000002</v>
      </c>
      <c r="AO190" s="15">
        <v>6.97</v>
      </c>
      <c r="AP190" s="17">
        <v>2499999556.6100001</v>
      </c>
      <c r="AQ190" s="15" t="s">
        <v>1011</v>
      </c>
      <c r="AR190" s="15" t="s">
        <v>17</v>
      </c>
      <c r="AS190" s="15" t="s">
        <v>17</v>
      </c>
      <c r="AT190" s="15">
        <v>98</v>
      </c>
      <c r="AU190" s="15">
        <v>98.2</v>
      </c>
      <c r="AV190" s="15">
        <v>2.4700000000000002</v>
      </c>
      <c r="AW190" s="8">
        <f>VLOOKUP(F190,[1]sell!$B:$G,6,0)</f>
        <v>-2499999556.6100001</v>
      </c>
      <c r="AX190" s="8">
        <f>VLOOKUP(F190,[1]sell!$B:$J,9,0)</f>
        <v>-8593149.1600000001</v>
      </c>
      <c r="AY190" s="8">
        <f t="shared" si="2"/>
        <v>-2508592705.77</v>
      </c>
    </row>
    <row r="191" spans="1:51" ht="24.75" x14ac:dyDescent="0.25">
      <c r="D191" s="15" t="s">
        <v>659</v>
      </c>
      <c r="E191" s="15">
        <v>18492128</v>
      </c>
      <c r="F191" s="15">
        <v>48436975</v>
      </c>
      <c r="G191" s="15" t="s">
        <v>146</v>
      </c>
      <c r="H191" s="15" t="s">
        <v>147</v>
      </c>
      <c r="I191" s="15" t="s">
        <v>147</v>
      </c>
      <c r="J191" s="15" t="s">
        <v>148</v>
      </c>
      <c r="K191" s="15" t="s">
        <v>148</v>
      </c>
      <c r="L191" s="20" t="s">
        <v>194</v>
      </c>
      <c r="M191" s="15" t="s">
        <v>882</v>
      </c>
      <c r="N191" s="15" t="s">
        <v>883</v>
      </c>
      <c r="O191" s="17">
        <v>200000000</v>
      </c>
      <c r="P191" s="15">
        <v>1</v>
      </c>
      <c r="Q191" s="15" t="s">
        <v>901</v>
      </c>
      <c r="R191" s="15" t="s">
        <v>901</v>
      </c>
      <c r="S191" s="15">
        <v>0</v>
      </c>
      <c r="T191" s="18">
        <v>200000000</v>
      </c>
      <c r="U191" s="15" t="s">
        <v>901</v>
      </c>
      <c r="V191" s="15" t="s">
        <v>1012</v>
      </c>
      <c r="W191" s="15" t="s">
        <v>17</v>
      </c>
      <c r="X191" s="15">
        <v>0</v>
      </c>
      <c r="Y191" s="15" t="s">
        <v>555</v>
      </c>
      <c r="Z191" s="15"/>
      <c r="AA191" s="19">
        <v>44431</v>
      </c>
      <c r="AB191" s="19">
        <v>44431</v>
      </c>
      <c r="AC191" s="19">
        <v>44445</v>
      </c>
      <c r="AD191" s="19">
        <v>44445</v>
      </c>
      <c r="AE191" s="15">
        <v>1</v>
      </c>
      <c r="AF191" s="15">
        <v>1</v>
      </c>
      <c r="AG191" s="15" t="s">
        <v>903</v>
      </c>
      <c r="AH191" s="15">
        <v>0</v>
      </c>
      <c r="AI191" s="15">
        <v>0</v>
      </c>
      <c r="AJ191" s="15" t="s">
        <v>157</v>
      </c>
      <c r="AK191" s="15" t="s">
        <v>158</v>
      </c>
      <c r="AL191" s="15" t="s">
        <v>361</v>
      </c>
      <c r="AM191" s="17">
        <v>-287123.28999999998</v>
      </c>
      <c r="AN191" s="17">
        <v>-287123.28999999998</v>
      </c>
      <c r="AO191" s="15">
        <v>6.55</v>
      </c>
      <c r="AP191" s="17">
        <v>200000000</v>
      </c>
      <c r="AQ191" s="15">
        <v>1</v>
      </c>
      <c r="AR191" s="15" t="s">
        <v>17</v>
      </c>
      <c r="AS191" s="15" t="s">
        <v>17</v>
      </c>
      <c r="AT191" s="15">
        <v>0</v>
      </c>
      <c r="AU191" s="15">
        <v>0</v>
      </c>
      <c r="AV191" s="15">
        <v>0</v>
      </c>
      <c r="AW191" s="8">
        <f>VLOOKUP(F191,[1]sell!$B:$G,6,0)</f>
        <v>-200000000</v>
      </c>
      <c r="AX191" s="8">
        <f>VLOOKUP(F191,[1]sell!$B:$J,9,0)</f>
        <v>-287123.28999999998</v>
      </c>
      <c r="AY191" s="8">
        <f t="shared" si="2"/>
        <v>-200287123.28999999</v>
      </c>
    </row>
    <row r="192" spans="1:51" ht="24.75" x14ac:dyDescent="0.25">
      <c r="D192" s="15" t="s">
        <v>659</v>
      </c>
      <c r="E192" s="15">
        <v>18492177</v>
      </c>
      <c r="F192" s="15">
        <v>48441611</v>
      </c>
      <c r="G192" s="15" t="s">
        <v>146</v>
      </c>
      <c r="H192" s="15" t="s">
        <v>147</v>
      </c>
      <c r="I192" s="15" t="s">
        <v>147</v>
      </c>
      <c r="J192" s="15" t="s">
        <v>148</v>
      </c>
      <c r="K192" s="15" t="s">
        <v>148</v>
      </c>
      <c r="L192" s="20" t="s">
        <v>194</v>
      </c>
      <c r="M192" s="15" t="s">
        <v>882</v>
      </c>
      <c r="N192" s="15" t="s">
        <v>883</v>
      </c>
      <c r="O192" s="17">
        <v>200000000</v>
      </c>
      <c r="P192" s="15">
        <v>1</v>
      </c>
      <c r="Q192" s="15" t="s">
        <v>901</v>
      </c>
      <c r="R192" s="15" t="s">
        <v>901</v>
      </c>
      <c r="S192" s="15">
        <v>0</v>
      </c>
      <c r="T192" s="18">
        <v>200000000</v>
      </c>
      <c r="U192" s="15" t="s">
        <v>901</v>
      </c>
      <c r="V192" s="15" t="s">
        <v>1013</v>
      </c>
      <c r="W192" s="15" t="s">
        <v>17</v>
      </c>
      <c r="X192" s="15">
        <v>0</v>
      </c>
      <c r="Y192" s="15" t="s">
        <v>555</v>
      </c>
      <c r="Z192" s="15"/>
      <c r="AA192" s="19">
        <v>44431</v>
      </c>
      <c r="AB192" s="19">
        <v>44431</v>
      </c>
      <c r="AC192" s="19">
        <v>44445</v>
      </c>
      <c r="AD192" s="19">
        <v>44445</v>
      </c>
      <c r="AE192" s="15">
        <v>1</v>
      </c>
      <c r="AF192" s="15">
        <v>1</v>
      </c>
      <c r="AG192" s="15" t="s">
        <v>903</v>
      </c>
      <c r="AH192" s="15">
        <v>0</v>
      </c>
      <c r="AI192" s="15">
        <v>0</v>
      </c>
      <c r="AJ192" s="15" t="s">
        <v>157</v>
      </c>
      <c r="AK192" s="15" t="s">
        <v>158</v>
      </c>
      <c r="AL192" s="15" t="s">
        <v>361</v>
      </c>
      <c r="AM192" s="17">
        <v>-286684.93</v>
      </c>
      <c r="AN192" s="17">
        <v>-286684.93</v>
      </c>
      <c r="AO192" s="15">
        <v>6.54</v>
      </c>
      <c r="AP192" s="17">
        <v>200000000</v>
      </c>
      <c r="AQ192" s="15">
        <v>1</v>
      </c>
      <c r="AR192" s="15" t="s">
        <v>17</v>
      </c>
      <c r="AS192" s="15" t="s">
        <v>17</v>
      </c>
      <c r="AT192" s="15">
        <v>0</v>
      </c>
      <c r="AU192" s="15">
        <v>0</v>
      </c>
      <c r="AV192" s="15">
        <v>0</v>
      </c>
      <c r="AW192" s="8">
        <f>VLOOKUP(F192,[1]sell!$B:$G,6,0)</f>
        <v>-200000000</v>
      </c>
      <c r="AX192" s="8">
        <f>VLOOKUP(F192,[1]sell!$B:$J,9,0)</f>
        <v>-286684.93</v>
      </c>
      <c r="AY192" s="8">
        <f t="shared" si="2"/>
        <v>-200286684.93000001</v>
      </c>
    </row>
    <row r="193" spans="1:51" ht="24.75" x14ac:dyDescent="0.25">
      <c r="D193" s="15" t="s">
        <v>659</v>
      </c>
      <c r="E193" s="15">
        <v>18492178</v>
      </c>
      <c r="F193" s="15">
        <v>48441609</v>
      </c>
      <c r="G193" s="15" t="s">
        <v>146</v>
      </c>
      <c r="H193" s="15" t="s">
        <v>147</v>
      </c>
      <c r="I193" s="15" t="s">
        <v>147</v>
      </c>
      <c r="J193" s="15" t="s">
        <v>148</v>
      </c>
      <c r="K193" s="15" t="s">
        <v>148</v>
      </c>
      <c r="L193" s="20" t="s">
        <v>194</v>
      </c>
      <c r="M193" s="15" t="s">
        <v>882</v>
      </c>
      <c r="N193" s="15" t="s">
        <v>883</v>
      </c>
      <c r="O193" s="17">
        <v>200000000</v>
      </c>
      <c r="P193" s="15">
        <v>1</v>
      </c>
      <c r="Q193" s="15" t="s">
        <v>901</v>
      </c>
      <c r="R193" s="15" t="s">
        <v>901</v>
      </c>
      <c r="S193" s="15">
        <v>0</v>
      </c>
      <c r="T193" s="18">
        <v>200000000</v>
      </c>
      <c r="U193" s="15" t="s">
        <v>901</v>
      </c>
      <c r="V193" s="15" t="s">
        <v>1014</v>
      </c>
      <c r="W193" s="15" t="s">
        <v>17</v>
      </c>
      <c r="X193" s="15">
        <v>0</v>
      </c>
      <c r="Y193" s="15" t="s">
        <v>555</v>
      </c>
      <c r="Z193" s="15"/>
      <c r="AA193" s="19">
        <v>44431</v>
      </c>
      <c r="AB193" s="19">
        <v>44431</v>
      </c>
      <c r="AC193" s="19">
        <v>44461</v>
      </c>
      <c r="AD193" s="19">
        <v>44461</v>
      </c>
      <c r="AE193" s="15">
        <v>1</v>
      </c>
      <c r="AF193" s="15">
        <v>1</v>
      </c>
      <c r="AG193" s="15" t="s">
        <v>903</v>
      </c>
      <c r="AH193" s="15">
        <v>0</v>
      </c>
      <c r="AI193" s="15">
        <v>0</v>
      </c>
      <c r="AJ193" s="15" t="s">
        <v>157</v>
      </c>
      <c r="AK193" s="15" t="s">
        <v>158</v>
      </c>
      <c r="AL193" s="15" t="s">
        <v>361</v>
      </c>
      <c r="AM193" s="17">
        <v>-288876.71000000002</v>
      </c>
      <c r="AN193" s="17">
        <v>-288876.71000000002</v>
      </c>
      <c r="AO193" s="15">
        <v>6.59</v>
      </c>
      <c r="AP193" s="17">
        <v>200000000</v>
      </c>
      <c r="AQ193" s="15">
        <v>1</v>
      </c>
      <c r="AR193" s="15" t="s">
        <v>17</v>
      </c>
      <c r="AS193" s="15" t="s">
        <v>17</v>
      </c>
      <c r="AT193" s="15">
        <v>0</v>
      </c>
      <c r="AU193" s="15">
        <v>0</v>
      </c>
      <c r="AV193" s="15">
        <v>0</v>
      </c>
      <c r="AW193" s="8">
        <f>VLOOKUP(F193,[1]sell!$B:$G,6,0)</f>
        <v>-200000000</v>
      </c>
      <c r="AX193" s="8">
        <f>VLOOKUP(F193,[1]sell!$B:$J,9,0)</f>
        <v>-288876.71000000002</v>
      </c>
      <c r="AY193" s="8">
        <f t="shared" si="2"/>
        <v>-200288876.71000001</v>
      </c>
    </row>
    <row r="194" spans="1:51" ht="24.75" x14ac:dyDescent="0.25">
      <c r="D194" s="15" t="s">
        <v>181</v>
      </c>
      <c r="E194" s="15">
        <v>18492416</v>
      </c>
      <c r="F194" s="15">
        <v>48455591</v>
      </c>
      <c r="G194" s="15" t="s">
        <v>146</v>
      </c>
      <c r="H194" s="15" t="s">
        <v>147</v>
      </c>
      <c r="I194" s="15" t="s">
        <v>147</v>
      </c>
      <c r="J194" s="15" t="s">
        <v>148</v>
      </c>
      <c r="K194" s="15" t="s">
        <v>148</v>
      </c>
      <c r="L194" s="20" t="s">
        <v>194</v>
      </c>
      <c r="M194" s="15" t="s">
        <v>882</v>
      </c>
      <c r="N194" s="15" t="s">
        <v>883</v>
      </c>
      <c r="O194" s="17">
        <v>185400000</v>
      </c>
      <c r="P194" s="15">
        <v>1.3486E-2</v>
      </c>
      <c r="Q194" s="15" t="s">
        <v>1015</v>
      </c>
      <c r="R194" s="15" t="s">
        <v>1015</v>
      </c>
      <c r="S194" s="15">
        <v>0</v>
      </c>
      <c r="T194" s="18">
        <v>2500341.48</v>
      </c>
      <c r="U194" s="15" t="s">
        <v>1016</v>
      </c>
      <c r="V194" s="15" t="s">
        <v>1017</v>
      </c>
      <c r="W194" s="15" t="s">
        <v>343</v>
      </c>
      <c r="X194" s="15">
        <v>0</v>
      </c>
      <c r="Y194" s="15" t="s">
        <v>555</v>
      </c>
      <c r="Z194" s="15"/>
      <c r="AA194" s="19">
        <v>44432</v>
      </c>
      <c r="AB194" s="19">
        <v>44432</v>
      </c>
      <c r="AC194" s="19">
        <v>44522</v>
      </c>
      <c r="AD194" s="19">
        <v>44522</v>
      </c>
      <c r="AE194" s="15">
        <v>74.066599999999994</v>
      </c>
      <c r="AF194" s="15">
        <v>73.191199999999995</v>
      </c>
      <c r="AG194" s="15" t="s">
        <v>1018</v>
      </c>
      <c r="AH194" s="15">
        <v>0</v>
      </c>
      <c r="AI194" s="15">
        <v>0</v>
      </c>
      <c r="AJ194" s="15" t="s">
        <v>157</v>
      </c>
      <c r="AK194" s="15" t="s">
        <v>158</v>
      </c>
      <c r="AL194" s="15" t="s">
        <v>361</v>
      </c>
      <c r="AM194" s="17">
        <v>-239.76</v>
      </c>
      <c r="AN194" s="17">
        <v>-17640.2</v>
      </c>
      <c r="AO194" s="15">
        <v>0.5</v>
      </c>
      <c r="AP194" s="17">
        <v>183961124.19</v>
      </c>
      <c r="AQ194" s="15">
        <v>1</v>
      </c>
      <c r="AR194" s="15" t="s">
        <v>17</v>
      </c>
      <c r="AS194" s="15" t="s">
        <v>343</v>
      </c>
      <c r="AT194" s="15">
        <v>0</v>
      </c>
      <c r="AU194" s="15">
        <v>0</v>
      </c>
      <c r="AV194" s="15">
        <v>0</v>
      </c>
      <c r="AW194" s="8">
        <f>VLOOKUP(F194,[1]sell!$B:$G,6,0)</f>
        <v>-183961124.19</v>
      </c>
      <c r="AX194" s="8">
        <f>VLOOKUP(F194,[1]sell!$B:$J,9,0)</f>
        <v>-17640.2</v>
      </c>
      <c r="AY194" s="8">
        <f t="shared" si="2"/>
        <v>-183978764.38999999</v>
      </c>
    </row>
    <row r="195" spans="1:51" ht="24.75" x14ac:dyDescent="0.25">
      <c r="D195" s="15" t="s">
        <v>181</v>
      </c>
      <c r="E195" s="15">
        <v>18492466</v>
      </c>
      <c r="F195" s="15">
        <v>48458609</v>
      </c>
      <c r="G195" s="15" t="s">
        <v>146</v>
      </c>
      <c r="H195" s="15" t="s">
        <v>147</v>
      </c>
      <c r="I195" s="15" t="s">
        <v>147</v>
      </c>
      <c r="J195" s="15" t="s">
        <v>148</v>
      </c>
      <c r="K195" s="15" t="s">
        <v>148</v>
      </c>
      <c r="L195" s="20" t="s">
        <v>194</v>
      </c>
      <c r="M195" s="15" t="s">
        <v>882</v>
      </c>
      <c r="N195" s="15" t="s">
        <v>883</v>
      </c>
      <c r="O195" s="17">
        <v>200000000</v>
      </c>
      <c r="P195" s="15">
        <v>1</v>
      </c>
      <c r="Q195" s="15" t="s">
        <v>901</v>
      </c>
      <c r="R195" s="15" t="s">
        <v>901</v>
      </c>
      <c r="S195" s="15">
        <v>0</v>
      </c>
      <c r="T195" s="18">
        <v>200000000</v>
      </c>
      <c r="U195" s="15" t="s">
        <v>901</v>
      </c>
      <c r="V195" s="15" t="s">
        <v>1019</v>
      </c>
      <c r="W195" s="15" t="s">
        <v>17</v>
      </c>
      <c r="X195" s="15">
        <v>0</v>
      </c>
      <c r="Y195" s="15" t="s">
        <v>555</v>
      </c>
      <c r="Z195" s="15"/>
      <c r="AA195" s="19">
        <v>44432</v>
      </c>
      <c r="AB195" s="19">
        <v>44432</v>
      </c>
      <c r="AC195" s="19">
        <v>44446</v>
      </c>
      <c r="AD195" s="19">
        <v>44446</v>
      </c>
      <c r="AE195" s="15">
        <v>1</v>
      </c>
      <c r="AF195" s="15">
        <v>1</v>
      </c>
      <c r="AG195" s="15" t="s">
        <v>903</v>
      </c>
      <c r="AH195" s="15">
        <v>0</v>
      </c>
      <c r="AI195" s="15">
        <v>0</v>
      </c>
      <c r="AJ195" s="15" t="s">
        <v>157</v>
      </c>
      <c r="AK195" s="15" t="s">
        <v>158</v>
      </c>
      <c r="AL195" s="15" t="s">
        <v>361</v>
      </c>
      <c r="AM195" s="17">
        <v>-252000</v>
      </c>
      <c r="AN195" s="17">
        <v>-252000</v>
      </c>
      <c r="AO195" s="15">
        <v>6.57</v>
      </c>
      <c r="AP195" s="17">
        <v>200000000</v>
      </c>
      <c r="AQ195" s="15">
        <v>1</v>
      </c>
      <c r="AR195" s="15" t="s">
        <v>17</v>
      </c>
      <c r="AS195" s="15" t="s">
        <v>17</v>
      </c>
      <c r="AT195" s="15">
        <v>0</v>
      </c>
      <c r="AU195" s="15">
        <v>0</v>
      </c>
      <c r="AV195" s="15">
        <v>0</v>
      </c>
      <c r="AW195" s="8">
        <f>VLOOKUP(F195,[1]sell!$B:$G,6,0)</f>
        <v>-200000000</v>
      </c>
      <c r="AX195" s="8">
        <f>VLOOKUP(F195,[1]sell!$B:$J,9,0)</f>
        <v>-252000</v>
      </c>
      <c r="AY195" s="8">
        <f t="shared" si="2"/>
        <v>-200252000</v>
      </c>
    </row>
    <row r="196" spans="1:51" ht="24.75" x14ac:dyDescent="0.25">
      <c r="A196" s="6">
        <v>10</v>
      </c>
      <c r="B196" s="6" t="str">
        <f>VLOOKUP(F196,[1]buy!$B:$E,4,0)</f>
        <v>47010</v>
      </c>
      <c r="C196" s="22" t="str">
        <f>[1]buy!K60</f>
        <v>47022</v>
      </c>
      <c r="D196" s="15" t="s">
        <v>181</v>
      </c>
      <c r="E196" s="15">
        <v>18492483</v>
      </c>
      <c r="F196" s="15">
        <v>48458912</v>
      </c>
      <c r="G196" s="15" t="s">
        <v>146</v>
      </c>
      <c r="H196" s="15" t="s">
        <v>1020</v>
      </c>
      <c r="I196" s="15" t="s">
        <v>1020</v>
      </c>
      <c r="J196" s="15" t="s">
        <v>331</v>
      </c>
      <c r="K196" s="15" t="s">
        <v>148</v>
      </c>
      <c r="L196" s="16" t="s">
        <v>149</v>
      </c>
      <c r="M196" s="15" t="s">
        <v>1021</v>
      </c>
      <c r="N196" s="15" t="s">
        <v>1022</v>
      </c>
      <c r="O196" s="17">
        <v>915941</v>
      </c>
      <c r="P196" s="15">
        <v>3.4166989999999999</v>
      </c>
      <c r="Q196" s="15" t="s">
        <v>1023</v>
      </c>
      <c r="R196" s="15" t="s">
        <v>1023</v>
      </c>
      <c r="S196" s="15">
        <v>65.585499999999996</v>
      </c>
      <c r="T196" s="18">
        <v>1077000</v>
      </c>
      <c r="U196" s="15" t="s">
        <v>1024</v>
      </c>
      <c r="V196" s="15" t="s">
        <v>1025</v>
      </c>
      <c r="W196" s="15" t="s">
        <v>274</v>
      </c>
      <c r="X196" s="15">
        <v>305.83</v>
      </c>
      <c r="Y196" s="15" t="s">
        <v>163</v>
      </c>
      <c r="Z196" s="15"/>
      <c r="AA196" s="19">
        <v>44434</v>
      </c>
      <c r="AB196" s="19">
        <v>44434</v>
      </c>
      <c r="AC196" s="19">
        <v>44441</v>
      </c>
      <c r="AD196" s="19">
        <v>44441</v>
      </c>
      <c r="AE196" s="15">
        <v>86.581400000000002</v>
      </c>
      <c r="AF196" s="15">
        <v>86.394900000000007</v>
      </c>
      <c r="AG196" s="15" t="s">
        <v>1026</v>
      </c>
      <c r="AH196" s="15">
        <v>0</v>
      </c>
      <c r="AI196" s="15">
        <v>0</v>
      </c>
      <c r="AJ196" s="15" t="s">
        <v>1027</v>
      </c>
      <c r="AK196" s="15" t="s">
        <v>158</v>
      </c>
      <c r="AL196" s="15">
        <v>1</v>
      </c>
      <c r="AM196" s="17">
        <v>-22.13</v>
      </c>
      <c r="AN196" s="17">
        <v>-1921.11</v>
      </c>
      <c r="AO196" s="15">
        <v>0.15</v>
      </c>
      <c r="AP196" s="17">
        <v>93494800.799999997</v>
      </c>
      <c r="AQ196" s="15">
        <v>5</v>
      </c>
      <c r="AR196" s="15" t="s">
        <v>17</v>
      </c>
      <c r="AS196" s="15" t="s">
        <v>274</v>
      </c>
      <c r="AT196" s="15">
        <v>305.54000000000002</v>
      </c>
      <c r="AU196" s="15">
        <v>305.63</v>
      </c>
      <c r="AV196" s="15">
        <v>0</v>
      </c>
      <c r="AW196" s="8">
        <f>VLOOKUP(F196,[1]buy!$B:$G,6,0)</f>
        <v>93494800.799999997</v>
      </c>
      <c r="AX196" s="8">
        <f>[1]buy!M60</f>
        <v>-1921.11</v>
      </c>
      <c r="AY196" s="8">
        <f t="shared" si="2"/>
        <v>93492879.689999998</v>
      </c>
    </row>
    <row r="197" spans="1:51" ht="24.75" x14ac:dyDescent="0.25">
      <c r="A197" s="6">
        <v>9</v>
      </c>
      <c r="B197" s="6" t="str">
        <f>VLOOKUP(F197,[1]buy!$B:$E,4,0)</f>
        <v>47010</v>
      </c>
      <c r="C197" s="6">
        <f>VLOOKUP(F197,[1]buy!$B:$H,7,0)</f>
        <v>47011</v>
      </c>
      <c r="D197" s="15" t="s">
        <v>181</v>
      </c>
      <c r="E197" s="15">
        <v>18492494</v>
      </c>
      <c r="F197" s="15">
        <v>48458977</v>
      </c>
      <c r="G197" s="15" t="s">
        <v>146</v>
      </c>
      <c r="H197" s="15" t="s">
        <v>147</v>
      </c>
      <c r="I197" s="15" t="s">
        <v>147</v>
      </c>
      <c r="J197" s="15" t="s">
        <v>148</v>
      </c>
      <c r="K197" s="15" t="s">
        <v>148</v>
      </c>
      <c r="L197" s="16" t="s">
        <v>149</v>
      </c>
      <c r="M197" s="15" t="s">
        <v>908</v>
      </c>
      <c r="N197" s="15" t="s">
        <v>909</v>
      </c>
      <c r="O197" s="17">
        <v>364000</v>
      </c>
      <c r="P197" s="15">
        <v>91.234999999999999</v>
      </c>
      <c r="Q197" s="15" t="s">
        <v>1028</v>
      </c>
      <c r="R197" s="15" t="s">
        <v>1029</v>
      </c>
      <c r="S197" s="15">
        <v>10</v>
      </c>
      <c r="T197" s="18">
        <v>300035736</v>
      </c>
      <c r="U197" s="15" t="s">
        <v>1030</v>
      </c>
      <c r="V197" s="15" t="s">
        <v>1031</v>
      </c>
      <c r="W197" s="15" t="s">
        <v>17</v>
      </c>
      <c r="X197" s="15">
        <v>912.56</v>
      </c>
      <c r="Y197" s="15" t="s">
        <v>429</v>
      </c>
      <c r="Z197" s="15"/>
      <c r="AA197" s="19">
        <v>44433</v>
      </c>
      <c r="AB197" s="19">
        <v>44433</v>
      </c>
      <c r="AC197" s="19">
        <v>44523</v>
      </c>
      <c r="AD197" s="19">
        <v>44523</v>
      </c>
      <c r="AE197" s="15">
        <v>1</v>
      </c>
      <c r="AF197" s="15">
        <v>1</v>
      </c>
      <c r="AG197" s="15" t="s">
        <v>1032</v>
      </c>
      <c r="AH197" s="15">
        <v>0</v>
      </c>
      <c r="AI197" s="15">
        <v>0</v>
      </c>
      <c r="AJ197" s="15" t="s">
        <v>157</v>
      </c>
      <c r="AK197" s="15" t="s">
        <v>158</v>
      </c>
      <c r="AL197" s="15">
        <v>1</v>
      </c>
      <c r="AM197" s="17">
        <v>360042.9</v>
      </c>
      <c r="AN197" s="17">
        <v>360042.9</v>
      </c>
      <c r="AO197" s="15">
        <v>7.3</v>
      </c>
      <c r="AP197" s="17">
        <v>300035736</v>
      </c>
      <c r="AQ197" s="15" t="s">
        <v>342</v>
      </c>
      <c r="AR197" s="15" t="s">
        <v>17</v>
      </c>
      <c r="AS197" s="15" t="s">
        <v>17</v>
      </c>
      <c r="AT197" s="15">
        <v>91.25</v>
      </c>
      <c r="AU197" s="15">
        <v>91.4</v>
      </c>
      <c r="AV197" s="15">
        <v>4.51</v>
      </c>
      <c r="AW197" s="8">
        <f>VLOOKUP(F197,[1]buy!$B:$G,6,0)</f>
        <v>300035736</v>
      </c>
      <c r="AX197" s="8">
        <f>VLOOKUP(F197,[1]buy!$B:$J,9,0)</f>
        <v>360042.88</v>
      </c>
      <c r="AY197" s="8">
        <f t="shared" ref="AY197:AY260" si="3">AW197+AX197</f>
        <v>300395778.88</v>
      </c>
    </row>
    <row r="198" spans="1:51" ht="24.75" x14ac:dyDescent="0.25">
      <c r="D198" s="15" t="s">
        <v>181</v>
      </c>
      <c r="E198" s="15">
        <v>18492545</v>
      </c>
      <c r="F198" s="15">
        <v>48462141</v>
      </c>
      <c r="G198" s="15" t="s">
        <v>146</v>
      </c>
      <c r="H198" s="15" t="s">
        <v>147</v>
      </c>
      <c r="I198" s="15" t="s">
        <v>147</v>
      </c>
      <c r="J198" s="15" t="s">
        <v>148</v>
      </c>
      <c r="K198" s="15" t="s">
        <v>148</v>
      </c>
      <c r="L198" s="20" t="s">
        <v>194</v>
      </c>
      <c r="M198" s="15" t="s">
        <v>882</v>
      </c>
      <c r="N198" s="15" t="s">
        <v>883</v>
      </c>
      <c r="O198" s="17">
        <v>100000000</v>
      </c>
      <c r="P198" s="15">
        <v>1</v>
      </c>
      <c r="Q198" s="15" t="s">
        <v>482</v>
      </c>
      <c r="R198" s="15" t="s">
        <v>482</v>
      </c>
      <c r="S198" s="15">
        <v>0</v>
      </c>
      <c r="T198" s="18">
        <v>100000000</v>
      </c>
      <c r="U198" s="15" t="s">
        <v>482</v>
      </c>
      <c r="V198" s="15" t="s">
        <v>1033</v>
      </c>
      <c r="W198" s="15" t="s">
        <v>17</v>
      </c>
      <c r="X198" s="15">
        <v>0</v>
      </c>
      <c r="Y198" s="15" t="s">
        <v>555</v>
      </c>
      <c r="Z198" s="15"/>
      <c r="AA198" s="19">
        <v>44432</v>
      </c>
      <c r="AB198" s="19">
        <v>44432</v>
      </c>
      <c r="AC198" s="19">
        <v>44522</v>
      </c>
      <c r="AD198" s="19">
        <v>44522</v>
      </c>
      <c r="AE198" s="15">
        <v>1</v>
      </c>
      <c r="AF198" s="15">
        <v>1</v>
      </c>
      <c r="AG198" s="15" t="s">
        <v>899</v>
      </c>
      <c r="AH198" s="15">
        <v>0</v>
      </c>
      <c r="AI198" s="15">
        <v>0</v>
      </c>
      <c r="AJ198" s="15" t="s">
        <v>157</v>
      </c>
      <c r="AK198" s="15" t="s">
        <v>158</v>
      </c>
      <c r="AL198" s="15" t="s">
        <v>361</v>
      </c>
      <c r="AM198" s="17">
        <v>-134246.57999999999</v>
      </c>
      <c r="AN198" s="17">
        <v>-134246.57999999999</v>
      </c>
      <c r="AO198" s="15">
        <v>7</v>
      </c>
      <c r="AP198" s="17">
        <v>100000000</v>
      </c>
      <c r="AQ198" s="15">
        <v>1</v>
      </c>
      <c r="AR198" s="15" t="s">
        <v>17</v>
      </c>
      <c r="AS198" s="15" t="s">
        <v>17</v>
      </c>
      <c r="AT198" s="15">
        <v>0</v>
      </c>
      <c r="AU198" s="15">
        <v>0</v>
      </c>
      <c r="AV198" s="15">
        <v>0</v>
      </c>
      <c r="AW198" s="8">
        <f>VLOOKUP(F198,[1]sell!$B:$G,6,0)</f>
        <v>-100000000</v>
      </c>
      <c r="AX198" s="8">
        <f>VLOOKUP(F198,[1]sell!$B:$J,9,0)</f>
        <v>-134246.57999999999</v>
      </c>
      <c r="AY198" s="8">
        <f t="shared" si="3"/>
        <v>-100134246.58</v>
      </c>
    </row>
    <row r="199" spans="1:51" ht="24.75" x14ac:dyDescent="0.25">
      <c r="D199" s="15" t="s">
        <v>181</v>
      </c>
      <c r="E199" s="15">
        <v>18492605</v>
      </c>
      <c r="F199" s="15">
        <v>48467412</v>
      </c>
      <c r="G199" s="15" t="s">
        <v>146</v>
      </c>
      <c r="H199" s="15" t="s">
        <v>147</v>
      </c>
      <c r="I199" s="15" t="s">
        <v>147</v>
      </c>
      <c r="J199" s="15" t="s">
        <v>148</v>
      </c>
      <c r="K199" s="15" t="s">
        <v>148</v>
      </c>
      <c r="L199" s="20" t="s">
        <v>194</v>
      </c>
      <c r="M199" s="15" t="s">
        <v>882</v>
      </c>
      <c r="N199" s="15" t="s">
        <v>883</v>
      </c>
      <c r="O199" s="17">
        <v>15000000</v>
      </c>
      <c r="P199" s="15">
        <v>1.3486E-2</v>
      </c>
      <c r="Q199" s="15" t="s">
        <v>1034</v>
      </c>
      <c r="R199" s="15" t="s">
        <v>1034</v>
      </c>
      <c r="S199" s="15">
        <v>0</v>
      </c>
      <c r="T199" s="18">
        <v>202293</v>
      </c>
      <c r="U199" s="15" t="s">
        <v>1035</v>
      </c>
      <c r="V199" s="15" t="s">
        <v>1036</v>
      </c>
      <c r="W199" s="15" t="s">
        <v>343</v>
      </c>
      <c r="X199" s="15">
        <v>0</v>
      </c>
      <c r="Y199" s="15" t="s">
        <v>555</v>
      </c>
      <c r="Z199" s="15"/>
      <c r="AA199" s="19">
        <v>44432</v>
      </c>
      <c r="AB199" s="19">
        <v>44432</v>
      </c>
      <c r="AC199" s="19">
        <v>44522</v>
      </c>
      <c r="AD199" s="19">
        <v>44522</v>
      </c>
      <c r="AE199" s="15">
        <v>74.066599999999994</v>
      </c>
      <c r="AF199" s="15">
        <v>73.191199999999995</v>
      </c>
      <c r="AG199" s="15" t="s">
        <v>1037</v>
      </c>
      <c r="AH199" s="15">
        <v>0</v>
      </c>
      <c r="AI199" s="15">
        <v>0</v>
      </c>
      <c r="AJ199" s="15" t="s">
        <v>157</v>
      </c>
      <c r="AK199" s="15" t="s">
        <v>158</v>
      </c>
      <c r="AL199" s="15" t="s">
        <v>361</v>
      </c>
      <c r="AM199" s="17">
        <v>-19.399999999999999</v>
      </c>
      <c r="AN199" s="17">
        <v>-1427.34</v>
      </c>
      <c r="AO199" s="15">
        <v>0.5</v>
      </c>
      <c r="AP199" s="17">
        <v>14883586.1</v>
      </c>
      <c r="AQ199" s="15">
        <v>1</v>
      </c>
      <c r="AR199" s="15" t="s">
        <v>17</v>
      </c>
      <c r="AS199" s="15" t="s">
        <v>343</v>
      </c>
      <c r="AT199" s="15">
        <v>0</v>
      </c>
      <c r="AU199" s="15">
        <v>0</v>
      </c>
      <c r="AV199" s="15">
        <v>0</v>
      </c>
      <c r="AW199" s="8">
        <f>VLOOKUP(F199,[1]sell!$B:$G,6,0)</f>
        <v>-14883586.1</v>
      </c>
      <c r="AX199" s="8">
        <f>VLOOKUP(F199,[1]sell!$B:$J,9,0)</f>
        <v>-1427.34</v>
      </c>
      <c r="AY199" s="8">
        <f t="shared" si="3"/>
        <v>-14885013.439999999</v>
      </c>
    </row>
    <row r="200" spans="1:51" ht="24.75" x14ac:dyDescent="0.25">
      <c r="D200" s="15" t="s">
        <v>236</v>
      </c>
      <c r="E200" s="15">
        <v>18492761</v>
      </c>
      <c r="F200" s="15">
        <v>48476088</v>
      </c>
      <c r="G200" s="15" t="s">
        <v>146</v>
      </c>
      <c r="H200" s="15" t="s">
        <v>147</v>
      </c>
      <c r="I200" s="15" t="s">
        <v>147</v>
      </c>
      <c r="J200" s="15" t="s">
        <v>148</v>
      </c>
      <c r="K200" s="15" t="s">
        <v>148</v>
      </c>
      <c r="L200" s="20" t="s">
        <v>194</v>
      </c>
      <c r="M200" s="15" t="s">
        <v>882</v>
      </c>
      <c r="N200" s="15" t="s">
        <v>883</v>
      </c>
      <c r="O200" s="17">
        <v>3000000000</v>
      </c>
      <c r="P200" s="15">
        <v>1.3557E-2</v>
      </c>
      <c r="Q200" s="15" t="s">
        <v>665</v>
      </c>
      <c r="R200" s="15" t="s">
        <v>665</v>
      </c>
      <c r="S200" s="15">
        <v>0</v>
      </c>
      <c r="T200" s="18">
        <v>40669500</v>
      </c>
      <c r="U200" s="15" t="s">
        <v>666</v>
      </c>
      <c r="V200" s="15" t="s">
        <v>667</v>
      </c>
      <c r="W200" s="15" t="s">
        <v>343</v>
      </c>
      <c r="X200" s="15">
        <v>0</v>
      </c>
      <c r="Y200" s="15" t="s">
        <v>555</v>
      </c>
      <c r="Z200" s="15"/>
      <c r="AA200" s="19">
        <v>44433</v>
      </c>
      <c r="AB200" s="19">
        <v>44433</v>
      </c>
      <c r="AC200" s="19">
        <v>44440</v>
      </c>
      <c r="AD200" s="19">
        <v>44440</v>
      </c>
      <c r="AE200" s="15">
        <v>73.9465</v>
      </c>
      <c r="AF200" s="15">
        <v>73.278099999999995</v>
      </c>
      <c r="AG200" s="15" t="s">
        <v>668</v>
      </c>
      <c r="AH200" s="15">
        <v>0</v>
      </c>
      <c r="AI200" s="15">
        <v>0</v>
      </c>
      <c r="AJ200" s="15" t="s">
        <v>157</v>
      </c>
      <c r="AK200" s="15" t="s">
        <v>158</v>
      </c>
      <c r="AL200" s="15" t="s">
        <v>361</v>
      </c>
      <c r="AM200" s="17">
        <v>-2339.89</v>
      </c>
      <c r="AN200" s="17">
        <v>-172156</v>
      </c>
      <c r="AO200" s="15">
        <v>0.35</v>
      </c>
      <c r="AP200" s="17">
        <v>2992234060.8000002</v>
      </c>
      <c r="AQ200" s="15">
        <v>1</v>
      </c>
      <c r="AR200" s="15" t="s">
        <v>17</v>
      </c>
      <c r="AS200" s="15" t="s">
        <v>343</v>
      </c>
      <c r="AT200" s="15">
        <v>0</v>
      </c>
      <c r="AU200" s="15">
        <v>0</v>
      </c>
      <c r="AV200" s="15">
        <v>0</v>
      </c>
      <c r="AW200" s="8">
        <f>VLOOKUP(F200,[1]sell!$B:$G,6,0)</f>
        <v>-2992234060.8000002</v>
      </c>
      <c r="AX200" s="8">
        <f>VLOOKUP(F200,[1]sell!$B:$J,9,0)</f>
        <v>-172156</v>
      </c>
      <c r="AY200" s="8">
        <f t="shared" si="3"/>
        <v>-2992406216.8000002</v>
      </c>
    </row>
    <row r="201" spans="1:51" ht="24.75" x14ac:dyDescent="0.25">
      <c r="D201" s="15" t="s">
        <v>236</v>
      </c>
      <c r="E201" s="15">
        <v>18492765</v>
      </c>
      <c r="F201" s="15">
        <v>48476101</v>
      </c>
      <c r="G201" s="15" t="s">
        <v>146</v>
      </c>
      <c r="H201" s="15" t="s">
        <v>147</v>
      </c>
      <c r="I201" s="15" t="s">
        <v>147</v>
      </c>
      <c r="J201" s="15" t="s">
        <v>148</v>
      </c>
      <c r="K201" s="15" t="s">
        <v>148</v>
      </c>
      <c r="L201" s="20" t="s">
        <v>194</v>
      </c>
      <c r="M201" s="15" t="s">
        <v>882</v>
      </c>
      <c r="N201" s="15" t="s">
        <v>883</v>
      </c>
      <c r="O201" s="17">
        <v>3000000000</v>
      </c>
      <c r="P201" s="15">
        <v>1.3557E-2</v>
      </c>
      <c r="Q201" s="15" t="s">
        <v>665</v>
      </c>
      <c r="R201" s="15" t="s">
        <v>665</v>
      </c>
      <c r="S201" s="15">
        <v>0</v>
      </c>
      <c r="T201" s="18">
        <v>40669500</v>
      </c>
      <c r="U201" s="15" t="s">
        <v>666</v>
      </c>
      <c r="V201" s="15" t="s">
        <v>667</v>
      </c>
      <c r="W201" s="15" t="s">
        <v>343</v>
      </c>
      <c r="X201" s="15">
        <v>0</v>
      </c>
      <c r="Y201" s="15" t="s">
        <v>555</v>
      </c>
      <c r="Z201" s="15"/>
      <c r="AA201" s="19">
        <v>44433</v>
      </c>
      <c r="AB201" s="19">
        <v>44433</v>
      </c>
      <c r="AC201" s="19">
        <v>44440</v>
      </c>
      <c r="AD201" s="19">
        <v>44440</v>
      </c>
      <c r="AE201" s="15">
        <v>73.9465</v>
      </c>
      <c r="AF201" s="15">
        <v>73.278099999999995</v>
      </c>
      <c r="AG201" s="15" t="s">
        <v>668</v>
      </c>
      <c r="AH201" s="15">
        <v>0</v>
      </c>
      <c r="AI201" s="15">
        <v>0</v>
      </c>
      <c r="AJ201" s="15" t="s">
        <v>157</v>
      </c>
      <c r="AK201" s="15" t="s">
        <v>158</v>
      </c>
      <c r="AL201" s="15" t="s">
        <v>361</v>
      </c>
      <c r="AM201" s="17">
        <v>-2339.89</v>
      </c>
      <c r="AN201" s="17">
        <v>-172156</v>
      </c>
      <c r="AO201" s="15">
        <v>0.35</v>
      </c>
      <c r="AP201" s="17">
        <v>2992234060.8000002</v>
      </c>
      <c r="AQ201" s="15">
        <v>1</v>
      </c>
      <c r="AR201" s="15" t="s">
        <v>17</v>
      </c>
      <c r="AS201" s="15" t="s">
        <v>343</v>
      </c>
      <c r="AT201" s="15">
        <v>0</v>
      </c>
      <c r="AU201" s="15">
        <v>0</v>
      </c>
      <c r="AV201" s="15">
        <v>0</v>
      </c>
      <c r="AW201" s="8">
        <f>VLOOKUP(F201,[1]sell!$B:$G,6,0)</f>
        <v>-2992234060.8000002</v>
      </c>
      <c r="AX201" s="8">
        <f>VLOOKUP(F201,[1]sell!$B:$J,9,0)</f>
        <v>-172156</v>
      </c>
      <c r="AY201" s="8">
        <f t="shared" si="3"/>
        <v>-2992406216.8000002</v>
      </c>
    </row>
    <row r="202" spans="1:51" ht="24.75" x14ac:dyDescent="0.25">
      <c r="D202" s="15" t="s">
        <v>236</v>
      </c>
      <c r="E202" s="15">
        <v>18492773</v>
      </c>
      <c r="F202" s="15">
        <v>48477277</v>
      </c>
      <c r="G202" s="15" t="s">
        <v>146</v>
      </c>
      <c r="H202" s="15" t="s">
        <v>147</v>
      </c>
      <c r="I202" s="15" t="s">
        <v>147</v>
      </c>
      <c r="J202" s="15" t="s">
        <v>148</v>
      </c>
      <c r="K202" s="15" t="s">
        <v>148</v>
      </c>
      <c r="L202" s="20" t="s">
        <v>194</v>
      </c>
      <c r="M202" s="15" t="s">
        <v>1038</v>
      </c>
      <c r="N202" s="15" t="s">
        <v>1039</v>
      </c>
      <c r="O202" s="17">
        <v>5100000</v>
      </c>
      <c r="P202" s="15">
        <v>98.082999999999998</v>
      </c>
      <c r="Q202" s="15" t="s">
        <v>1040</v>
      </c>
      <c r="R202" s="15" t="s">
        <v>1041</v>
      </c>
      <c r="S202" s="15">
        <v>6</v>
      </c>
      <c r="T202" s="18">
        <v>4745101200</v>
      </c>
      <c r="U202" s="15" t="s">
        <v>1042</v>
      </c>
      <c r="V202" s="15" t="s">
        <v>1043</v>
      </c>
      <c r="W202" s="15" t="s">
        <v>17</v>
      </c>
      <c r="X202" s="15">
        <v>983.37</v>
      </c>
      <c r="Y202" s="15" t="s">
        <v>429</v>
      </c>
      <c r="Z202" s="15"/>
      <c r="AA202" s="19">
        <v>44433</v>
      </c>
      <c r="AB202" s="19">
        <v>44433</v>
      </c>
      <c r="AC202" s="19">
        <v>44440</v>
      </c>
      <c r="AD202" s="19">
        <v>44440</v>
      </c>
      <c r="AE202" s="15">
        <v>1</v>
      </c>
      <c r="AF202" s="15">
        <v>1</v>
      </c>
      <c r="AG202" s="15" t="s">
        <v>1044</v>
      </c>
      <c r="AH202" s="15">
        <v>0</v>
      </c>
      <c r="AI202" s="15">
        <v>0</v>
      </c>
      <c r="AJ202" s="15" t="s">
        <v>157</v>
      </c>
      <c r="AK202" s="15" t="s">
        <v>158</v>
      </c>
      <c r="AL202" s="15">
        <v>1</v>
      </c>
      <c r="AM202" s="17">
        <v>-5093508.66</v>
      </c>
      <c r="AN202" s="17">
        <v>-5093508.66</v>
      </c>
      <c r="AO202" s="15">
        <v>6.53</v>
      </c>
      <c r="AP202" s="17">
        <v>4745101200</v>
      </c>
      <c r="AQ202" s="15" t="s">
        <v>342</v>
      </c>
      <c r="AR202" s="15" t="s">
        <v>17</v>
      </c>
      <c r="AS202" s="15" t="s">
        <v>17</v>
      </c>
      <c r="AT202" s="15">
        <v>98.3</v>
      </c>
      <c r="AU202" s="15">
        <v>98.4</v>
      </c>
      <c r="AV202" s="15">
        <v>0</v>
      </c>
      <c r="AW202" s="8">
        <f>VLOOKUP(F202,[1]sell!$B:$G,6,0)</f>
        <v>-4745101200</v>
      </c>
      <c r="AX202" s="8">
        <f>VLOOKUP(F202,[1]sell!$B:$J,9,0)</f>
        <v>-5093508.63</v>
      </c>
      <c r="AY202" s="8">
        <f t="shared" si="3"/>
        <v>-4750194708.6300001</v>
      </c>
    </row>
    <row r="203" spans="1:51" ht="24.75" x14ac:dyDescent="0.25">
      <c r="D203" s="15" t="s">
        <v>236</v>
      </c>
      <c r="E203" s="15">
        <v>18492774</v>
      </c>
      <c r="F203" s="15">
        <v>48477279</v>
      </c>
      <c r="G203" s="15" t="s">
        <v>146</v>
      </c>
      <c r="H203" s="15" t="s">
        <v>147</v>
      </c>
      <c r="I203" s="15" t="s">
        <v>147</v>
      </c>
      <c r="J203" s="15" t="s">
        <v>148</v>
      </c>
      <c r="K203" s="15" t="s">
        <v>148</v>
      </c>
      <c r="L203" s="20" t="s">
        <v>194</v>
      </c>
      <c r="M203" s="15" t="s">
        <v>1045</v>
      </c>
      <c r="N203" s="15" t="s">
        <v>1046</v>
      </c>
      <c r="O203" s="17">
        <v>2000000</v>
      </c>
      <c r="P203" s="15">
        <v>94.072000000000003</v>
      </c>
      <c r="Q203" s="15" t="s">
        <v>1047</v>
      </c>
      <c r="R203" s="15" t="s">
        <v>1048</v>
      </c>
      <c r="S203" s="15">
        <v>5</v>
      </c>
      <c r="T203" s="18">
        <v>1814367000</v>
      </c>
      <c r="U203" s="15" t="s">
        <v>1049</v>
      </c>
      <c r="V203" s="15" t="s">
        <v>1050</v>
      </c>
      <c r="W203" s="15" t="s">
        <v>17</v>
      </c>
      <c r="X203" s="15">
        <v>942</v>
      </c>
      <c r="Y203" s="15" t="s">
        <v>429</v>
      </c>
      <c r="Z203" s="15"/>
      <c r="AA203" s="19">
        <v>44433</v>
      </c>
      <c r="AB203" s="19">
        <v>44433</v>
      </c>
      <c r="AC203" s="19">
        <v>44440</v>
      </c>
      <c r="AD203" s="19">
        <v>44440</v>
      </c>
      <c r="AE203" s="15">
        <v>1</v>
      </c>
      <c r="AF203" s="15">
        <v>1</v>
      </c>
      <c r="AG203" s="15" t="s">
        <v>1051</v>
      </c>
      <c r="AH203" s="15">
        <v>0</v>
      </c>
      <c r="AI203" s="15">
        <v>0</v>
      </c>
      <c r="AJ203" s="15" t="s">
        <v>157</v>
      </c>
      <c r="AK203" s="15" t="s">
        <v>158</v>
      </c>
      <c r="AL203" s="15">
        <v>1</v>
      </c>
      <c r="AM203" s="17">
        <v>-1947586.26</v>
      </c>
      <c r="AN203" s="17">
        <v>-1947586.26</v>
      </c>
      <c r="AO203" s="15">
        <v>6.53</v>
      </c>
      <c r="AP203" s="17">
        <v>1814367000</v>
      </c>
      <c r="AQ203" s="15" t="s">
        <v>342</v>
      </c>
      <c r="AR203" s="15" t="s">
        <v>17</v>
      </c>
      <c r="AS203" s="15" t="s">
        <v>17</v>
      </c>
      <c r="AT203" s="15">
        <v>94.1</v>
      </c>
      <c r="AU203" s="15">
        <v>94.25</v>
      </c>
      <c r="AV203" s="15">
        <v>15.15</v>
      </c>
      <c r="AW203" s="8">
        <f>VLOOKUP(F203,[1]sell!$B:$G,6,0)</f>
        <v>-1814367000</v>
      </c>
      <c r="AX203" s="8">
        <f>VLOOKUP(F203,[1]sell!$B:$J,9,0)</f>
        <v>-1947586.28</v>
      </c>
      <c r="AY203" s="8">
        <f t="shared" si="3"/>
        <v>-1816314586.28</v>
      </c>
    </row>
    <row r="204" spans="1:51" ht="24.75" x14ac:dyDescent="0.25">
      <c r="D204" s="15" t="s">
        <v>236</v>
      </c>
      <c r="E204" s="15">
        <v>18492794</v>
      </c>
      <c r="F204" s="15">
        <v>48477370</v>
      </c>
      <c r="G204" s="15" t="s">
        <v>146</v>
      </c>
      <c r="H204" s="15" t="s">
        <v>147</v>
      </c>
      <c r="I204" s="15" t="s">
        <v>147</v>
      </c>
      <c r="J204" s="15" t="s">
        <v>148</v>
      </c>
      <c r="K204" s="15" t="s">
        <v>148</v>
      </c>
      <c r="L204" s="20" t="s">
        <v>194</v>
      </c>
      <c r="M204" s="15" t="s">
        <v>1038</v>
      </c>
      <c r="N204" s="15" t="s">
        <v>1039</v>
      </c>
      <c r="O204" s="17">
        <v>2550000</v>
      </c>
      <c r="P204" s="15">
        <v>98.082999999999998</v>
      </c>
      <c r="Q204" s="15" t="s">
        <v>1052</v>
      </c>
      <c r="R204" s="15" t="s">
        <v>1053</v>
      </c>
      <c r="S204" s="15">
        <v>6</v>
      </c>
      <c r="T204" s="18">
        <v>2372550600</v>
      </c>
      <c r="U204" s="15" t="s">
        <v>1054</v>
      </c>
      <c r="V204" s="15" t="s">
        <v>1055</v>
      </c>
      <c r="W204" s="15" t="s">
        <v>17</v>
      </c>
      <c r="X204" s="15">
        <v>983.37</v>
      </c>
      <c r="Y204" s="15" t="s">
        <v>429</v>
      </c>
      <c r="Z204" s="15"/>
      <c r="AA204" s="19">
        <v>44433</v>
      </c>
      <c r="AB204" s="19">
        <v>44433</v>
      </c>
      <c r="AC204" s="19">
        <v>44440</v>
      </c>
      <c r="AD204" s="19">
        <v>44440</v>
      </c>
      <c r="AE204" s="15">
        <v>1</v>
      </c>
      <c r="AF204" s="15">
        <v>1</v>
      </c>
      <c r="AG204" s="15" t="s">
        <v>1056</v>
      </c>
      <c r="AH204" s="15">
        <v>0</v>
      </c>
      <c r="AI204" s="15">
        <v>0</v>
      </c>
      <c r="AJ204" s="15" t="s">
        <v>157</v>
      </c>
      <c r="AK204" s="15" t="s">
        <v>158</v>
      </c>
      <c r="AL204" s="15">
        <v>1</v>
      </c>
      <c r="AM204" s="17">
        <v>-2546754.2999999998</v>
      </c>
      <c r="AN204" s="17">
        <v>-2546754.2999999998</v>
      </c>
      <c r="AO204" s="15">
        <v>6.53</v>
      </c>
      <c r="AP204" s="17">
        <v>2372550600</v>
      </c>
      <c r="AQ204" s="15" t="s">
        <v>342</v>
      </c>
      <c r="AR204" s="15" t="s">
        <v>17</v>
      </c>
      <c r="AS204" s="15" t="s">
        <v>17</v>
      </c>
      <c r="AT204" s="15">
        <v>98.3</v>
      </c>
      <c r="AU204" s="15">
        <v>98.4</v>
      </c>
      <c r="AV204" s="15">
        <v>0</v>
      </c>
      <c r="AW204" s="8">
        <f>VLOOKUP(F204,[1]sell!$B:$G,6,0)</f>
        <v>-2372550600</v>
      </c>
      <c r="AX204" s="8">
        <f>VLOOKUP(F204,[1]sell!$B:$J,9,0)</f>
        <v>-2546754.3199999998</v>
      </c>
      <c r="AY204" s="8">
        <f t="shared" si="3"/>
        <v>-2375097354.3200002</v>
      </c>
    </row>
    <row r="205" spans="1:51" ht="36.75" x14ac:dyDescent="0.25">
      <c r="D205" s="15" t="s">
        <v>236</v>
      </c>
      <c r="E205" s="15">
        <v>18492796</v>
      </c>
      <c r="F205" s="15">
        <v>48477442</v>
      </c>
      <c r="G205" s="15" t="s">
        <v>146</v>
      </c>
      <c r="H205" s="15" t="s">
        <v>147</v>
      </c>
      <c r="I205" s="15" t="s">
        <v>147</v>
      </c>
      <c r="J205" s="15" t="s">
        <v>148</v>
      </c>
      <c r="K205" s="15" t="s">
        <v>148</v>
      </c>
      <c r="L205" s="20" t="s">
        <v>194</v>
      </c>
      <c r="M205" s="15" t="s">
        <v>1003</v>
      </c>
      <c r="N205" s="15" t="s">
        <v>1004</v>
      </c>
      <c r="O205" s="17">
        <v>1090000</v>
      </c>
      <c r="P205" s="15">
        <v>98.063188999999994</v>
      </c>
      <c r="Q205" s="15" t="s">
        <v>1057</v>
      </c>
      <c r="R205" s="15" t="s">
        <v>1058</v>
      </c>
      <c r="S205" s="15">
        <v>8</v>
      </c>
      <c r="T205" s="18">
        <v>1044406172</v>
      </c>
      <c r="U205" s="15" t="s">
        <v>1059</v>
      </c>
      <c r="V205" s="15" t="s">
        <v>1060</v>
      </c>
      <c r="W205" s="15" t="s">
        <v>17</v>
      </c>
      <c r="X205" s="15" t="s">
        <v>1009</v>
      </c>
      <c r="Y205" s="15" t="s">
        <v>429</v>
      </c>
      <c r="Z205" s="15"/>
      <c r="AA205" s="19">
        <v>44433</v>
      </c>
      <c r="AB205" s="19">
        <v>44433</v>
      </c>
      <c r="AC205" s="19">
        <v>44440</v>
      </c>
      <c r="AD205" s="19">
        <v>44440</v>
      </c>
      <c r="AE205" s="15">
        <v>1</v>
      </c>
      <c r="AF205" s="15">
        <v>1</v>
      </c>
      <c r="AG205" s="15" t="s">
        <v>1061</v>
      </c>
      <c r="AH205" s="15">
        <v>0</v>
      </c>
      <c r="AI205" s="15">
        <v>0</v>
      </c>
      <c r="AJ205" s="15" t="s">
        <v>157</v>
      </c>
      <c r="AK205" s="15" t="s">
        <v>158</v>
      </c>
      <c r="AL205" s="15">
        <v>1</v>
      </c>
      <c r="AM205" s="17">
        <v>-1121091.3600000001</v>
      </c>
      <c r="AN205" s="17">
        <v>-1121091.3600000001</v>
      </c>
      <c r="AO205" s="15">
        <v>6.53</v>
      </c>
      <c r="AP205" s="17">
        <v>1044406172</v>
      </c>
      <c r="AQ205" s="15" t="s">
        <v>1011</v>
      </c>
      <c r="AR205" s="15" t="s">
        <v>17</v>
      </c>
      <c r="AS205" s="15" t="s">
        <v>17</v>
      </c>
      <c r="AT205" s="15">
        <v>98</v>
      </c>
      <c r="AU205" s="15">
        <v>98.2</v>
      </c>
      <c r="AV205" s="15">
        <v>2.4700000000000002</v>
      </c>
      <c r="AW205" s="8">
        <f>VLOOKUP(F205,[1]sell!$B:$G,6,0)</f>
        <v>-1044406172</v>
      </c>
      <c r="AX205" s="8">
        <f>VLOOKUP(F205,[1]sell!$B:$J,9,0)</f>
        <v>-1121091.33</v>
      </c>
      <c r="AY205" s="8">
        <f t="shared" si="3"/>
        <v>-1045527263.33</v>
      </c>
    </row>
    <row r="206" spans="1:51" ht="24.75" x14ac:dyDescent="0.25">
      <c r="D206" s="15" t="s">
        <v>236</v>
      </c>
      <c r="E206" s="15">
        <v>18492800</v>
      </c>
      <c r="F206" s="15">
        <v>48477441</v>
      </c>
      <c r="G206" s="15" t="s">
        <v>146</v>
      </c>
      <c r="H206" s="15" t="s">
        <v>147</v>
      </c>
      <c r="I206" s="15" t="s">
        <v>147</v>
      </c>
      <c r="J206" s="15" t="s">
        <v>148</v>
      </c>
      <c r="K206" s="15" t="s">
        <v>148</v>
      </c>
      <c r="L206" s="20" t="s">
        <v>194</v>
      </c>
      <c r="M206" s="15" t="s">
        <v>1062</v>
      </c>
      <c r="N206" s="15" t="s">
        <v>1063</v>
      </c>
      <c r="O206" s="17">
        <v>550000</v>
      </c>
      <c r="P206" s="15">
        <v>98.103545999999994</v>
      </c>
      <c r="Q206" s="15" t="s">
        <v>1064</v>
      </c>
      <c r="R206" s="15" t="s">
        <v>1065</v>
      </c>
      <c r="S206" s="15">
        <v>9</v>
      </c>
      <c r="T206" s="18">
        <v>573007435</v>
      </c>
      <c r="U206" s="15" t="s">
        <v>1066</v>
      </c>
      <c r="V206" s="15" t="s">
        <v>1067</v>
      </c>
      <c r="W206" s="15" t="s">
        <v>17</v>
      </c>
      <c r="X206" s="15" t="s">
        <v>1068</v>
      </c>
      <c r="Y206" s="15" t="s">
        <v>429</v>
      </c>
      <c r="Z206" s="15"/>
      <c r="AA206" s="19">
        <v>44433</v>
      </c>
      <c r="AB206" s="19">
        <v>44433</v>
      </c>
      <c r="AC206" s="19">
        <v>44440</v>
      </c>
      <c r="AD206" s="19">
        <v>44440</v>
      </c>
      <c r="AE206" s="15">
        <v>1</v>
      </c>
      <c r="AF206" s="15">
        <v>1</v>
      </c>
      <c r="AG206" s="15" t="s">
        <v>1069</v>
      </c>
      <c r="AH206" s="15">
        <v>0</v>
      </c>
      <c r="AI206" s="15">
        <v>0</v>
      </c>
      <c r="AJ206" s="15" t="s">
        <v>157</v>
      </c>
      <c r="AK206" s="15" t="s">
        <v>158</v>
      </c>
      <c r="AL206" s="15">
        <v>1</v>
      </c>
      <c r="AM206" s="17">
        <v>-615080.28</v>
      </c>
      <c r="AN206" s="17">
        <v>-615080.28</v>
      </c>
      <c r="AO206" s="15">
        <v>6.53</v>
      </c>
      <c r="AP206" s="17">
        <v>573007435</v>
      </c>
      <c r="AQ206" s="15" t="s">
        <v>1070</v>
      </c>
      <c r="AR206" s="15" t="s">
        <v>17</v>
      </c>
      <c r="AS206" s="15" t="s">
        <v>17</v>
      </c>
      <c r="AT206" s="15">
        <v>97.9</v>
      </c>
      <c r="AU206" s="15">
        <v>98.1</v>
      </c>
      <c r="AV206" s="15">
        <v>1.6</v>
      </c>
      <c r="AW206" s="8">
        <f>VLOOKUP(F206,[1]sell!$B:$G,6,0)</f>
        <v>-573007435</v>
      </c>
      <c r="AX206" s="8">
        <f>VLOOKUP(F206,[1]sell!$B:$J,9,0)</f>
        <v>-615080.31000000006</v>
      </c>
      <c r="AY206" s="8">
        <f t="shared" si="3"/>
        <v>-573622515.30999994</v>
      </c>
    </row>
    <row r="207" spans="1:51" ht="24.75" x14ac:dyDescent="0.25">
      <c r="D207" s="15" t="s">
        <v>236</v>
      </c>
      <c r="E207" s="15">
        <v>18492801</v>
      </c>
      <c r="F207" s="15">
        <v>48477449</v>
      </c>
      <c r="G207" s="15" t="s">
        <v>146</v>
      </c>
      <c r="H207" s="15" t="s">
        <v>147</v>
      </c>
      <c r="I207" s="15" t="s">
        <v>147</v>
      </c>
      <c r="J207" s="15" t="s">
        <v>148</v>
      </c>
      <c r="K207" s="15" t="s">
        <v>148</v>
      </c>
      <c r="L207" s="20" t="s">
        <v>194</v>
      </c>
      <c r="M207" s="15" t="s">
        <v>882</v>
      </c>
      <c r="N207" s="15" t="s">
        <v>883</v>
      </c>
      <c r="O207" s="17">
        <v>2000000000</v>
      </c>
      <c r="P207" s="15">
        <v>1.3557E-2</v>
      </c>
      <c r="Q207" s="15" t="s">
        <v>1071</v>
      </c>
      <c r="R207" s="15" t="s">
        <v>1071</v>
      </c>
      <c r="S207" s="15">
        <v>0</v>
      </c>
      <c r="T207" s="18">
        <v>27113000</v>
      </c>
      <c r="U207" s="15" t="s">
        <v>1072</v>
      </c>
      <c r="V207" s="15" t="s">
        <v>1073</v>
      </c>
      <c r="W207" s="15" t="s">
        <v>343</v>
      </c>
      <c r="X207" s="15">
        <v>0</v>
      </c>
      <c r="Y207" s="15" t="s">
        <v>555</v>
      </c>
      <c r="Z207" s="15"/>
      <c r="AA207" s="19">
        <v>44433</v>
      </c>
      <c r="AB207" s="19">
        <v>44433</v>
      </c>
      <c r="AC207" s="19">
        <v>44523</v>
      </c>
      <c r="AD207" s="19">
        <v>44523</v>
      </c>
      <c r="AE207" s="15">
        <v>73.9465</v>
      </c>
      <c r="AF207" s="15">
        <v>73.191199999999995</v>
      </c>
      <c r="AG207" s="15" t="s">
        <v>1074</v>
      </c>
      <c r="AH207" s="15">
        <v>0</v>
      </c>
      <c r="AI207" s="15">
        <v>0</v>
      </c>
      <c r="AJ207" s="15" t="s">
        <v>157</v>
      </c>
      <c r="AK207" s="15" t="s">
        <v>158</v>
      </c>
      <c r="AL207" s="15" t="s">
        <v>361</v>
      </c>
      <c r="AM207" s="17">
        <v>-2228.4699999999998</v>
      </c>
      <c r="AN207" s="17">
        <v>-163958.34</v>
      </c>
      <c r="AO207" s="15">
        <v>0.5</v>
      </c>
      <c r="AP207" s="17">
        <v>1994822707.2</v>
      </c>
      <c r="AQ207" s="15">
        <v>1</v>
      </c>
      <c r="AR207" s="15" t="s">
        <v>17</v>
      </c>
      <c r="AS207" s="15" t="s">
        <v>343</v>
      </c>
      <c r="AT207" s="15">
        <v>0</v>
      </c>
      <c r="AU207" s="15">
        <v>0</v>
      </c>
      <c r="AV207" s="15">
        <v>0</v>
      </c>
      <c r="AW207" s="8">
        <f>VLOOKUP(F207,[1]sell!$B:$G,6,0)</f>
        <v>-1994822707.2</v>
      </c>
      <c r="AX207" s="8">
        <f>VLOOKUP(F207,[1]sell!$B:$J,9,0)</f>
        <v>-163958.34</v>
      </c>
      <c r="AY207" s="8">
        <f t="shared" si="3"/>
        <v>-1994986665.54</v>
      </c>
    </row>
    <row r="208" spans="1:51" ht="24.75" x14ac:dyDescent="0.25">
      <c r="A208" s="6">
        <v>9</v>
      </c>
      <c r="B208" s="6" t="str">
        <f>VLOOKUP(F208,[1]buy!$B:$E,4,0)</f>
        <v>47010</v>
      </c>
      <c r="C208" s="6">
        <f>VLOOKUP(F208,[1]buy!$B:$H,7,0)</f>
        <v>47011</v>
      </c>
      <c r="D208" s="15" t="s">
        <v>236</v>
      </c>
      <c r="E208" s="15">
        <v>18492811</v>
      </c>
      <c r="F208" s="15">
        <v>48477838</v>
      </c>
      <c r="G208" s="15" t="s">
        <v>146</v>
      </c>
      <c r="H208" s="15" t="s">
        <v>147</v>
      </c>
      <c r="I208" s="15" t="s">
        <v>147</v>
      </c>
      <c r="J208" s="15" t="s">
        <v>148</v>
      </c>
      <c r="K208" s="15" t="s">
        <v>148</v>
      </c>
      <c r="L208" s="16" t="s">
        <v>149</v>
      </c>
      <c r="M208" s="15" t="s">
        <v>882</v>
      </c>
      <c r="N208" s="15" t="s">
        <v>883</v>
      </c>
      <c r="O208" s="17">
        <v>200000000</v>
      </c>
      <c r="P208" s="15">
        <v>1</v>
      </c>
      <c r="Q208" s="15" t="s">
        <v>901</v>
      </c>
      <c r="R208" s="15" t="s">
        <v>901</v>
      </c>
      <c r="S208" s="15">
        <v>0</v>
      </c>
      <c r="T208" s="18">
        <v>200000000</v>
      </c>
      <c r="U208" s="15" t="s">
        <v>901</v>
      </c>
      <c r="V208" s="15" t="s">
        <v>1075</v>
      </c>
      <c r="W208" s="15" t="s">
        <v>17</v>
      </c>
      <c r="X208" s="15">
        <v>0</v>
      </c>
      <c r="Y208" s="15" t="s">
        <v>555</v>
      </c>
      <c r="Z208" s="15"/>
      <c r="AA208" s="19">
        <v>44433</v>
      </c>
      <c r="AB208" s="19">
        <v>44433</v>
      </c>
      <c r="AC208" s="19">
        <v>44447</v>
      </c>
      <c r="AD208" s="19">
        <v>44447</v>
      </c>
      <c r="AE208" s="15">
        <v>1</v>
      </c>
      <c r="AF208" s="15">
        <v>1</v>
      </c>
      <c r="AG208" s="15" t="s">
        <v>901</v>
      </c>
      <c r="AH208" s="15">
        <v>0</v>
      </c>
      <c r="AI208" s="15">
        <v>0</v>
      </c>
      <c r="AJ208" s="15" t="s">
        <v>157</v>
      </c>
      <c r="AK208" s="15" t="s">
        <v>158</v>
      </c>
      <c r="AL208" s="15" t="s">
        <v>361</v>
      </c>
      <c r="AM208" s="17">
        <v>217315.07</v>
      </c>
      <c r="AN208" s="17">
        <v>217315.07</v>
      </c>
      <c r="AO208" s="15">
        <v>6.61</v>
      </c>
      <c r="AP208" s="17">
        <v>200000000</v>
      </c>
      <c r="AQ208" s="15">
        <v>1</v>
      </c>
      <c r="AR208" s="15" t="s">
        <v>17</v>
      </c>
      <c r="AS208" s="15" t="s">
        <v>17</v>
      </c>
      <c r="AT208" s="15">
        <v>0</v>
      </c>
      <c r="AU208" s="15">
        <v>0</v>
      </c>
      <c r="AV208" s="15">
        <v>0</v>
      </c>
      <c r="AW208" s="8">
        <f>VLOOKUP(F208,[1]buy!$B:$G,6,0)</f>
        <v>200000000</v>
      </c>
      <c r="AX208" s="8">
        <f>VLOOKUP(F208,[1]buy!$B:$J,9,0)</f>
        <v>217315.07</v>
      </c>
      <c r="AY208" s="8">
        <f t="shared" si="3"/>
        <v>200217315.06999999</v>
      </c>
    </row>
    <row r="209" spans="1:51" ht="48.75" x14ac:dyDescent="0.25">
      <c r="D209" s="15" t="s">
        <v>236</v>
      </c>
      <c r="E209" s="15">
        <v>18492877</v>
      </c>
      <c r="F209" s="15">
        <v>48479179</v>
      </c>
      <c r="G209" s="15" t="s">
        <v>146</v>
      </c>
      <c r="H209" s="15" t="s">
        <v>378</v>
      </c>
      <c r="I209" s="15" t="s">
        <v>378</v>
      </c>
      <c r="J209" s="15" t="s">
        <v>148</v>
      </c>
      <c r="K209" s="15" t="s">
        <v>148</v>
      </c>
      <c r="L209" s="20" t="s">
        <v>194</v>
      </c>
      <c r="M209" s="15" t="s">
        <v>1076</v>
      </c>
      <c r="N209" s="15" t="s">
        <v>1077</v>
      </c>
      <c r="O209" s="17">
        <v>3170000</v>
      </c>
      <c r="P209" s="15">
        <v>100.95</v>
      </c>
      <c r="Q209" s="15" t="s">
        <v>1078</v>
      </c>
      <c r="R209" s="15" t="s">
        <v>1079</v>
      </c>
      <c r="S209" s="15">
        <v>15</v>
      </c>
      <c r="T209" s="18">
        <v>2739147865</v>
      </c>
      <c r="U209" s="15" t="s">
        <v>1080</v>
      </c>
      <c r="V209" s="15" t="s">
        <v>1081</v>
      </c>
      <c r="W209" s="15" t="s">
        <v>17</v>
      </c>
      <c r="X209" s="15" t="s">
        <v>1082</v>
      </c>
      <c r="Y209" s="15" t="s">
        <v>386</v>
      </c>
      <c r="Z209" s="15"/>
      <c r="AA209" s="19">
        <v>44433</v>
      </c>
      <c r="AB209" s="19">
        <v>44433</v>
      </c>
      <c r="AC209" s="19">
        <v>44440</v>
      </c>
      <c r="AD209" s="19">
        <v>44440</v>
      </c>
      <c r="AE209" s="15">
        <v>1</v>
      </c>
      <c r="AF209" s="15">
        <v>1</v>
      </c>
      <c r="AG209" s="15" t="s">
        <v>1083</v>
      </c>
      <c r="AH209" s="15">
        <v>0</v>
      </c>
      <c r="AI209" s="15">
        <v>0</v>
      </c>
      <c r="AJ209" s="15" t="s">
        <v>388</v>
      </c>
      <c r="AK209" s="15" t="s">
        <v>158</v>
      </c>
      <c r="AL209" s="15">
        <v>2</v>
      </c>
      <c r="AM209" s="17">
        <v>-2971787.82</v>
      </c>
      <c r="AN209" s="17">
        <v>-2971787.82</v>
      </c>
      <c r="AO209" s="15">
        <v>6.6</v>
      </c>
      <c r="AP209" s="17">
        <v>2739147865</v>
      </c>
      <c r="AQ209" s="15" t="s">
        <v>342</v>
      </c>
      <c r="AR209" s="15" t="s">
        <v>17</v>
      </c>
      <c r="AS209" s="15" t="s">
        <v>17</v>
      </c>
      <c r="AT209" s="15">
        <v>99.63</v>
      </c>
      <c r="AU209" s="15">
        <v>100.13</v>
      </c>
      <c r="AV209" s="15">
        <v>8.48</v>
      </c>
      <c r="AW209" s="8">
        <f>VLOOKUP(F209,[1]sell!$B:$G,6,0)</f>
        <v>-2739147865</v>
      </c>
      <c r="AX209" s="8">
        <f>VLOOKUP(F209,[1]sell!$B:$J,9,0)</f>
        <v>-2971787.82</v>
      </c>
      <c r="AY209" s="8">
        <f t="shared" si="3"/>
        <v>-2742119652.8200002</v>
      </c>
    </row>
    <row r="210" spans="1:51" ht="24.75" x14ac:dyDescent="0.25">
      <c r="A210" s="6">
        <v>9</v>
      </c>
      <c r="B210" s="6" t="str">
        <f>VLOOKUP(F210,[1]buy!$B:$E,4,0)</f>
        <v>47010</v>
      </c>
      <c r="C210" s="6">
        <f>VLOOKUP(F210,[1]buy!$B:$H,7,0)</f>
        <v>47011</v>
      </c>
      <c r="D210" s="15" t="s">
        <v>236</v>
      </c>
      <c r="E210" s="15">
        <v>18492905</v>
      </c>
      <c r="F210" s="15">
        <v>48481974</v>
      </c>
      <c r="G210" s="15" t="s">
        <v>146</v>
      </c>
      <c r="H210" s="15" t="s">
        <v>182</v>
      </c>
      <c r="I210" s="15" t="s">
        <v>182</v>
      </c>
      <c r="J210" s="15" t="s">
        <v>148</v>
      </c>
      <c r="K210" s="15" t="s">
        <v>148</v>
      </c>
      <c r="L210" s="16" t="s">
        <v>149</v>
      </c>
      <c r="M210" s="15" t="s">
        <v>1084</v>
      </c>
      <c r="N210" s="15" t="s">
        <v>1085</v>
      </c>
      <c r="O210" s="17">
        <v>150000</v>
      </c>
      <c r="P210" s="15">
        <v>8.7208400000000008</v>
      </c>
      <c r="Q210" s="15" t="s">
        <v>1086</v>
      </c>
      <c r="R210" s="15" t="s">
        <v>1086</v>
      </c>
      <c r="S210" s="15">
        <v>17</v>
      </c>
      <c r="T210" s="18">
        <v>1085744.58</v>
      </c>
      <c r="U210" s="15" t="s">
        <v>1087</v>
      </c>
      <c r="V210" s="15" t="s">
        <v>1088</v>
      </c>
      <c r="W210" s="15" t="s">
        <v>343</v>
      </c>
      <c r="X210" s="15">
        <v>675.41299200000003</v>
      </c>
      <c r="Y210" s="15" t="s">
        <v>163</v>
      </c>
      <c r="Z210" s="15"/>
      <c r="AA210" s="19">
        <v>44434</v>
      </c>
      <c r="AB210" s="19">
        <v>44434</v>
      </c>
      <c r="AC210" s="19">
        <v>44441</v>
      </c>
      <c r="AD210" s="19">
        <v>44441</v>
      </c>
      <c r="AE210" s="15">
        <v>73.742800000000003</v>
      </c>
      <c r="AF210" s="15">
        <v>73.191199999999995</v>
      </c>
      <c r="AG210" s="15" t="s">
        <v>1089</v>
      </c>
      <c r="AH210" s="15">
        <v>0</v>
      </c>
      <c r="AI210" s="15">
        <v>0</v>
      </c>
      <c r="AJ210" s="15" t="s">
        <v>189</v>
      </c>
      <c r="AK210" s="15" t="s">
        <v>158</v>
      </c>
      <c r="AL210" s="15" t="s">
        <v>361</v>
      </c>
      <c r="AM210" s="17">
        <v>118.99</v>
      </c>
      <c r="AN210" s="17">
        <v>8754.6200000000008</v>
      </c>
      <c r="AO210" s="15">
        <v>0.8</v>
      </c>
      <c r="AP210" s="17">
        <v>79883006.030000001</v>
      </c>
      <c r="AQ210" s="15">
        <v>0</v>
      </c>
      <c r="AR210" s="15" t="s">
        <v>343</v>
      </c>
      <c r="AS210" s="15" t="s">
        <v>343</v>
      </c>
      <c r="AT210" s="15">
        <v>9.18</v>
      </c>
      <c r="AU210" s="15">
        <v>9.19</v>
      </c>
      <c r="AV210" s="15">
        <v>0</v>
      </c>
      <c r="AW210" s="8">
        <f>VLOOKUP(F210,[1]buy!$B:$G,6,0)</f>
        <v>79883006.030000001</v>
      </c>
      <c r="AX210" s="8">
        <f>VLOOKUP(F210,[1]buy!$B:$J,9,0)</f>
        <v>8754.6200000000008</v>
      </c>
      <c r="AY210" s="8">
        <f t="shared" si="3"/>
        <v>79891760.650000006</v>
      </c>
    </row>
    <row r="211" spans="1:51" ht="24.75" x14ac:dyDescent="0.25">
      <c r="A211" s="6">
        <v>9</v>
      </c>
      <c r="B211" s="6" t="str">
        <f>VLOOKUP(F211,[1]buy!$B:$E,4,0)</f>
        <v>47010</v>
      </c>
      <c r="C211" s="6">
        <f>VLOOKUP(F211,[1]buy!$B:$H,7,0)</f>
        <v>47011</v>
      </c>
      <c r="D211" s="15" t="s">
        <v>241</v>
      </c>
      <c r="E211" s="15">
        <v>18494210</v>
      </c>
      <c r="F211" s="15">
        <v>48500372</v>
      </c>
      <c r="G211" s="15" t="s">
        <v>146</v>
      </c>
      <c r="H211" s="15" t="s">
        <v>147</v>
      </c>
      <c r="I211" s="15" t="s">
        <v>147</v>
      </c>
      <c r="J211" s="15" t="s">
        <v>148</v>
      </c>
      <c r="K211" s="15" t="s">
        <v>148</v>
      </c>
      <c r="L211" s="16" t="s">
        <v>149</v>
      </c>
      <c r="M211" s="15" t="s">
        <v>882</v>
      </c>
      <c r="N211" s="15" t="s">
        <v>883</v>
      </c>
      <c r="O211" s="17">
        <v>200000000</v>
      </c>
      <c r="P211" s="15">
        <v>1</v>
      </c>
      <c r="Q211" s="15" t="s">
        <v>901</v>
      </c>
      <c r="R211" s="15" t="s">
        <v>901</v>
      </c>
      <c r="S211" s="15">
        <v>0</v>
      </c>
      <c r="T211" s="18">
        <v>200000000</v>
      </c>
      <c r="U211" s="15" t="s">
        <v>901</v>
      </c>
      <c r="V211" s="15" t="s">
        <v>1090</v>
      </c>
      <c r="W211" s="15" t="s">
        <v>17</v>
      </c>
      <c r="X211" s="15">
        <v>0</v>
      </c>
      <c r="Y211" s="15" t="s">
        <v>555</v>
      </c>
      <c r="Z211" s="15"/>
      <c r="AA211" s="19">
        <v>44434</v>
      </c>
      <c r="AB211" s="19">
        <v>44434</v>
      </c>
      <c r="AC211" s="19">
        <v>44448</v>
      </c>
      <c r="AD211" s="19">
        <v>44448</v>
      </c>
      <c r="AE211" s="15">
        <v>1</v>
      </c>
      <c r="AF211" s="15">
        <v>1</v>
      </c>
      <c r="AG211" s="15" t="s">
        <v>901</v>
      </c>
      <c r="AH211" s="15">
        <v>0</v>
      </c>
      <c r="AI211" s="15">
        <v>0</v>
      </c>
      <c r="AJ211" s="15" t="s">
        <v>157</v>
      </c>
      <c r="AK211" s="15" t="s">
        <v>158</v>
      </c>
      <c r="AL211" s="15" t="s">
        <v>361</v>
      </c>
      <c r="AM211" s="17">
        <v>175342.46</v>
      </c>
      <c r="AN211" s="17">
        <v>175342.46</v>
      </c>
      <c r="AO211" s="15">
        <v>6.4</v>
      </c>
      <c r="AP211" s="17">
        <v>200000000</v>
      </c>
      <c r="AQ211" s="15">
        <v>1</v>
      </c>
      <c r="AR211" s="15" t="s">
        <v>17</v>
      </c>
      <c r="AS211" s="15" t="s">
        <v>17</v>
      </c>
      <c r="AT211" s="15">
        <v>0</v>
      </c>
      <c r="AU211" s="15">
        <v>0</v>
      </c>
      <c r="AV211" s="15">
        <v>0</v>
      </c>
      <c r="AW211" s="8">
        <f>VLOOKUP(F211,[1]buy!$B:$G,6,0)</f>
        <v>200000000</v>
      </c>
      <c r="AX211" s="8">
        <f>VLOOKUP(F211,[1]buy!$B:$J,9,0)</f>
        <v>175342.46</v>
      </c>
      <c r="AY211" s="8">
        <f t="shared" si="3"/>
        <v>200175342.46000001</v>
      </c>
    </row>
    <row r="212" spans="1:51" ht="24.75" x14ac:dyDescent="0.25">
      <c r="D212" s="15" t="s">
        <v>241</v>
      </c>
      <c r="E212" s="15">
        <v>18494213</v>
      </c>
      <c r="F212" s="15">
        <v>48500527</v>
      </c>
      <c r="G212" s="15" t="s">
        <v>146</v>
      </c>
      <c r="H212" s="15" t="s">
        <v>147</v>
      </c>
      <c r="I212" s="15" t="s">
        <v>147</v>
      </c>
      <c r="J212" s="15" t="s">
        <v>148</v>
      </c>
      <c r="K212" s="15" t="s">
        <v>148</v>
      </c>
      <c r="L212" s="20" t="s">
        <v>194</v>
      </c>
      <c r="M212" s="15" t="s">
        <v>1038</v>
      </c>
      <c r="N212" s="15" t="s">
        <v>1039</v>
      </c>
      <c r="O212" s="17">
        <v>2200000</v>
      </c>
      <c r="P212" s="15">
        <v>1.3257730000000001</v>
      </c>
      <c r="Q212" s="15" t="s">
        <v>1091</v>
      </c>
      <c r="R212" s="15" t="s">
        <v>1092</v>
      </c>
      <c r="S212" s="15">
        <v>6</v>
      </c>
      <c r="T212" s="18">
        <v>27673580</v>
      </c>
      <c r="U212" s="15" t="s">
        <v>1093</v>
      </c>
      <c r="V212" s="15" t="s">
        <v>1094</v>
      </c>
      <c r="W212" s="15" t="s">
        <v>343</v>
      </c>
      <c r="X212" s="15">
        <v>983.37</v>
      </c>
      <c r="Y212" s="15" t="s">
        <v>429</v>
      </c>
      <c r="Z212" s="15"/>
      <c r="AA212" s="19">
        <v>44434</v>
      </c>
      <c r="AB212" s="19">
        <v>44434</v>
      </c>
      <c r="AC212" s="19">
        <v>44441</v>
      </c>
      <c r="AD212" s="19">
        <v>44441</v>
      </c>
      <c r="AE212" s="15">
        <v>73.742800000000003</v>
      </c>
      <c r="AF212" s="15">
        <v>73.191199999999995</v>
      </c>
      <c r="AG212" s="15" t="s">
        <v>1095</v>
      </c>
      <c r="AH212" s="15">
        <v>0</v>
      </c>
      <c r="AI212" s="15">
        <v>0</v>
      </c>
      <c r="AJ212" s="15" t="s">
        <v>157</v>
      </c>
      <c r="AK212" s="15" t="s">
        <v>158</v>
      </c>
      <c r="AL212" s="15">
        <v>1</v>
      </c>
      <c r="AM212" s="17">
        <v>-1326.8</v>
      </c>
      <c r="AN212" s="17">
        <v>-97618.51</v>
      </c>
      <c r="AO212" s="15">
        <v>0.35</v>
      </c>
      <c r="AP212" s="17">
        <v>2036067044.3499999</v>
      </c>
      <c r="AQ212" s="15" t="s">
        <v>342</v>
      </c>
      <c r="AR212" s="15" t="s">
        <v>17</v>
      </c>
      <c r="AS212" s="15" t="s">
        <v>343</v>
      </c>
      <c r="AT212" s="15">
        <v>98.3</v>
      </c>
      <c r="AU212" s="15">
        <v>98.4</v>
      </c>
      <c r="AV212" s="15">
        <v>0</v>
      </c>
      <c r="AW212" s="8">
        <f>VLOOKUP(F212,[1]sell!$B:$G,6,0)</f>
        <v>-2036067044.3499999</v>
      </c>
      <c r="AX212" s="8">
        <f>VLOOKUP(F212,[1]sell!$B:$J,9,0)</f>
        <v>-97619.25</v>
      </c>
      <c r="AY212" s="8">
        <f t="shared" si="3"/>
        <v>-2036164663.5999999</v>
      </c>
    </row>
    <row r="213" spans="1:51" ht="24.75" x14ac:dyDescent="0.25">
      <c r="D213" s="15" t="s">
        <v>241</v>
      </c>
      <c r="E213" s="15">
        <v>18494218</v>
      </c>
      <c r="F213" s="15">
        <v>48501021</v>
      </c>
      <c r="G213" s="15" t="s">
        <v>146</v>
      </c>
      <c r="H213" s="15" t="s">
        <v>147</v>
      </c>
      <c r="I213" s="15" t="s">
        <v>147</v>
      </c>
      <c r="J213" s="15" t="s">
        <v>148</v>
      </c>
      <c r="K213" s="15" t="s">
        <v>148</v>
      </c>
      <c r="L213" s="20" t="s">
        <v>194</v>
      </c>
      <c r="M213" s="15" t="s">
        <v>882</v>
      </c>
      <c r="N213" s="15" t="s">
        <v>883</v>
      </c>
      <c r="O213" s="17">
        <v>1485600000</v>
      </c>
      <c r="P213" s="15">
        <v>1.3509E-2</v>
      </c>
      <c r="Q213" s="15" t="s">
        <v>1096</v>
      </c>
      <c r="R213" s="15" t="s">
        <v>1096</v>
      </c>
      <c r="S213" s="15">
        <v>0</v>
      </c>
      <c r="T213" s="18">
        <v>20069118.960000001</v>
      </c>
      <c r="U213" s="15" t="s">
        <v>1097</v>
      </c>
      <c r="V213" s="15" t="s">
        <v>1098</v>
      </c>
      <c r="W213" s="15" t="s">
        <v>343</v>
      </c>
      <c r="X213" s="15">
        <v>0</v>
      </c>
      <c r="Y213" s="15" t="s">
        <v>555</v>
      </c>
      <c r="Z213" s="15"/>
      <c r="AA213" s="19">
        <v>44434</v>
      </c>
      <c r="AB213" s="19">
        <v>44434</v>
      </c>
      <c r="AC213" s="19">
        <v>44441</v>
      </c>
      <c r="AD213" s="19">
        <v>44441</v>
      </c>
      <c r="AE213" s="15">
        <v>73.742800000000003</v>
      </c>
      <c r="AF213" s="15">
        <v>73.191199999999995</v>
      </c>
      <c r="AG213" s="15" t="s">
        <v>1099</v>
      </c>
      <c r="AH213" s="15">
        <v>0</v>
      </c>
      <c r="AI213" s="15">
        <v>0</v>
      </c>
      <c r="AJ213" s="15" t="s">
        <v>157</v>
      </c>
      <c r="AK213" s="15" t="s">
        <v>158</v>
      </c>
      <c r="AL213" s="15" t="s">
        <v>361</v>
      </c>
      <c r="AM213" s="17">
        <v>-824.76</v>
      </c>
      <c r="AN213" s="17">
        <v>-60681.22</v>
      </c>
      <c r="AO213" s="15">
        <v>0.3</v>
      </c>
      <c r="AP213" s="17">
        <v>1476573386.01</v>
      </c>
      <c r="AQ213" s="15">
        <v>1</v>
      </c>
      <c r="AR213" s="15" t="s">
        <v>17</v>
      </c>
      <c r="AS213" s="15" t="s">
        <v>343</v>
      </c>
      <c r="AT213" s="15">
        <v>0</v>
      </c>
      <c r="AU213" s="15">
        <v>0</v>
      </c>
      <c r="AV213" s="15">
        <v>0</v>
      </c>
      <c r="AW213" s="8">
        <f>VLOOKUP(F213,[1]sell!$B:$G,6,0)</f>
        <v>-1476573386.01</v>
      </c>
      <c r="AX213" s="8">
        <f>VLOOKUP(F213,[1]sell!$B:$J,9,0)</f>
        <v>-60681.22</v>
      </c>
      <c r="AY213" s="8">
        <f t="shared" si="3"/>
        <v>-1476634067.23</v>
      </c>
    </row>
    <row r="214" spans="1:51" ht="24.75" x14ac:dyDescent="0.25">
      <c r="A214" s="6">
        <v>9</v>
      </c>
      <c r="B214" s="6" t="str">
        <f>VLOOKUP(F214,[1]buy!$B:$E,4,0)</f>
        <v>47010</v>
      </c>
      <c r="C214" s="6">
        <f>VLOOKUP(F214,[1]buy!$B:$H,7,0)</f>
        <v>47011</v>
      </c>
      <c r="D214" s="15" t="s">
        <v>241</v>
      </c>
      <c r="E214" s="15">
        <v>18494228</v>
      </c>
      <c r="F214" s="15">
        <v>48501186</v>
      </c>
      <c r="G214" s="15" t="s">
        <v>146</v>
      </c>
      <c r="H214" s="15" t="s">
        <v>147</v>
      </c>
      <c r="I214" s="15" t="s">
        <v>147</v>
      </c>
      <c r="J214" s="15" t="s">
        <v>148</v>
      </c>
      <c r="K214" s="15" t="s">
        <v>148</v>
      </c>
      <c r="L214" s="16" t="s">
        <v>149</v>
      </c>
      <c r="M214" s="15" t="s">
        <v>882</v>
      </c>
      <c r="N214" s="15" t="s">
        <v>883</v>
      </c>
      <c r="O214" s="17">
        <v>200000000</v>
      </c>
      <c r="P214" s="15">
        <v>1</v>
      </c>
      <c r="Q214" s="15" t="s">
        <v>901</v>
      </c>
      <c r="R214" s="15" t="s">
        <v>901</v>
      </c>
      <c r="S214" s="15">
        <v>0</v>
      </c>
      <c r="T214" s="18">
        <v>200000000</v>
      </c>
      <c r="U214" s="15" t="s">
        <v>901</v>
      </c>
      <c r="V214" s="15" t="s">
        <v>1100</v>
      </c>
      <c r="W214" s="15" t="s">
        <v>17</v>
      </c>
      <c r="X214" s="15">
        <v>0</v>
      </c>
      <c r="Y214" s="15" t="s">
        <v>555</v>
      </c>
      <c r="Z214" s="15"/>
      <c r="AA214" s="19">
        <v>44434</v>
      </c>
      <c r="AB214" s="19">
        <v>44434</v>
      </c>
      <c r="AC214" s="19">
        <v>44448</v>
      </c>
      <c r="AD214" s="19">
        <v>44448</v>
      </c>
      <c r="AE214" s="15">
        <v>1</v>
      </c>
      <c r="AF214" s="15">
        <v>1</v>
      </c>
      <c r="AG214" s="15" t="s">
        <v>901</v>
      </c>
      <c r="AH214" s="15">
        <v>0</v>
      </c>
      <c r="AI214" s="15">
        <v>0</v>
      </c>
      <c r="AJ214" s="15" t="s">
        <v>157</v>
      </c>
      <c r="AK214" s="15" t="s">
        <v>158</v>
      </c>
      <c r="AL214" s="15" t="s">
        <v>361</v>
      </c>
      <c r="AM214" s="17">
        <v>180821.92</v>
      </c>
      <c r="AN214" s="17">
        <v>180821.92</v>
      </c>
      <c r="AO214" s="15">
        <v>6.6</v>
      </c>
      <c r="AP214" s="17">
        <v>200000000</v>
      </c>
      <c r="AQ214" s="15">
        <v>1</v>
      </c>
      <c r="AR214" s="15" t="s">
        <v>17</v>
      </c>
      <c r="AS214" s="15" t="s">
        <v>17</v>
      </c>
      <c r="AT214" s="15">
        <v>0</v>
      </c>
      <c r="AU214" s="15">
        <v>0</v>
      </c>
      <c r="AV214" s="15">
        <v>0</v>
      </c>
      <c r="AW214" s="8">
        <f>VLOOKUP(F214,[1]buy!$B:$G,6,0)</f>
        <v>200000000</v>
      </c>
      <c r="AX214" s="8">
        <f>VLOOKUP(F214,[1]buy!$B:$J,9,0)</f>
        <v>180821.92</v>
      </c>
      <c r="AY214" s="8">
        <f t="shared" si="3"/>
        <v>200180821.91999999</v>
      </c>
    </row>
    <row r="215" spans="1:51" ht="24.75" x14ac:dyDescent="0.25">
      <c r="D215" s="15" t="s">
        <v>241</v>
      </c>
      <c r="E215" s="15">
        <v>18494246</v>
      </c>
      <c r="F215" s="15">
        <v>48501575</v>
      </c>
      <c r="G215" s="15" t="s">
        <v>146</v>
      </c>
      <c r="H215" s="15" t="s">
        <v>1101</v>
      </c>
      <c r="I215" s="15" t="s">
        <v>1101</v>
      </c>
      <c r="J215" s="15" t="s">
        <v>148</v>
      </c>
      <c r="K215" s="15" t="s">
        <v>331</v>
      </c>
      <c r="L215" s="20" t="s">
        <v>194</v>
      </c>
      <c r="M215" s="15" t="s">
        <v>1102</v>
      </c>
      <c r="N215" s="15" t="s">
        <v>1103</v>
      </c>
      <c r="O215" s="17">
        <v>235000</v>
      </c>
      <c r="P215" s="15">
        <v>55.09</v>
      </c>
      <c r="Q215" s="15" t="s">
        <v>1104</v>
      </c>
      <c r="R215" s="15" t="s">
        <v>1104</v>
      </c>
      <c r="S215" s="15">
        <v>25</v>
      </c>
      <c r="T215" s="18">
        <v>9709612.5</v>
      </c>
      <c r="U215" s="15" t="s">
        <v>1105</v>
      </c>
      <c r="V215" s="15" t="s">
        <v>1106</v>
      </c>
      <c r="W215" s="15" t="s">
        <v>343</v>
      </c>
      <c r="X215" s="15" t="s">
        <v>1107</v>
      </c>
      <c r="Y215" s="15" t="s">
        <v>325</v>
      </c>
      <c r="Z215" s="15"/>
      <c r="AA215" s="19">
        <v>44435</v>
      </c>
      <c r="AB215" s="19">
        <v>44435</v>
      </c>
      <c r="AC215" s="19">
        <v>44448</v>
      </c>
      <c r="AD215" s="19">
        <v>44448</v>
      </c>
      <c r="AE215" s="15">
        <v>73.990799999999993</v>
      </c>
      <c r="AF215" s="15">
        <v>73.191199999999995</v>
      </c>
      <c r="AG215" s="15" t="s">
        <v>1108</v>
      </c>
      <c r="AH215" s="15">
        <v>0</v>
      </c>
      <c r="AI215" s="15">
        <v>0</v>
      </c>
      <c r="AJ215" s="15" t="s">
        <v>1109</v>
      </c>
      <c r="AK215" s="15" t="s">
        <v>1110</v>
      </c>
      <c r="AL215" s="15" t="s">
        <v>361</v>
      </c>
      <c r="AM215" s="17">
        <v>-472</v>
      </c>
      <c r="AN215" s="17">
        <v>-34727.120000000003</v>
      </c>
      <c r="AO215" s="15">
        <v>0.35</v>
      </c>
      <c r="AP215" s="17">
        <v>714378913.91999996</v>
      </c>
      <c r="AQ215" s="15">
        <v>0.01</v>
      </c>
      <c r="AR215" s="15" t="s">
        <v>343</v>
      </c>
      <c r="AS215" s="15" t="s">
        <v>343</v>
      </c>
      <c r="AT215" s="15">
        <v>54.3</v>
      </c>
      <c r="AU215" s="15">
        <v>54.36</v>
      </c>
      <c r="AV215" s="15">
        <v>0</v>
      </c>
      <c r="AW215" s="8">
        <f>VLOOKUP(F215,[1]sell!$B:$G,6,0)</f>
        <v>-714378913.91999996</v>
      </c>
      <c r="AX215" s="8">
        <f>VLOOKUP(F215,[1]sell!$B:$J,9,0)</f>
        <v>-34727.120000000003</v>
      </c>
      <c r="AY215" s="8">
        <f t="shared" si="3"/>
        <v>-714413641.03999996</v>
      </c>
    </row>
    <row r="216" spans="1:51" ht="24.75" x14ac:dyDescent="0.25">
      <c r="A216" s="6">
        <v>9</v>
      </c>
      <c r="B216" s="6" t="str">
        <f>VLOOKUP(F216,[1]buy!$B:$E,4,0)</f>
        <v>47010</v>
      </c>
      <c r="C216" s="6">
        <f>VLOOKUP(F216,[1]buy!$B:$H,7,0)</f>
        <v>47011</v>
      </c>
      <c r="D216" s="15" t="s">
        <v>241</v>
      </c>
      <c r="E216" s="15">
        <v>18494248</v>
      </c>
      <c r="F216" s="15">
        <v>48501627</v>
      </c>
      <c r="G216" s="15" t="s">
        <v>146</v>
      </c>
      <c r="H216" s="15" t="s">
        <v>147</v>
      </c>
      <c r="I216" s="15" t="s">
        <v>147</v>
      </c>
      <c r="J216" s="15" t="s">
        <v>148</v>
      </c>
      <c r="K216" s="15" t="s">
        <v>148</v>
      </c>
      <c r="L216" s="16" t="s">
        <v>149</v>
      </c>
      <c r="M216" s="15" t="s">
        <v>882</v>
      </c>
      <c r="N216" s="15" t="s">
        <v>883</v>
      </c>
      <c r="O216" s="17">
        <v>200000000</v>
      </c>
      <c r="P216" s="15">
        <v>1</v>
      </c>
      <c r="Q216" s="15" t="s">
        <v>901</v>
      </c>
      <c r="R216" s="15" t="s">
        <v>901</v>
      </c>
      <c r="S216" s="15">
        <v>0</v>
      </c>
      <c r="T216" s="18">
        <v>200000000</v>
      </c>
      <c r="U216" s="15" t="s">
        <v>901</v>
      </c>
      <c r="V216" s="15" t="s">
        <v>1111</v>
      </c>
      <c r="W216" s="15" t="s">
        <v>17</v>
      </c>
      <c r="X216" s="15">
        <v>0</v>
      </c>
      <c r="Y216" s="15" t="s">
        <v>555</v>
      </c>
      <c r="Z216" s="15"/>
      <c r="AA216" s="19">
        <v>44434</v>
      </c>
      <c r="AB216" s="19">
        <v>44434</v>
      </c>
      <c r="AC216" s="19">
        <v>44524</v>
      </c>
      <c r="AD216" s="19">
        <v>44524</v>
      </c>
      <c r="AE216" s="15">
        <v>1</v>
      </c>
      <c r="AF216" s="15">
        <v>1</v>
      </c>
      <c r="AG216" s="15" t="s">
        <v>901</v>
      </c>
      <c r="AH216" s="15">
        <v>0</v>
      </c>
      <c r="AI216" s="15">
        <v>0</v>
      </c>
      <c r="AJ216" s="15" t="s">
        <v>157</v>
      </c>
      <c r="AK216" s="15" t="s">
        <v>158</v>
      </c>
      <c r="AL216" s="15" t="s">
        <v>361</v>
      </c>
      <c r="AM216" s="17">
        <v>193424.66</v>
      </c>
      <c r="AN216" s="17">
        <v>193424.66</v>
      </c>
      <c r="AO216" s="15">
        <v>7.06</v>
      </c>
      <c r="AP216" s="17">
        <v>200000000</v>
      </c>
      <c r="AQ216" s="15">
        <v>1</v>
      </c>
      <c r="AR216" s="15" t="s">
        <v>17</v>
      </c>
      <c r="AS216" s="15" t="s">
        <v>17</v>
      </c>
      <c r="AT216" s="15">
        <v>0</v>
      </c>
      <c r="AU216" s="15">
        <v>0</v>
      </c>
      <c r="AV216" s="15">
        <v>0</v>
      </c>
      <c r="AW216" s="8">
        <f>VLOOKUP(F216,[1]buy!$B:$G,6,0)</f>
        <v>200000000</v>
      </c>
      <c r="AX216" s="8">
        <f>VLOOKUP(F216,[1]buy!$B:$J,9,0)</f>
        <v>193424.66</v>
      </c>
      <c r="AY216" s="8">
        <f t="shared" si="3"/>
        <v>200193424.66</v>
      </c>
    </row>
    <row r="217" spans="1:51" ht="24.75" x14ac:dyDescent="0.25">
      <c r="A217" s="6">
        <v>9</v>
      </c>
      <c r="B217" s="6" t="str">
        <f>VLOOKUP(F217,[1]buy!$B:$E,4,0)</f>
        <v>47010</v>
      </c>
      <c r="C217" s="6">
        <f>VLOOKUP(F217,[1]buy!$B:$H,7,0)</f>
        <v>47011</v>
      </c>
      <c r="D217" s="15" t="s">
        <v>241</v>
      </c>
      <c r="E217" s="15">
        <v>18494262</v>
      </c>
      <c r="F217" s="15">
        <v>48502217</v>
      </c>
      <c r="G217" s="15" t="s">
        <v>146</v>
      </c>
      <c r="H217" s="15" t="s">
        <v>147</v>
      </c>
      <c r="I217" s="15" t="s">
        <v>147</v>
      </c>
      <c r="J217" s="15" t="s">
        <v>148</v>
      </c>
      <c r="K217" s="15" t="s">
        <v>148</v>
      </c>
      <c r="L217" s="16" t="s">
        <v>149</v>
      </c>
      <c r="M217" s="15" t="s">
        <v>882</v>
      </c>
      <c r="N217" s="15" t="s">
        <v>883</v>
      </c>
      <c r="O217" s="17">
        <v>200000000</v>
      </c>
      <c r="P217" s="15">
        <v>1</v>
      </c>
      <c r="Q217" s="15" t="s">
        <v>901</v>
      </c>
      <c r="R217" s="15" t="s">
        <v>901</v>
      </c>
      <c r="S217" s="15">
        <v>0</v>
      </c>
      <c r="T217" s="18">
        <v>200000000</v>
      </c>
      <c r="U217" s="15" t="s">
        <v>901</v>
      </c>
      <c r="V217" s="15" t="s">
        <v>1112</v>
      </c>
      <c r="W217" s="15" t="s">
        <v>17</v>
      </c>
      <c r="X217" s="15">
        <v>0</v>
      </c>
      <c r="Y217" s="15" t="s">
        <v>555</v>
      </c>
      <c r="Z217" s="15"/>
      <c r="AA217" s="19">
        <v>44434</v>
      </c>
      <c r="AB217" s="19">
        <v>44434</v>
      </c>
      <c r="AC217" s="19">
        <v>44448</v>
      </c>
      <c r="AD217" s="19">
        <v>44448</v>
      </c>
      <c r="AE217" s="15">
        <v>1</v>
      </c>
      <c r="AF217" s="15">
        <v>1</v>
      </c>
      <c r="AG217" s="15" t="s">
        <v>901</v>
      </c>
      <c r="AH217" s="15">
        <v>0</v>
      </c>
      <c r="AI217" s="15">
        <v>0</v>
      </c>
      <c r="AJ217" s="15" t="s">
        <v>157</v>
      </c>
      <c r="AK217" s="15" t="s">
        <v>158</v>
      </c>
      <c r="AL217" s="15" t="s">
        <v>361</v>
      </c>
      <c r="AM217" s="17">
        <v>181643.84</v>
      </c>
      <c r="AN217" s="17">
        <v>181643.84</v>
      </c>
      <c r="AO217" s="15">
        <v>6.63</v>
      </c>
      <c r="AP217" s="17">
        <v>200000000</v>
      </c>
      <c r="AQ217" s="15">
        <v>1</v>
      </c>
      <c r="AR217" s="15" t="s">
        <v>17</v>
      </c>
      <c r="AS217" s="15" t="s">
        <v>17</v>
      </c>
      <c r="AT217" s="15">
        <v>0</v>
      </c>
      <c r="AU217" s="15">
        <v>0</v>
      </c>
      <c r="AV217" s="15">
        <v>0</v>
      </c>
      <c r="AW217" s="8">
        <f>VLOOKUP(F217,[1]buy!$B:$G,6,0)</f>
        <v>200000000</v>
      </c>
      <c r="AX217" s="8">
        <f>VLOOKUP(F217,[1]buy!$B:$J,9,0)</f>
        <v>181643.84</v>
      </c>
      <c r="AY217" s="8">
        <f t="shared" si="3"/>
        <v>200181643.84</v>
      </c>
    </row>
    <row r="218" spans="1:51" ht="24.75" x14ac:dyDescent="0.25">
      <c r="D218" s="15" t="s">
        <v>241</v>
      </c>
      <c r="E218" s="15">
        <v>18494366</v>
      </c>
      <c r="F218" s="15">
        <v>48503661</v>
      </c>
      <c r="G218" s="15" t="s">
        <v>146</v>
      </c>
      <c r="H218" s="15" t="s">
        <v>147</v>
      </c>
      <c r="I218" s="15" t="s">
        <v>147</v>
      </c>
      <c r="J218" s="15" t="s">
        <v>148</v>
      </c>
      <c r="K218" s="15" t="s">
        <v>148</v>
      </c>
      <c r="L218" s="20" t="s">
        <v>194</v>
      </c>
      <c r="M218" s="15" t="s">
        <v>882</v>
      </c>
      <c r="N218" s="15" t="s">
        <v>883</v>
      </c>
      <c r="O218" s="17">
        <v>2000000000</v>
      </c>
      <c r="P218" s="15">
        <v>1</v>
      </c>
      <c r="Q218" s="15" t="s">
        <v>638</v>
      </c>
      <c r="R218" s="15" t="s">
        <v>638</v>
      </c>
      <c r="S218" s="15">
        <v>0</v>
      </c>
      <c r="T218" s="18">
        <v>2000000000</v>
      </c>
      <c r="U218" s="15" t="s">
        <v>638</v>
      </c>
      <c r="V218" s="15" t="s">
        <v>1113</v>
      </c>
      <c r="W218" s="15" t="s">
        <v>17</v>
      </c>
      <c r="X218" s="15">
        <v>0</v>
      </c>
      <c r="Y218" s="15" t="s">
        <v>555</v>
      </c>
      <c r="Z218" s="15"/>
      <c r="AA218" s="19">
        <v>44434</v>
      </c>
      <c r="AB218" s="19">
        <v>44434</v>
      </c>
      <c r="AC218" s="19">
        <v>44441</v>
      </c>
      <c r="AD218" s="19">
        <v>44441</v>
      </c>
      <c r="AE218" s="15">
        <v>1</v>
      </c>
      <c r="AF218" s="15">
        <v>1</v>
      </c>
      <c r="AG218" s="15" t="s">
        <v>640</v>
      </c>
      <c r="AH218" s="15">
        <v>0</v>
      </c>
      <c r="AI218" s="15">
        <v>0</v>
      </c>
      <c r="AJ218" s="15" t="s">
        <v>157</v>
      </c>
      <c r="AK218" s="15" t="s">
        <v>158</v>
      </c>
      <c r="AL218" s="15" t="s">
        <v>361</v>
      </c>
      <c r="AM218" s="17">
        <v>-1671232.88</v>
      </c>
      <c r="AN218" s="17">
        <v>-1671232.88</v>
      </c>
      <c r="AO218" s="15">
        <v>6.1</v>
      </c>
      <c r="AP218" s="17">
        <v>2000000000</v>
      </c>
      <c r="AQ218" s="15">
        <v>1</v>
      </c>
      <c r="AR218" s="15" t="s">
        <v>17</v>
      </c>
      <c r="AS218" s="15" t="s">
        <v>17</v>
      </c>
      <c r="AT218" s="15">
        <v>0</v>
      </c>
      <c r="AU218" s="15">
        <v>0</v>
      </c>
      <c r="AV218" s="15">
        <v>0</v>
      </c>
      <c r="AW218" s="8">
        <f>VLOOKUP(F218,[1]sell!$B:$G,6,0)</f>
        <v>-2000000000</v>
      </c>
      <c r="AX218" s="8">
        <f>VLOOKUP(F218,[1]sell!$B:$J,9,0)</f>
        <v>-1671232.88</v>
      </c>
      <c r="AY218" s="8">
        <f t="shared" si="3"/>
        <v>-2001671232.8800001</v>
      </c>
    </row>
    <row r="219" spans="1:51" ht="24.75" x14ac:dyDescent="0.25">
      <c r="D219" s="15" t="s">
        <v>241</v>
      </c>
      <c r="E219" s="15">
        <v>18494367</v>
      </c>
      <c r="F219" s="15">
        <v>48503662</v>
      </c>
      <c r="G219" s="15" t="s">
        <v>146</v>
      </c>
      <c r="H219" s="15" t="s">
        <v>147</v>
      </c>
      <c r="I219" s="15" t="s">
        <v>147</v>
      </c>
      <c r="J219" s="15" t="s">
        <v>148</v>
      </c>
      <c r="K219" s="15" t="s">
        <v>148</v>
      </c>
      <c r="L219" s="20" t="s">
        <v>194</v>
      </c>
      <c r="M219" s="15" t="s">
        <v>882</v>
      </c>
      <c r="N219" s="15" t="s">
        <v>883</v>
      </c>
      <c r="O219" s="17">
        <v>2000000000</v>
      </c>
      <c r="P219" s="15">
        <v>1</v>
      </c>
      <c r="Q219" s="15" t="s">
        <v>638</v>
      </c>
      <c r="R219" s="15" t="s">
        <v>638</v>
      </c>
      <c r="S219" s="15">
        <v>0</v>
      </c>
      <c r="T219" s="18">
        <v>2000000000</v>
      </c>
      <c r="U219" s="15" t="s">
        <v>638</v>
      </c>
      <c r="V219" s="15" t="s">
        <v>1114</v>
      </c>
      <c r="W219" s="15" t="s">
        <v>17</v>
      </c>
      <c r="X219" s="15">
        <v>0</v>
      </c>
      <c r="Y219" s="15" t="s">
        <v>555</v>
      </c>
      <c r="Z219" s="15"/>
      <c r="AA219" s="19">
        <v>44434</v>
      </c>
      <c r="AB219" s="19">
        <v>44434</v>
      </c>
      <c r="AC219" s="19">
        <v>44441</v>
      </c>
      <c r="AD219" s="19">
        <v>44441</v>
      </c>
      <c r="AE219" s="15">
        <v>1</v>
      </c>
      <c r="AF219" s="15">
        <v>1</v>
      </c>
      <c r="AG219" s="15" t="s">
        <v>640</v>
      </c>
      <c r="AH219" s="15">
        <v>0</v>
      </c>
      <c r="AI219" s="15">
        <v>0</v>
      </c>
      <c r="AJ219" s="15" t="s">
        <v>157</v>
      </c>
      <c r="AK219" s="15" t="s">
        <v>158</v>
      </c>
      <c r="AL219" s="15" t="s">
        <v>361</v>
      </c>
      <c r="AM219" s="17">
        <v>-1665753.42</v>
      </c>
      <c r="AN219" s="17">
        <v>-1665753.42</v>
      </c>
      <c r="AO219" s="15">
        <v>6.08</v>
      </c>
      <c r="AP219" s="17">
        <v>2000000000</v>
      </c>
      <c r="AQ219" s="15">
        <v>1</v>
      </c>
      <c r="AR219" s="15" t="s">
        <v>17</v>
      </c>
      <c r="AS219" s="15" t="s">
        <v>17</v>
      </c>
      <c r="AT219" s="15">
        <v>0</v>
      </c>
      <c r="AU219" s="15">
        <v>0</v>
      </c>
      <c r="AV219" s="15">
        <v>0</v>
      </c>
      <c r="AW219" s="8">
        <f>VLOOKUP(F219,[1]sell!$B:$G,6,0)</f>
        <v>-2000000000</v>
      </c>
      <c r="AX219" s="8">
        <f>VLOOKUP(F219,[1]sell!$B:$J,9,0)</f>
        <v>-1665753.42</v>
      </c>
      <c r="AY219" s="8">
        <f t="shared" si="3"/>
        <v>-2001665753.4200001</v>
      </c>
    </row>
    <row r="220" spans="1:51" ht="24.75" x14ac:dyDescent="0.25">
      <c r="D220" s="15" t="s">
        <v>241</v>
      </c>
      <c r="E220" s="15">
        <v>18494368</v>
      </c>
      <c r="F220" s="15">
        <v>48503663</v>
      </c>
      <c r="G220" s="15" t="s">
        <v>146</v>
      </c>
      <c r="H220" s="15" t="s">
        <v>147</v>
      </c>
      <c r="I220" s="15" t="s">
        <v>147</v>
      </c>
      <c r="J220" s="15" t="s">
        <v>148</v>
      </c>
      <c r="K220" s="15" t="s">
        <v>148</v>
      </c>
      <c r="L220" s="20" t="s">
        <v>194</v>
      </c>
      <c r="M220" s="15" t="s">
        <v>882</v>
      </c>
      <c r="N220" s="15" t="s">
        <v>883</v>
      </c>
      <c r="O220" s="17">
        <v>1500000000</v>
      </c>
      <c r="P220" s="15">
        <v>1</v>
      </c>
      <c r="Q220" s="15" t="s">
        <v>641</v>
      </c>
      <c r="R220" s="15" t="s">
        <v>641</v>
      </c>
      <c r="S220" s="15">
        <v>0</v>
      </c>
      <c r="T220" s="18">
        <v>1500000000</v>
      </c>
      <c r="U220" s="15" t="s">
        <v>641</v>
      </c>
      <c r="V220" s="15" t="s">
        <v>1115</v>
      </c>
      <c r="W220" s="15" t="s">
        <v>17</v>
      </c>
      <c r="X220" s="15">
        <v>0</v>
      </c>
      <c r="Y220" s="15" t="s">
        <v>555</v>
      </c>
      <c r="Z220" s="15"/>
      <c r="AA220" s="19">
        <v>44434</v>
      </c>
      <c r="AB220" s="19">
        <v>44434</v>
      </c>
      <c r="AC220" s="19">
        <v>44441</v>
      </c>
      <c r="AD220" s="19">
        <v>44441</v>
      </c>
      <c r="AE220" s="15">
        <v>1</v>
      </c>
      <c r="AF220" s="15">
        <v>1</v>
      </c>
      <c r="AG220" s="15" t="s">
        <v>643</v>
      </c>
      <c r="AH220" s="15">
        <v>0</v>
      </c>
      <c r="AI220" s="15">
        <v>0</v>
      </c>
      <c r="AJ220" s="15" t="s">
        <v>157</v>
      </c>
      <c r="AK220" s="15" t="s">
        <v>158</v>
      </c>
      <c r="AL220" s="15" t="s">
        <v>361</v>
      </c>
      <c r="AM220" s="17">
        <v>-1245205.48</v>
      </c>
      <c r="AN220" s="17">
        <v>-1245205.48</v>
      </c>
      <c r="AO220" s="15">
        <v>6.06</v>
      </c>
      <c r="AP220" s="17">
        <v>1500000000</v>
      </c>
      <c r="AQ220" s="15">
        <v>1</v>
      </c>
      <c r="AR220" s="15" t="s">
        <v>17</v>
      </c>
      <c r="AS220" s="15" t="s">
        <v>17</v>
      </c>
      <c r="AT220" s="15">
        <v>0</v>
      </c>
      <c r="AU220" s="15">
        <v>0</v>
      </c>
      <c r="AV220" s="15">
        <v>0</v>
      </c>
      <c r="AW220" s="8">
        <f>VLOOKUP(F220,[1]sell!$B:$G,6,0)</f>
        <v>-1500000000</v>
      </c>
      <c r="AX220" s="8">
        <f>VLOOKUP(F220,[1]sell!$B:$J,9,0)</f>
        <v>-1245205.48</v>
      </c>
      <c r="AY220" s="8">
        <f t="shared" si="3"/>
        <v>-1501245205.48</v>
      </c>
    </row>
    <row r="221" spans="1:51" ht="24.75" x14ac:dyDescent="0.25">
      <c r="D221" s="15" t="s">
        <v>241</v>
      </c>
      <c r="E221" s="15">
        <v>18494369</v>
      </c>
      <c r="F221" s="15">
        <v>48503664</v>
      </c>
      <c r="G221" s="15" t="s">
        <v>146</v>
      </c>
      <c r="H221" s="15" t="s">
        <v>147</v>
      </c>
      <c r="I221" s="15" t="s">
        <v>147</v>
      </c>
      <c r="J221" s="15" t="s">
        <v>148</v>
      </c>
      <c r="K221" s="15" t="s">
        <v>148</v>
      </c>
      <c r="L221" s="20" t="s">
        <v>194</v>
      </c>
      <c r="M221" s="15" t="s">
        <v>882</v>
      </c>
      <c r="N221" s="15" t="s">
        <v>883</v>
      </c>
      <c r="O221" s="17">
        <v>2000000000</v>
      </c>
      <c r="P221" s="15">
        <v>1</v>
      </c>
      <c r="Q221" s="15" t="s">
        <v>638</v>
      </c>
      <c r="R221" s="15" t="s">
        <v>638</v>
      </c>
      <c r="S221" s="15">
        <v>0</v>
      </c>
      <c r="T221" s="18">
        <v>2000000000</v>
      </c>
      <c r="U221" s="15" t="s">
        <v>638</v>
      </c>
      <c r="V221" s="15" t="s">
        <v>1116</v>
      </c>
      <c r="W221" s="15" t="s">
        <v>17</v>
      </c>
      <c r="X221" s="15">
        <v>0</v>
      </c>
      <c r="Y221" s="15" t="s">
        <v>555</v>
      </c>
      <c r="Z221" s="15"/>
      <c r="AA221" s="19">
        <v>44434</v>
      </c>
      <c r="AB221" s="19">
        <v>44434</v>
      </c>
      <c r="AC221" s="19">
        <v>44448</v>
      </c>
      <c r="AD221" s="19">
        <v>44448</v>
      </c>
      <c r="AE221" s="15">
        <v>1</v>
      </c>
      <c r="AF221" s="15">
        <v>1</v>
      </c>
      <c r="AG221" s="15" t="s">
        <v>640</v>
      </c>
      <c r="AH221" s="15">
        <v>0</v>
      </c>
      <c r="AI221" s="15">
        <v>0</v>
      </c>
      <c r="AJ221" s="15" t="s">
        <v>157</v>
      </c>
      <c r="AK221" s="15" t="s">
        <v>158</v>
      </c>
      <c r="AL221" s="15" t="s">
        <v>361</v>
      </c>
      <c r="AM221" s="17">
        <v>-1671232.88</v>
      </c>
      <c r="AN221" s="17">
        <v>-1671232.88</v>
      </c>
      <c r="AO221" s="15">
        <v>6.1</v>
      </c>
      <c r="AP221" s="17">
        <v>2000000000</v>
      </c>
      <c r="AQ221" s="15">
        <v>1</v>
      </c>
      <c r="AR221" s="15" t="s">
        <v>17</v>
      </c>
      <c r="AS221" s="15" t="s">
        <v>17</v>
      </c>
      <c r="AT221" s="15">
        <v>0</v>
      </c>
      <c r="AU221" s="15">
        <v>0</v>
      </c>
      <c r="AV221" s="15">
        <v>0</v>
      </c>
      <c r="AW221" s="8">
        <f>VLOOKUP(F221,[1]sell!$B:$G,6,0)</f>
        <v>-2000000000</v>
      </c>
      <c r="AX221" s="8">
        <f>VLOOKUP(F221,[1]sell!$B:$J,9,0)</f>
        <v>-1671232.88</v>
      </c>
      <c r="AY221" s="8">
        <f t="shared" si="3"/>
        <v>-2001671232.8800001</v>
      </c>
    </row>
    <row r="222" spans="1:51" ht="24.75" x14ac:dyDescent="0.25">
      <c r="D222" s="15" t="s">
        <v>241</v>
      </c>
      <c r="E222" s="15">
        <v>18494370</v>
      </c>
      <c r="F222" s="15">
        <v>48503665</v>
      </c>
      <c r="G222" s="15" t="s">
        <v>146</v>
      </c>
      <c r="H222" s="15" t="s">
        <v>147</v>
      </c>
      <c r="I222" s="15" t="s">
        <v>147</v>
      </c>
      <c r="J222" s="15" t="s">
        <v>148</v>
      </c>
      <c r="K222" s="15" t="s">
        <v>148</v>
      </c>
      <c r="L222" s="20" t="s">
        <v>194</v>
      </c>
      <c r="M222" s="15" t="s">
        <v>882</v>
      </c>
      <c r="N222" s="15" t="s">
        <v>883</v>
      </c>
      <c r="O222" s="17">
        <v>2000000000</v>
      </c>
      <c r="P222" s="15">
        <v>1</v>
      </c>
      <c r="Q222" s="15" t="s">
        <v>638</v>
      </c>
      <c r="R222" s="15" t="s">
        <v>638</v>
      </c>
      <c r="S222" s="15">
        <v>0</v>
      </c>
      <c r="T222" s="18">
        <v>2000000000</v>
      </c>
      <c r="U222" s="15" t="s">
        <v>638</v>
      </c>
      <c r="V222" s="15" t="s">
        <v>1117</v>
      </c>
      <c r="W222" s="15" t="s">
        <v>17</v>
      </c>
      <c r="X222" s="15">
        <v>0</v>
      </c>
      <c r="Y222" s="15" t="s">
        <v>555</v>
      </c>
      <c r="Z222" s="15"/>
      <c r="AA222" s="19">
        <v>44434</v>
      </c>
      <c r="AB222" s="19">
        <v>44434</v>
      </c>
      <c r="AC222" s="19">
        <v>44448</v>
      </c>
      <c r="AD222" s="19">
        <v>44448</v>
      </c>
      <c r="AE222" s="15">
        <v>1</v>
      </c>
      <c r="AF222" s="15">
        <v>1</v>
      </c>
      <c r="AG222" s="15" t="s">
        <v>640</v>
      </c>
      <c r="AH222" s="15">
        <v>0</v>
      </c>
      <c r="AI222" s="15">
        <v>0</v>
      </c>
      <c r="AJ222" s="15" t="s">
        <v>157</v>
      </c>
      <c r="AK222" s="15" t="s">
        <v>158</v>
      </c>
      <c r="AL222" s="15" t="s">
        <v>361</v>
      </c>
      <c r="AM222" s="17">
        <v>-1665753.43</v>
      </c>
      <c r="AN222" s="17">
        <v>-1665753.43</v>
      </c>
      <c r="AO222" s="15">
        <v>6.08</v>
      </c>
      <c r="AP222" s="17">
        <v>2000000000</v>
      </c>
      <c r="AQ222" s="15">
        <v>1</v>
      </c>
      <c r="AR222" s="15" t="s">
        <v>17</v>
      </c>
      <c r="AS222" s="15" t="s">
        <v>17</v>
      </c>
      <c r="AT222" s="15">
        <v>0</v>
      </c>
      <c r="AU222" s="15">
        <v>0</v>
      </c>
      <c r="AV222" s="15">
        <v>0</v>
      </c>
      <c r="AW222" s="8">
        <f>VLOOKUP(F222,[1]sell!$B:$G,6,0)</f>
        <v>-2000000000</v>
      </c>
      <c r="AX222" s="8">
        <f>VLOOKUP(F222,[1]sell!$B:$J,9,0)</f>
        <v>-1665753.43</v>
      </c>
      <c r="AY222" s="8">
        <f t="shared" si="3"/>
        <v>-2001665753.4300001</v>
      </c>
    </row>
    <row r="223" spans="1:51" ht="24.75" x14ac:dyDescent="0.25">
      <c r="D223" s="15" t="s">
        <v>241</v>
      </c>
      <c r="E223" s="15">
        <v>18494371</v>
      </c>
      <c r="F223" s="15">
        <v>48503658</v>
      </c>
      <c r="G223" s="15" t="s">
        <v>146</v>
      </c>
      <c r="H223" s="15" t="s">
        <v>147</v>
      </c>
      <c r="I223" s="15" t="s">
        <v>147</v>
      </c>
      <c r="J223" s="15" t="s">
        <v>148</v>
      </c>
      <c r="K223" s="15" t="s">
        <v>148</v>
      </c>
      <c r="L223" s="20" t="s">
        <v>194</v>
      </c>
      <c r="M223" s="15" t="s">
        <v>882</v>
      </c>
      <c r="N223" s="15" t="s">
        <v>883</v>
      </c>
      <c r="O223" s="17">
        <v>5000000000</v>
      </c>
      <c r="P223" s="15">
        <v>1</v>
      </c>
      <c r="Q223" s="15" t="s">
        <v>694</v>
      </c>
      <c r="R223" s="15" t="s">
        <v>694</v>
      </c>
      <c r="S223" s="15">
        <v>0</v>
      </c>
      <c r="T223" s="18">
        <v>5000000000</v>
      </c>
      <c r="U223" s="15" t="s">
        <v>694</v>
      </c>
      <c r="V223" s="15" t="s">
        <v>1118</v>
      </c>
      <c r="W223" s="15" t="s">
        <v>17</v>
      </c>
      <c r="X223" s="15">
        <v>0</v>
      </c>
      <c r="Y223" s="15" t="s">
        <v>555</v>
      </c>
      <c r="Z223" s="15"/>
      <c r="AA223" s="19">
        <v>44434</v>
      </c>
      <c r="AB223" s="19">
        <v>44434</v>
      </c>
      <c r="AC223" s="19">
        <v>44469</v>
      </c>
      <c r="AD223" s="19">
        <v>44469</v>
      </c>
      <c r="AE223" s="15">
        <v>1</v>
      </c>
      <c r="AF223" s="15">
        <v>1</v>
      </c>
      <c r="AG223" s="15" t="s">
        <v>696</v>
      </c>
      <c r="AH223" s="15">
        <v>0</v>
      </c>
      <c r="AI223" s="15">
        <v>0</v>
      </c>
      <c r="AJ223" s="15" t="s">
        <v>157</v>
      </c>
      <c r="AK223" s="15" t="s">
        <v>158</v>
      </c>
      <c r="AL223" s="15" t="s">
        <v>361</v>
      </c>
      <c r="AM223" s="17">
        <v>-4239726.03</v>
      </c>
      <c r="AN223" s="17">
        <v>-4239726.03</v>
      </c>
      <c r="AO223" s="15">
        <v>6.19</v>
      </c>
      <c r="AP223" s="17">
        <v>5000000000</v>
      </c>
      <c r="AQ223" s="15">
        <v>1</v>
      </c>
      <c r="AR223" s="15" t="s">
        <v>17</v>
      </c>
      <c r="AS223" s="15" t="s">
        <v>17</v>
      </c>
      <c r="AT223" s="15">
        <v>0</v>
      </c>
      <c r="AU223" s="15">
        <v>0</v>
      </c>
      <c r="AV223" s="15">
        <v>0</v>
      </c>
      <c r="AW223" s="8">
        <f>VLOOKUP(F223,[1]sell!$B:$G,6,0)</f>
        <v>-5000000000</v>
      </c>
      <c r="AX223" s="8">
        <f>VLOOKUP(F223,[1]sell!$B:$J,9,0)</f>
        <v>-4239726.03</v>
      </c>
      <c r="AY223" s="8">
        <f t="shared" si="3"/>
        <v>-5004239726.0299997</v>
      </c>
    </row>
    <row r="224" spans="1:51" ht="24.75" x14ac:dyDescent="0.25">
      <c r="D224" s="15" t="s">
        <v>246</v>
      </c>
      <c r="E224" s="15">
        <v>18495160</v>
      </c>
      <c r="F224" s="15">
        <v>48521636</v>
      </c>
      <c r="G224" s="15" t="s">
        <v>146</v>
      </c>
      <c r="H224" s="15" t="s">
        <v>147</v>
      </c>
      <c r="I224" s="15" t="s">
        <v>147</v>
      </c>
      <c r="J224" s="15" t="s">
        <v>148</v>
      </c>
      <c r="K224" s="15" t="s">
        <v>148</v>
      </c>
      <c r="L224" s="20" t="s">
        <v>194</v>
      </c>
      <c r="M224" s="15" t="s">
        <v>882</v>
      </c>
      <c r="N224" s="15" t="s">
        <v>883</v>
      </c>
      <c r="O224" s="17">
        <v>779000000</v>
      </c>
      <c r="P224" s="15">
        <v>1.3478E-2</v>
      </c>
      <c r="Q224" s="15" t="s">
        <v>1119</v>
      </c>
      <c r="R224" s="15" t="s">
        <v>1119</v>
      </c>
      <c r="S224" s="15">
        <v>0</v>
      </c>
      <c r="T224" s="18">
        <v>10499128.300000001</v>
      </c>
      <c r="U224" s="15" t="s">
        <v>1120</v>
      </c>
      <c r="V224" s="15" t="s">
        <v>1121</v>
      </c>
      <c r="W224" s="15" t="s">
        <v>343</v>
      </c>
      <c r="X224" s="15">
        <v>0</v>
      </c>
      <c r="Y224" s="15" t="s">
        <v>555</v>
      </c>
      <c r="Z224" s="15"/>
      <c r="AA224" s="19">
        <v>44435</v>
      </c>
      <c r="AB224" s="19">
        <v>44435</v>
      </c>
      <c r="AC224" s="19">
        <v>44442</v>
      </c>
      <c r="AD224" s="19">
        <v>44442</v>
      </c>
      <c r="AE224" s="15">
        <v>73.990799999999993</v>
      </c>
      <c r="AF224" s="15">
        <v>73.191199999999995</v>
      </c>
      <c r="AG224" s="15" t="s">
        <v>1122</v>
      </c>
      <c r="AH224" s="15">
        <v>0</v>
      </c>
      <c r="AI224" s="15">
        <v>0</v>
      </c>
      <c r="AJ224" s="15" t="s">
        <v>157</v>
      </c>
      <c r="AK224" s="15" t="s">
        <v>158</v>
      </c>
      <c r="AL224" s="15" t="s">
        <v>361</v>
      </c>
      <c r="AM224" s="17">
        <v>-379.7</v>
      </c>
      <c r="AN224" s="17">
        <v>-27936.2</v>
      </c>
      <c r="AO224" s="15">
        <v>0.33</v>
      </c>
      <c r="AP224" s="17">
        <v>772467065.20000005</v>
      </c>
      <c r="AQ224" s="15">
        <v>1</v>
      </c>
      <c r="AR224" s="15" t="s">
        <v>17</v>
      </c>
      <c r="AS224" s="15" t="s">
        <v>343</v>
      </c>
      <c r="AT224" s="15">
        <v>0</v>
      </c>
      <c r="AU224" s="15">
        <v>0</v>
      </c>
      <c r="AV224" s="15">
        <v>0</v>
      </c>
      <c r="AW224" s="8">
        <f>VLOOKUP(F224,[1]sell!$B:$G,6,0)</f>
        <v>-772467065.20000005</v>
      </c>
      <c r="AX224" s="8">
        <f>VLOOKUP(F224,[1]sell!$B:$J,9,0)</f>
        <v>-27936.2</v>
      </c>
      <c r="AY224" s="8">
        <f t="shared" si="3"/>
        <v>-772495001.4000001</v>
      </c>
    </row>
    <row r="225" spans="1:51" ht="24.75" x14ac:dyDescent="0.25">
      <c r="D225" s="15" t="s">
        <v>246</v>
      </c>
      <c r="E225" s="15">
        <v>18495161</v>
      </c>
      <c r="F225" s="15">
        <v>48522069</v>
      </c>
      <c r="G225" s="15" t="s">
        <v>146</v>
      </c>
      <c r="H225" s="15" t="s">
        <v>147</v>
      </c>
      <c r="I225" s="15" t="s">
        <v>147</v>
      </c>
      <c r="J225" s="15" t="s">
        <v>148</v>
      </c>
      <c r="K225" s="15" t="s">
        <v>148</v>
      </c>
      <c r="L225" s="20" t="s">
        <v>194</v>
      </c>
      <c r="M225" s="15" t="s">
        <v>1045</v>
      </c>
      <c r="N225" s="15" t="s">
        <v>1046</v>
      </c>
      <c r="O225" s="17">
        <v>1000000</v>
      </c>
      <c r="P225" s="15">
        <v>1.2645230000000001</v>
      </c>
      <c r="Q225" s="15" t="s">
        <v>1123</v>
      </c>
      <c r="R225" s="15" t="s">
        <v>1124</v>
      </c>
      <c r="S225" s="15">
        <v>5</v>
      </c>
      <c r="T225" s="18">
        <v>12199400</v>
      </c>
      <c r="U225" s="15" t="s">
        <v>1125</v>
      </c>
      <c r="V225" s="15" t="s">
        <v>1126</v>
      </c>
      <c r="W225" s="15" t="s">
        <v>343</v>
      </c>
      <c r="X225" s="15">
        <v>942</v>
      </c>
      <c r="Y225" s="15" t="s">
        <v>429</v>
      </c>
      <c r="Z225" s="15"/>
      <c r="AA225" s="19">
        <v>44435</v>
      </c>
      <c r="AB225" s="19">
        <v>44435</v>
      </c>
      <c r="AC225" s="19">
        <v>44442</v>
      </c>
      <c r="AD225" s="19">
        <v>44442</v>
      </c>
      <c r="AE225" s="15">
        <v>73.990799999999993</v>
      </c>
      <c r="AF225" s="15">
        <v>73.191199999999995</v>
      </c>
      <c r="AG225" s="15" t="s">
        <v>1127</v>
      </c>
      <c r="AH225" s="15">
        <v>0</v>
      </c>
      <c r="AI225" s="15">
        <v>0</v>
      </c>
      <c r="AJ225" s="15" t="s">
        <v>157</v>
      </c>
      <c r="AK225" s="15" t="s">
        <v>158</v>
      </c>
      <c r="AL225" s="15">
        <v>1</v>
      </c>
      <c r="AM225" s="17">
        <v>-467.92</v>
      </c>
      <c r="AN225" s="17">
        <v>-34426.93</v>
      </c>
      <c r="AO225" s="15">
        <v>0.35</v>
      </c>
      <c r="AP225" s="17">
        <v>897563535.36000001</v>
      </c>
      <c r="AQ225" s="15" t="s">
        <v>342</v>
      </c>
      <c r="AR225" s="15" t="s">
        <v>17</v>
      </c>
      <c r="AS225" s="15" t="s">
        <v>343</v>
      </c>
      <c r="AT225" s="15">
        <v>94.1</v>
      </c>
      <c r="AU225" s="15">
        <v>94.25</v>
      </c>
      <c r="AV225" s="15">
        <v>15.15</v>
      </c>
      <c r="AW225" s="8">
        <f>VLOOKUP(F225,[1]sell!$B:$G,6,0)</f>
        <v>-897563535.36000001</v>
      </c>
      <c r="AX225" s="8">
        <f>VLOOKUP(F225,[1]sell!$B:$J,9,0)</f>
        <v>-34426.93</v>
      </c>
      <c r="AY225" s="8">
        <f t="shared" si="3"/>
        <v>-897597962.28999996</v>
      </c>
    </row>
    <row r="226" spans="1:51" ht="24.75" x14ac:dyDescent="0.25">
      <c r="D226" s="15" t="s">
        <v>246</v>
      </c>
      <c r="E226" s="15">
        <v>18495163</v>
      </c>
      <c r="F226" s="15">
        <v>48522422</v>
      </c>
      <c r="G226" s="15" t="s">
        <v>146</v>
      </c>
      <c r="H226" s="15" t="s">
        <v>147</v>
      </c>
      <c r="I226" s="15" t="s">
        <v>147</v>
      </c>
      <c r="J226" s="15" t="s">
        <v>148</v>
      </c>
      <c r="K226" s="15" t="s">
        <v>148</v>
      </c>
      <c r="L226" s="20" t="s">
        <v>194</v>
      </c>
      <c r="M226" s="15" t="s">
        <v>882</v>
      </c>
      <c r="N226" s="15" t="s">
        <v>883</v>
      </c>
      <c r="O226" s="17">
        <v>4179000000</v>
      </c>
      <c r="P226" s="15">
        <v>1.3478E-2</v>
      </c>
      <c r="Q226" s="15" t="s">
        <v>1128</v>
      </c>
      <c r="R226" s="15" t="s">
        <v>1128</v>
      </c>
      <c r="S226" s="15">
        <v>0</v>
      </c>
      <c r="T226" s="18">
        <v>56323308.299999997</v>
      </c>
      <c r="U226" s="15" t="s">
        <v>1129</v>
      </c>
      <c r="V226" s="15" t="s">
        <v>1130</v>
      </c>
      <c r="W226" s="15" t="s">
        <v>343</v>
      </c>
      <c r="X226" s="15">
        <v>0</v>
      </c>
      <c r="Y226" s="15" t="s">
        <v>555</v>
      </c>
      <c r="Z226" s="15"/>
      <c r="AA226" s="19">
        <v>44435</v>
      </c>
      <c r="AB226" s="19">
        <v>44435</v>
      </c>
      <c r="AC226" s="19">
        <v>44442</v>
      </c>
      <c r="AD226" s="19">
        <v>44442</v>
      </c>
      <c r="AE226" s="15">
        <v>73.990799999999993</v>
      </c>
      <c r="AF226" s="15">
        <v>73.191199999999995</v>
      </c>
      <c r="AG226" s="15" t="s">
        <v>1131</v>
      </c>
      <c r="AH226" s="15">
        <v>0</v>
      </c>
      <c r="AI226" s="15">
        <v>0</v>
      </c>
      <c r="AJ226" s="15" t="s">
        <v>157</v>
      </c>
      <c r="AK226" s="15" t="s">
        <v>158</v>
      </c>
      <c r="AL226" s="15" t="s">
        <v>361</v>
      </c>
      <c r="AM226" s="17">
        <v>-1851.73</v>
      </c>
      <c r="AN226" s="17">
        <v>-136239.92000000001</v>
      </c>
      <c r="AO226" s="15">
        <v>0.3</v>
      </c>
      <c r="AP226" s="17">
        <v>4143953614.1900001</v>
      </c>
      <c r="AQ226" s="15">
        <v>1</v>
      </c>
      <c r="AR226" s="15" t="s">
        <v>17</v>
      </c>
      <c r="AS226" s="15" t="s">
        <v>343</v>
      </c>
      <c r="AT226" s="15">
        <v>0</v>
      </c>
      <c r="AU226" s="15">
        <v>0</v>
      </c>
      <c r="AV226" s="15">
        <v>0</v>
      </c>
      <c r="AW226" s="8">
        <f>VLOOKUP(F226,[1]sell!$B:$G,6,0)</f>
        <v>-4143953614.1900001</v>
      </c>
      <c r="AX226" s="8">
        <f>VLOOKUP(F226,[1]sell!$B:$J,9,0)</f>
        <v>-136239.92000000001</v>
      </c>
      <c r="AY226" s="8">
        <f t="shared" si="3"/>
        <v>-4144089854.1100001</v>
      </c>
    </row>
    <row r="227" spans="1:51" ht="24.75" x14ac:dyDescent="0.25">
      <c r="D227" s="15" t="s">
        <v>246</v>
      </c>
      <c r="E227" s="15">
        <v>18495164</v>
      </c>
      <c r="F227" s="15">
        <v>48522418</v>
      </c>
      <c r="G227" s="15" t="s">
        <v>146</v>
      </c>
      <c r="H227" s="15" t="s">
        <v>147</v>
      </c>
      <c r="I227" s="15" t="s">
        <v>147</v>
      </c>
      <c r="J227" s="15" t="s">
        <v>148</v>
      </c>
      <c r="K227" s="15" t="s">
        <v>148</v>
      </c>
      <c r="L227" s="20" t="s">
        <v>194</v>
      </c>
      <c r="M227" s="15" t="s">
        <v>1132</v>
      </c>
      <c r="N227" s="15" t="s">
        <v>1133</v>
      </c>
      <c r="O227" s="17">
        <v>1100000</v>
      </c>
      <c r="P227" s="15">
        <v>1.4769030000000001</v>
      </c>
      <c r="Q227" s="15" t="s">
        <v>1134</v>
      </c>
      <c r="R227" s="15" t="s">
        <v>1135</v>
      </c>
      <c r="S227" s="15">
        <v>17</v>
      </c>
      <c r="T227" s="18">
        <v>13507450</v>
      </c>
      <c r="U227" s="15" t="s">
        <v>1136</v>
      </c>
      <c r="V227" s="15" t="s">
        <v>1137</v>
      </c>
      <c r="W227" s="15" t="s">
        <v>343</v>
      </c>
      <c r="X227" s="15">
        <v>0</v>
      </c>
      <c r="Y227" s="15" t="s">
        <v>429</v>
      </c>
      <c r="Z227" s="15"/>
      <c r="AA227" s="19">
        <v>44435</v>
      </c>
      <c r="AB227" s="19">
        <v>44435</v>
      </c>
      <c r="AC227" s="19">
        <v>44442</v>
      </c>
      <c r="AD227" s="19">
        <v>44442</v>
      </c>
      <c r="AE227" s="15">
        <v>73.990799999999993</v>
      </c>
      <c r="AF227" s="15">
        <v>73.191199999999995</v>
      </c>
      <c r="AG227" s="15" t="s">
        <v>1138</v>
      </c>
      <c r="AH227" s="15">
        <v>0</v>
      </c>
      <c r="AI227" s="15">
        <v>0</v>
      </c>
      <c r="AJ227" s="15" t="s">
        <v>157</v>
      </c>
      <c r="AK227" s="15" t="s">
        <v>158</v>
      </c>
      <c r="AL227" s="15">
        <v>1</v>
      </c>
      <c r="AM227" s="17">
        <v>-518.08000000000004</v>
      </c>
      <c r="AN227" s="17">
        <v>-38117.43</v>
      </c>
      <c r="AO227" s="15">
        <v>0.35</v>
      </c>
      <c r="AP227" s="17">
        <v>993802529.27999997</v>
      </c>
      <c r="AQ227" s="15" t="s">
        <v>342</v>
      </c>
      <c r="AR227" s="15" t="s">
        <v>17</v>
      </c>
      <c r="AS227" s="15" t="s">
        <v>343</v>
      </c>
      <c r="AT227" s="15">
        <v>111.93</v>
      </c>
      <c r="AU227" s="15">
        <v>112.43</v>
      </c>
      <c r="AV227" s="15">
        <v>2.97</v>
      </c>
      <c r="AW227" s="8">
        <f>VLOOKUP(F227,[1]sell!$B:$G,6,0)</f>
        <v>-993802529.27999997</v>
      </c>
      <c r="AX227" s="8">
        <f>VLOOKUP(F227,[1]sell!$B:$J,9,0)</f>
        <v>-38118.160000000003</v>
      </c>
      <c r="AY227" s="8">
        <f t="shared" si="3"/>
        <v>-993840647.43999994</v>
      </c>
    </row>
    <row r="228" spans="1:51" ht="24.75" x14ac:dyDescent="0.25">
      <c r="D228" s="15" t="s">
        <v>246</v>
      </c>
      <c r="E228" s="15">
        <v>18495179</v>
      </c>
      <c r="F228" s="15">
        <v>48522897</v>
      </c>
      <c r="G228" s="15" t="s">
        <v>146</v>
      </c>
      <c r="H228" s="15" t="s">
        <v>147</v>
      </c>
      <c r="I228" s="15" t="s">
        <v>147</v>
      </c>
      <c r="J228" s="15" t="s">
        <v>148</v>
      </c>
      <c r="K228" s="15" t="s">
        <v>148</v>
      </c>
      <c r="L228" s="20" t="s">
        <v>194</v>
      </c>
      <c r="M228" s="15" t="s">
        <v>1139</v>
      </c>
      <c r="N228" s="15" t="s">
        <v>1140</v>
      </c>
      <c r="O228" s="17">
        <v>1350000</v>
      </c>
      <c r="P228" s="15">
        <v>1.495846</v>
      </c>
      <c r="Q228" s="15" t="s">
        <v>1141</v>
      </c>
      <c r="R228" s="15" t="s">
        <v>1142</v>
      </c>
      <c r="S228" s="15">
        <v>30</v>
      </c>
      <c r="T228" s="18">
        <v>14159880</v>
      </c>
      <c r="U228" s="15" t="s">
        <v>1143</v>
      </c>
      <c r="V228" s="15" t="s">
        <v>1144</v>
      </c>
      <c r="W228" s="15" t="s">
        <v>343</v>
      </c>
      <c r="X228" s="15">
        <v>0</v>
      </c>
      <c r="Y228" s="15" t="s">
        <v>429</v>
      </c>
      <c r="Z228" s="15"/>
      <c r="AA228" s="19">
        <v>44435</v>
      </c>
      <c r="AB228" s="19">
        <v>44435</v>
      </c>
      <c r="AC228" s="19">
        <v>44442</v>
      </c>
      <c r="AD228" s="19">
        <v>44442</v>
      </c>
      <c r="AE228" s="15">
        <v>73.990799999999993</v>
      </c>
      <c r="AF228" s="15">
        <v>73.191199999999995</v>
      </c>
      <c r="AG228" s="15" t="s">
        <v>1145</v>
      </c>
      <c r="AH228" s="15">
        <v>0</v>
      </c>
      <c r="AI228" s="15">
        <v>0</v>
      </c>
      <c r="AJ228" s="15" t="s">
        <v>157</v>
      </c>
      <c r="AK228" s="15" t="s">
        <v>158</v>
      </c>
      <c r="AL228" s="15">
        <v>1</v>
      </c>
      <c r="AM228" s="17">
        <v>-543.12</v>
      </c>
      <c r="AN228" s="17">
        <v>-39959.730000000003</v>
      </c>
      <c r="AO228" s="15">
        <v>0.35</v>
      </c>
      <c r="AP228" s="17">
        <v>1041804675.0700001</v>
      </c>
      <c r="AQ228" s="15" t="s">
        <v>342</v>
      </c>
      <c r="AR228" s="15" t="s">
        <v>17</v>
      </c>
      <c r="AS228" s="15" t="s">
        <v>343</v>
      </c>
      <c r="AT228" s="15">
        <v>111.93</v>
      </c>
      <c r="AU228" s="15">
        <v>112.43</v>
      </c>
      <c r="AV228" s="15">
        <v>2.97</v>
      </c>
      <c r="AW228" s="8">
        <f>VLOOKUP(F228,[1]sell!$B:$G,6,0)</f>
        <v>-1041804675.0700001</v>
      </c>
      <c r="AX228" s="8">
        <f>VLOOKUP(F228,[1]sell!$B:$J,9,0)</f>
        <v>-39959.730000000003</v>
      </c>
      <c r="AY228" s="8">
        <f t="shared" si="3"/>
        <v>-1041844634.8000001</v>
      </c>
    </row>
    <row r="229" spans="1:51" ht="24.75" x14ac:dyDescent="0.25">
      <c r="D229" s="15" t="s">
        <v>246</v>
      </c>
      <c r="E229" s="15">
        <v>18495180</v>
      </c>
      <c r="F229" s="15">
        <v>48522889</v>
      </c>
      <c r="G229" s="15" t="s">
        <v>146</v>
      </c>
      <c r="H229" s="15" t="s">
        <v>147</v>
      </c>
      <c r="I229" s="15" t="s">
        <v>147</v>
      </c>
      <c r="J229" s="15" t="s">
        <v>148</v>
      </c>
      <c r="K229" s="15" t="s">
        <v>148</v>
      </c>
      <c r="L229" s="20" t="s">
        <v>194</v>
      </c>
      <c r="M229" s="15" t="s">
        <v>1146</v>
      </c>
      <c r="N229" s="15" t="s">
        <v>1147</v>
      </c>
      <c r="O229" s="17">
        <v>2400000</v>
      </c>
      <c r="P229" s="15">
        <v>1.3821399999999999</v>
      </c>
      <c r="Q229" s="15" t="s">
        <v>1148</v>
      </c>
      <c r="R229" s="15" t="s">
        <v>1148</v>
      </c>
      <c r="S229" s="15">
        <v>30</v>
      </c>
      <c r="T229" s="18">
        <v>11730720</v>
      </c>
      <c r="U229" s="15" t="s">
        <v>1149</v>
      </c>
      <c r="V229" s="15" t="s">
        <v>1150</v>
      </c>
      <c r="W229" s="15" t="s">
        <v>343</v>
      </c>
      <c r="X229" s="15">
        <v>500.83109999999999</v>
      </c>
      <c r="Y229" s="15" t="s">
        <v>429</v>
      </c>
      <c r="Z229" s="15"/>
      <c r="AA229" s="19">
        <v>44435</v>
      </c>
      <c r="AB229" s="19">
        <v>44435</v>
      </c>
      <c r="AC229" s="19">
        <v>44442</v>
      </c>
      <c r="AD229" s="19">
        <v>44442</v>
      </c>
      <c r="AE229" s="15">
        <v>73.990799999999993</v>
      </c>
      <c r="AF229" s="15">
        <v>73.191199999999995</v>
      </c>
      <c r="AG229" s="15" t="s">
        <v>1151</v>
      </c>
      <c r="AH229" s="15">
        <v>0</v>
      </c>
      <c r="AI229" s="15">
        <v>0</v>
      </c>
      <c r="AJ229" s="15" t="s">
        <v>157</v>
      </c>
      <c r="AK229" s="15" t="s">
        <v>158</v>
      </c>
      <c r="AL229" s="15">
        <v>1</v>
      </c>
      <c r="AM229" s="17">
        <v>-449.96</v>
      </c>
      <c r="AN229" s="17">
        <v>-33105.54</v>
      </c>
      <c r="AO229" s="15">
        <v>0.35</v>
      </c>
      <c r="AP229" s="17">
        <v>863080685.57000005</v>
      </c>
      <c r="AQ229" s="15">
        <v>490.05</v>
      </c>
      <c r="AR229" s="15" t="s">
        <v>17</v>
      </c>
      <c r="AS229" s="15" t="s">
        <v>343</v>
      </c>
      <c r="AT229" s="15">
        <v>101.5</v>
      </c>
      <c r="AU229" s="15">
        <v>101.800003</v>
      </c>
      <c r="AV229" s="15">
        <v>0</v>
      </c>
      <c r="AW229" s="8">
        <f>VLOOKUP(F229,[1]sell!$B:$G,6,0)</f>
        <v>-863080685.57000005</v>
      </c>
      <c r="AX229" s="8">
        <f>VLOOKUP(F229,[1]sell!$B:$J,9,0)</f>
        <v>-33104.07</v>
      </c>
      <c r="AY229" s="8">
        <f t="shared" si="3"/>
        <v>-863113789.6400001</v>
      </c>
    </row>
    <row r="230" spans="1:51" ht="24.75" x14ac:dyDescent="0.25">
      <c r="A230" s="6">
        <v>9</v>
      </c>
      <c r="B230" s="6" t="str">
        <f>VLOOKUP(F230,[1]buy!$B:$E,4,0)</f>
        <v>47010</v>
      </c>
      <c r="C230" s="6">
        <f>VLOOKUP(F230,[1]buy!$B:$H,7,0)</f>
        <v>47011</v>
      </c>
      <c r="D230" s="15" t="s">
        <v>246</v>
      </c>
      <c r="E230" s="15">
        <v>18495195</v>
      </c>
      <c r="F230" s="15">
        <v>48523212</v>
      </c>
      <c r="G230" s="15" t="s">
        <v>146</v>
      </c>
      <c r="H230" s="15" t="s">
        <v>147</v>
      </c>
      <c r="I230" s="15" t="s">
        <v>147</v>
      </c>
      <c r="J230" s="15" t="s">
        <v>148</v>
      </c>
      <c r="K230" s="15" t="s">
        <v>148</v>
      </c>
      <c r="L230" s="16" t="s">
        <v>149</v>
      </c>
      <c r="M230" s="15" t="s">
        <v>882</v>
      </c>
      <c r="N230" s="15" t="s">
        <v>883</v>
      </c>
      <c r="O230" s="17">
        <v>200000000</v>
      </c>
      <c r="P230" s="15">
        <v>1</v>
      </c>
      <c r="Q230" s="15" t="s">
        <v>901</v>
      </c>
      <c r="R230" s="15" t="s">
        <v>901</v>
      </c>
      <c r="S230" s="15">
        <v>0</v>
      </c>
      <c r="T230" s="18">
        <v>200000000</v>
      </c>
      <c r="U230" s="15" t="s">
        <v>901</v>
      </c>
      <c r="V230" s="15" t="s">
        <v>1152</v>
      </c>
      <c r="W230" s="15" t="s">
        <v>17</v>
      </c>
      <c r="X230" s="15">
        <v>0</v>
      </c>
      <c r="Y230" s="15" t="s">
        <v>555</v>
      </c>
      <c r="Z230" s="15"/>
      <c r="AA230" s="19">
        <v>44435</v>
      </c>
      <c r="AB230" s="19">
        <v>44435</v>
      </c>
      <c r="AC230" s="19">
        <v>44525</v>
      </c>
      <c r="AD230" s="19">
        <v>44525</v>
      </c>
      <c r="AE230" s="15">
        <v>1</v>
      </c>
      <c r="AF230" s="15">
        <v>1</v>
      </c>
      <c r="AG230" s="15" t="s">
        <v>901</v>
      </c>
      <c r="AH230" s="15">
        <v>0</v>
      </c>
      <c r="AI230" s="15">
        <v>0</v>
      </c>
      <c r="AJ230" s="15" t="s">
        <v>157</v>
      </c>
      <c r="AK230" s="15" t="s">
        <v>158</v>
      </c>
      <c r="AL230" s="15" t="s">
        <v>361</v>
      </c>
      <c r="AM230" s="17">
        <v>156054.79</v>
      </c>
      <c r="AN230" s="17">
        <v>156054.79</v>
      </c>
      <c r="AO230" s="15">
        <v>7.12</v>
      </c>
      <c r="AP230" s="17">
        <v>200000000</v>
      </c>
      <c r="AQ230" s="15">
        <v>1</v>
      </c>
      <c r="AR230" s="15" t="s">
        <v>17</v>
      </c>
      <c r="AS230" s="15" t="s">
        <v>17</v>
      </c>
      <c r="AT230" s="15">
        <v>0</v>
      </c>
      <c r="AU230" s="15">
        <v>0</v>
      </c>
      <c r="AV230" s="15">
        <v>0</v>
      </c>
      <c r="AW230" s="8">
        <f>VLOOKUP(F230,[1]buy!$B:$G,6,0)</f>
        <v>200000000</v>
      </c>
      <c r="AX230" s="8">
        <f>VLOOKUP(F230,[1]buy!$B:$J,9,0)</f>
        <v>156054.79</v>
      </c>
      <c r="AY230" s="8">
        <f t="shared" si="3"/>
        <v>200156054.78999999</v>
      </c>
    </row>
    <row r="231" spans="1:51" ht="24.75" x14ac:dyDescent="0.25">
      <c r="A231" s="6">
        <v>9</v>
      </c>
      <c r="B231" s="6" t="str">
        <f>VLOOKUP(F231,[1]buy!$B:$E,4,0)</f>
        <v>47010</v>
      </c>
      <c r="C231" s="6">
        <f>VLOOKUP(F231,[1]buy!$B:$H,7,0)</f>
        <v>47011</v>
      </c>
      <c r="D231" s="15" t="s">
        <v>246</v>
      </c>
      <c r="E231" s="15">
        <v>18495197</v>
      </c>
      <c r="F231" s="15">
        <v>48523240</v>
      </c>
      <c r="G231" s="15" t="s">
        <v>146</v>
      </c>
      <c r="H231" s="15" t="s">
        <v>147</v>
      </c>
      <c r="I231" s="15" t="s">
        <v>147</v>
      </c>
      <c r="J231" s="15" t="s">
        <v>148</v>
      </c>
      <c r="K231" s="15" t="s">
        <v>148</v>
      </c>
      <c r="L231" s="16" t="s">
        <v>149</v>
      </c>
      <c r="M231" s="15" t="s">
        <v>882</v>
      </c>
      <c r="N231" s="15" t="s">
        <v>883</v>
      </c>
      <c r="O231" s="17">
        <v>166700000</v>
      </c>
      <c r="P231" s="15">
        <v>1</v>
      </c>
      <c r="Q231" s="15" t="s">
        <v>1153</v>
      </c>
      <c r="R231" s="15" t="s">
        <v>1153</v>
      </c>
      <c r="S231" s="15">
        <v>0</v>
      </c>
      <c r="T231" s="18">
        <v>166700000</v>
      </c>
      <c r="U231" s="15" t="s">
        <v>1153</v>
      </c>
      <c r="V231" s="15" t="s">
        <v>1154</v>
      </c>
      <c r="W231" s="15" t="s">
        <v>17</v>
      </c>
      <c r="X231" s="15">
        <v>0</v>
      </c>
      <c r="Y231" s="15" t="s">
        <v>555</v>
      </c>
      <c r="Z231" s="15"/>
      <c r="AA231" s="19">
        <v>44435</v>
      </c>
      <c r="AB231" s="19">
        <v>44435</v>
      </c>
      <c r="AC231" s="19">
        <v>44525</v>
      </c>
      <c r="AD231" s="19">
        <v>44525</v>
      </c>
      <c r="AE231" s="15">
        <v>1</v>
      </c>
      <c r="AF231" s="15">
        <v>1</v>
      </c>
      <c r="AG231" s="15" t="s">
        <v>1153</v>
      </c>
      <c r="AH231" s="15">
        <v>0</v>
      </c>
      <c r="AI231" s="15">
        <v>0</v>
      </c>
      <c r="AJ231" s="15" t="s">
        <v>157</v>
      </c>
      <c r="AK231" s="15" t="s">
        <v>158</v>
      </c>
      <c r="AL231" s="15" t="s">
        <v>361</v>
      </c>
      <c r="AM231" s="17">
        <v>130254.36</v>
      </c>
      <c r="AN231" s="17">
        <v>130254.36</v>
      </c>
      <c r="AO231" s="15">
        <v>7.13</v>
      </c>
      <c r="AP231" s="17">
        <v>166700000</v>
      </c>
      <c r="AQ231" s="15">
        <v>1</v>
      </c>
      <c r="AR231" s="15" t="s">
        <v>17</v>
      </c>
      <c r="AS231" s="15" t="s">
        <v>17</v>
      </c>
      <c r="AT231" s="15">
        <v>0</v>
      </c>
      <c r="AU231" s="15">
        <v>0</v>
      </c>
      <c r="AV231" s="15">
        <v>0</v>
      </c>
      <c r="AW231" s="8">
        <f>VLOOKUP(F231,[1]buy!$B:$G,6,0)</f>
        <v>166700000</v>
      </c>
      <c r="AX231" s="8">
        <f>VLOOKUP(F231,[1]buy!$B:$J,9,0)</f>
        <v>130254.36</v>
      </c>
      <c r="AY231" s="8">
        <f t="shared" si="3"/>
        <v>166830254.36000001</v>
      </c>
    </row>
    <row r="232" spans="1:51" ht="24.75" x14ac:dyDescent="0.25">
      <c r="A232" s="6">
        <v>9</v>
      </c>
      <c r="B232" s="6" t="str">
        <f>VLOOKUP(F232,[1]buy!$B:$E,4,0)</f>
        <v>47010</v>
      </c>
      <c r="C232" s="6">
        <f>VLOOKUP(F232,[1]buy!$B:$H,7,0)</f>
        <v>47011</v>
      </c>
      <c r="D232" s="15" t="s">
        <v>246</v>
      </c>
      <c r="E232" s="15">
        <v>18495208</v>
      </c>
      <c r="F232" s="15">
        <v>48523347</v>
      </c>
      <c r="G232" s="15" t="s">
        <v>146</v>
      </c>
      <c r="H232" s="15" t="s">
        <v>147</v>
      </c>
      <c r="I232" s="15" t="s">
        <v>147</v>
      </c>
      <c r="J232" s="15" t="s">
        <v>148</v>
      </c>
      <c r="K232" s="15" t="s">
        <v>148</v>
      </c>
      <c r="L232" s="16" t="s">
        <v>149</v>
      </c>
      <c r="M232" s="15" t="s">
        <v>882</v>
      </c>
      <c r="N232" s="15" t="s">
        <v>883</v>
      </c>
      <c r="O232" s="17">
        <v>200000000</v>
      </c>
      <c r="P232" s="15">
        <v>1</v>
      </c>
      <c r="Q232" s="15" t="s">
        <v>901</v>
      </c>
      <c r="R232" s="15" t="s">
        <v>901</v>
      </c>
      <c r="S232" s="15">
        <v>0</v>
      </c>
      <c r="T232" s="18">
        <v>200000000</v>
      </c>
      <c r="U232" s="15" t="s">
        <v>901</v>
      </c>
      <c r="V232" s="15" t="s">
        <v>1155</v>
      </c>
      <c r="W232" s="15" t="s">
        <v>17</v>
      </c>
      <c r="X232" s="15">
        <v>0</v>
      </c>
      <c r="Y232" s="15" t="s">
        <v>555</v>
      </c>
      <c r="Z232" s="15"/>
      <c r="AA232" s="19">
        <v>44435</v>
      </c>
      <c r="AB232" s="19">
        <v>44435</v>
      </c>
      <c r="AC232" s="19">
        <v>44525</v>
      </c>
      <c r="AD232" s="19">
        <v>44525</v>
      </c>
      <c r="AE232" s="15">
        <v>1</v>
      </c>
      <c r="AF232" s="15">
        <v>1</v>
      </c>
      <c r="AG232" s="15" t="s">
        <v>901</v>
      </c>
      <c r="AH232" s="15">
        <v>0</v>
      </c>
      <c r="AI232" s="15">
        <v>0</v>
      </c>
      <c r="AJ232" s="15" t="s">
        <v>157</v>
      </c>
      <c r="AK232" s="15" t="s">
        <v>158</v>
      </c>
      <c r="AL232" s="15" t="s">
        <v>361</v>
      </c>
      <c r="AM232" s="17">
        <v>156712.32999999999</v>
      </c>
      <c r="AN232" s="17">
        <v>156712.32999999999</v>
      </c>
      <c r="AO232" s="15">
        <v>7.15</v>
      </c>
      <c r="AP232" s="17">
        <v>200000000</v>
      </c>
      <c r="AQ232" s="15">
        <v>1</v>
      </c>
      <c r="AR232" s="15" t="s">
        <v>17</v>
      </c>
      <c r="AS232" s="15" t="s">
        <v>17</v>
      </c>
      <c r="AT232" s="15">
        <v>0</v>
      </c>
      <c r="AU232" s="15">
        <v>0</v>
      </c>
      <c r="AV232" s="15">
        <v>0</v>
      </c>
      <c r="AW232" s="8">
        <f>VLOOKUP(F232,[1]buy!$B:$G,6,0)</f>
        <v>200000000</v>
      </c>
      <c r="AX232" s="8">
        <f>VLOOKUP(F232,[1]buy!$B:$J,9,0)</f>
        <v>156712.32999999999</v>
      </c>
      <c r="AY232" s="8">
        <f t="shared" si="3"/>
        <v>200156712.33000001</v>
      </c>
    </row>
    <row r="233" spans="1:51" ht="24.75" x14ac:dyDescent="0.25">
      <c r="D233" s="15" t="s">
        <v>246</v>
      </c>
      <c r="E233" s="15">
        <v>18495242</v>
      </c>
      <c r="F233" s="15">
        <v>48523793</v>
      </c>
      <c r="G233" s="15" t="s">
        <v>146</v>
      </c>
      <c r="H233" s="15" t="s">
        <v>147</v>
      </c>
      <c r="I233" s="15" t="s">
        <v>147</v>
      </c>
      <c r="J233" s="15" t="s">
        <v>148</v>
      </c>
      <c r="K233" s="15" t="s">
        <v>148</v>
      </c>
      <c r="L233" s="20" t="s">
        <v>194</v>
      </c>
      <c r="M233" s="15" t="s">
        <v>882</v>
      </c>
      <c r="N233" s="15" t="s">
        <v>883</v>
      </c>
      <c r="O233" s="17">
        <v>90000000</v>
      </c>
      <c r="P233" s="15">
        <v>1</v>
      </c>
      <c r="Q233" s="15" t="s">
        <v>1156</v>
      </c>
      <c r="R233" s="15" t="s">
        <v>1156</v>
      </c>
      <c r="S233" s="15">
        <v>0</v>
      </c>
      <c r="T233" s="18">
        <v>90000000</v>
      </c>
      <c r="U233" s="15" t="s">
        <v>1156</v>
      </c>
      <c r="V233" s="15" t="s">
        <v>1157</v>
      </c>
      <c r="W233" s="15" t="s">
        <v>17</v>
      </c>
      <c r="X233" s="15">
        <v>0</v>
      </c>
      <c r="Y233" s="15" t="s">
        <v>555</v>
      </c>
      <c r="Z233" s="15"/>
      <c r="AA233" s="19">
        <v>44435</v>
      </c>
      <c r="AB233" s="19">
        <v>44435</v>
      </c>
      <c r="AC233" s="19">
        <v>44449</v>
      </c>
      <c r="AD233" s="19">
        <v>44449</v>
      </c>
      <c r="AE233" s="15">
        <v>1</v>
      </c>
      <c r="AF233" s="15">
        <v>1</v>
      </c>
      <c r="AG233" s="15" t="s">
        <v>1158</v>
      </c>
      <c r="AH233" s="15">
        <v>0</v>
      </c>
      <c r="AI233" s="15">
        <v>0</v>
      </c>
      <c r="AJ233" s="15" t="s">
        <v>157</v>
      </c>
      <c r="AK233" s="15" t="s">
        <v>158</v>
      </c>
      <c r="AL233" s="15" t="s">
        <v>361</v>
      </c>
      <c r="AM233" s="17">
        <v>-64898.63</v>
      </c>
      <c r="AN233" s="17">
        <v>-64898.63</v>
      </c>
      <c r="AO233" s="15">
        <v>6.58</v>
      </c>
      <c r="AP233" s="17">
        <v>90000000</v>
      </c>
      <c r="AQ233" s="15">
        <v>1</v>
      </c>
      <c r="AR233" s="15" t="s">
        <v>17</v>
      </c>
      <c r="AS233" s="15" t="s">
        <v>17</v>
      </c>
      <c r="AT233" s="15">
        <v>0</v>
      </c>
      <c r="AU233" s="15">
        <v>0</v>
      </c>
      <c r="AV233" s="15">
        <v>0</v>
      </c>
      <c r="AW233" s="8">
        <f>VLOOKUP(F233,[1]sell!$B:$G,6,0)</f>
        <v>-90000000</v>
      </c>
      <c r="AX233" s="8">
        <f>VLOOKUP(F233,[1]sell!$B:$J,9,0)</f>
        <v>-64898.63</v>
      </c>
      <c r="AY233" s="8">
        <f t="shared" si="3"/>
        <v>-90064898.629999995</v>
      </c>
    </row>
    <row r="234" spans="1:51" ht="24.75" x14ac:dyDescent="0.25">
      <c r="A234" s="6">
        <v>9</v>
      </c>
      <c r="B234" s="6" t="str">
        <f>VLOOKUP(F234,[1]buy!$B:$E,4,0)</f>
        <v>47010</v>
      </c>
      <c r="C234" s="6">
        <f>VLOOKUP(F234,[1]buy!$B:$H,7,0)</f>
        <v>47011</v>
      </c>
      <c r="D234" s="15" t="s">
        <v>246</v>
      </c>
      <c r="E234" s="15">
        <v>18495289</v>
      </c>
      <c r="F234" s="15">
        <v>48526560</v>
      </c>
      <c r="G234" s="15" t="s">
        <v>146</v>
      </c>
      <c r="H234" s="15" t="s">
        <v>182</v>
      </c>
      <c r="I234" s="15" t="s">
        <v>182</v>
      </c>
      <c r="J234" s="15" t="s">
        <v>148</v>
      </c>
      <c r="K234" s="15" t="s">
        <v>148</v>
      </c>
      <c r="L234" s="16" t="s">
        <v>149</v>
      </c>
      <c r="M234" s="15" t="s">
        <v>1159</v>
      </c>
      <c r="N234" s="15" t="s">
        <v>1160</v>
      </c>
      <c r="O234" s="17">
        <v>1500</v>
      </c>
      <c r="P234" s="15" t="s">
        <v>1161</v>
      </c>
      <c r="Q234" s="15" t="s">
        <v>1162</v>
      </c>
      <c r="R234" s="15" t="s">
        <v>1162</v>
      </c>
      <c r="S234" s="15">
        <v>25</v>
      </c>
      <c r="T234" s="18">
        <v>178537500</v>
      </c>
      <c r="U234" s="15" t="s">
        <v>1163</v>
      </c>
      <c r="V234" s="15" t="s">
        <v>1164</v>
      </c>
      <c r="W234" s="15" t="s">
        <v>17</v>
      </c>
      <c r="X234" s="15" t="s">
        <v>1165</v>
      </c>
      <c r="Y234" s="15" t="s">
        <v>163</v>
      </c>
      <c r="Z234" s="15"/>
      <c r="AA234" s="19">
        <v>44438</v>
      </c>
      <c r="AB234" s="19">
        <v>44438</v>
      </c>
      <c r="AC234" s="19">
        <v>44445</v>
      </c>
      <c r="AD234" s="19">
        <v>44445</v>
      </c>
      <c r="AE234" s="15">
        <v>1</v>
      </c>
      <c r="AF234" s="15">
        <v>1</v>
      </c>
      <c r="AG234" s="15" t="s">
        <v>1166</v>
      </c>
      <c r="AH234" s="15">
        <v>0</v>
      </c>
      <c r="AI234" s="15">
        <v>0</v>
      </c>
      <c r="AJ234" s="15" t="s">
        <v>189</v>
      </c>
      <c r="AK234" s="15" t="s">
        <v>158</v>
      </c>
      <c r="AL234" s="15">
        <v>1</v>
      </c>
      <c r="AM234" s="17">
        <v>32772.639999999999</v>
      </c>
      <c r="AN234" s="17">
        <v>32772.639999999999</v>
      </c>
      <c r="AO234" s="15">
        <v>6.7</v>
      </c>
      <c r="AP234" s="17">
        <v>178537500</v>
      </c>
      <c r="AQ234" s="15">
        <v>1</v>
      </c>
      <c r="AR234" s="15" t="s">
        <v>17</v>
      </c>
      <c r="AS234" s="15" t="s">
        <v>17</v>
      </c>
      <c r="AT234" s="15" t="s">
        <v>1167</v>
      </c>
      <c r="AU234" s="15" t="s">
        <v>1161</v>
      </c>
      <c r="AV234" s="15">
        <v>0</v>
      </c>
      <c r="AW234" s="8">
        <f>VLOOKUP(F234,[1]buy!$B:$G,6,0)</f>
        <v>178537500</v>
      </c>
      <c r="AX234" s="8">
        <f>VLOOKUP(F234,[1]buy!$B:$J,9,0)</f>
        <v>32772.639999999999</v>
      </c>
      <c r="AY234" s="8">
        <f t="shared" si="3"/>
        <v>178570272.63999999</v>
      </c>
    </row>
    <row r="235" spans="1:51" ht="24.75" x14ac:dyDescent="0.25">
      <c r="D235" s="15" t="s">
        <v>246</v>
      </c>
      <c r="E235" s="15">
        <v>18495316</v>
      </c>
      <c r="F235" s="15">
        <v>48527514</v>
      </c>
      <c r="G235" s="15" t="s">
        <v>146</v>
      </c>
      <c r="H235" s="15" t="s">
        <v>147</v>
      </c>
      <c r="I235" s="15" t="s">
        <v>147</v>
      </c>
      <c r="J235" s="15" t="s">
        <v>148</v>
      </c>
      <c r="K235" s="15" t="s">
        <v>148</v>
      </c>
      <c r="L235" s="20" t="s">
        <v>194</v>
      </c>
      <c r="M235" s="15" t="s">
        <v>882</v>
      </c>
      <c r="N235" s="15" t="s">
        <v>883</v>
      </c>
      <c r="O235" s="17">
        <v>200000000</v>
      </c>
      <c r="P235" s="15">
        <v>1</v>
      </c>
      <c r="Q235" s="15" t="s">
        <v>901</v>
      </c>
      <c r="R235" s="15" t="s">
        <v>901</v>
      </c>
      <c r="S235" s="15">
        <v>0</v>
      </c>
      <c r="T235" s="18">
        <v>200000000</v>
      </c>
      <c r="U235" s="15" t="s">
        <v>901</v>
      </c>
      <c r="V235" s="15" t="s">
        <v>1168</v>
      </c>
      <c r="W235" s="15" t="s">
        <v>17</v>
      </c>
      <c r="X235" s="15">
        <v>0</v>
      </c>
      <c r="Y235" s="15" t="s">
        <v>555</v>
      </c>
      <c r="Z235" s="15"/>
      <c r="AA235" s="19">
        <v>44435</v>
      </c>
      <c r="AB235" s="19">
        <v>44435</v>
      </c>
      <c r="AC235" s="19">
        <v>44449</v>
      </c>
      <c r="AD235" s="19">
        <v>44449</v>
      </c>
      <c r="AE235" s="15">
        <v>1</v>
      </c>
      <c r="AF235" s="15">
        <v>1</v>
      </c>
      <c r="AG235" s="15" t="s">
        <v>903</v>
      </c>
      <c r="AH235" s="15">
        <v>0</v>
      </c>
      <c r="AI235" s="15">
        <v>0</v>
      </c>
      <c r="AJ235" s="15" t="s">
        <v>157</v>
      </c>
      <c r="AK235" s="15" t="s">
        <v>158</v>
      </c>
      <c r="AL235" s="15" t="s">
        <v>361</v>
      </c>
      <c r="AM235" s="17">
        <v>-143780.82</v>
      </c>
      <c r="AN235" s="17">
        <v>-143780.82</v>
      </c>
      <c r="AO235" s="15">
        <v>6.56</v>
      </c>
      <c r="AP235" s="17">
        <v>200000000</v>
      </c>
      <c r="AQ235" s="15">
        <v>1</v>
      </c>
      <c r="AR235" s="15" t="s">
        <v>17</v>
      </c>
      <c r="AS235" s="15" t="s">
        <v>17</v>
      </c>
      <c r="AT235" s="15">
        <v>0</v>
      </c>
      <c r="AU235" s="15">
        <v>0</v>
      </c>
      <c r="AV235" s="15">
        <v>0</v>
      </c>
      <c r="AW235" s="8">
        <f>VLOOKUP(F235,[1]sell!$B:$G,6,0)</f>
        <v>-200000000</v>
      </c>
      <c r="AX235" s="8">
        <f>VLOOKUP(F235,[1]sell!$B:$J,9,0)</f>
        <v>-143780.82</v>
      </c>
      <c r="AY235" s="8">
        <f t="shared" si="3"/>
        <v>-200143780.81999999</v>
      </c>
    </row>
    <row r="236" spans="1:51" ht="24.75" x14ac:dyDescent="0.25">
      <c r="D236" s="15" t="s">
        <v>246</v>
      </c>
      <c r="E236" s="15">
        <v>18495355</v>
      </c>
      <c r="F236" s="15">
        <v>48528268</v>
      </c>
      <c r="G236" s="15" t="s">
        <v>146</v>
      </c>
      <c r="H236" s="15" t="s">
        <v>147</v>
      </c>
      <c r="I236" s="15" t="s">
        <v>147</v>
      </c>
      <c r="J236" s="15" t="s">
        <v>148</v>
      </c>
      <c r="K236" s="15" t="s">
        <v>148</v>
      </c>
      <c r="L236" s="20" t="s">
        <v>194</v>
      </c>
      <c r="M236" s="15" t="s">
        <v>882</v>
      </c>
      <c r="N236" s="15" t="s">
        <v>883</v>
      </c>
      <c r="O236" s="17">
        <v>10500000</v>
      </c>
      <c r="P236" s="15">
        <v>1</v>
      </c>
      <c r="Q236" s="15" t="s">
        <v>1169</v>
      </c>
      <c r="R236" s="15" t="s">
        <v>1169</v>
      </c>
      <c r="S236" s="15">
        <v>0</v>
      </c>
      <c r="T236" s="18">
        <v>10500000</v>
      </c>
      <c r="U236" s="15" t="s">
        <v>1169</v>
      </c>
      <c r="V236" s="15" t="s">
        <v>1170</v>
      </c>
      <c r="W236" s="15" t="s">
        <v>17</v>
      </c>
      <c r="X236" s="15">
        <v>0</v>
      </c>
      <c r="Y236" s="15" t="s">
        <v>555</v>
      </c>
      <c r="Z236" s="15"/>
      <c r="AA236" s="19">
        <v>44435</v>
      </c>
      <c r="AB236" s="19">
        <v>44435</v>
      </c>
      <c r="AC236" s="19">
        <v>44449</v>
      </c>
      <c r="AD236" s="19">
        <v>44449</v>
      </c>
      <c r="AE236" s="15">
        <v>1</v>
      </c>
      <c r="AF236" s="15">
        <v>1</v>
      </c>
      <c r="AG236" s="15" t="s">
        <v>1171</v>
      </c>
      <c r="AH236" s="15">
        <v>0</v>
      </c>
      <c r="AI236" s="15">
        <v>0</v>
      </c>
      <c r="AJ236" s="15" t="s">
        <v>157</v>
      </c>
      <c r="AK236" s="15" t="s">
        <v>158</v>
      </c>
      <c r="AL236" s="15" t="s">
        <v>361</v>
      </c>
      <c r="AM236" s="17">
        <v>-7536.99</v>
      </c>
      <c r="AN236" s="17">
        <v>-7536.99</v>
      </c>
      <c r="AO236" s="15">
        <v>6.55</v>
      </c>
      <c r="AP236" s="17">
        <v>10500000</v>
      </c>
      <c r="AQ236" s="15">
        <v>1</v>
      </c>
      <c r="AR236" s="15" t="s">
        <v>17</v>
      </c>
      <c r="AS236" s="15" t="s">
        <v>17</v>
      </c>
      <c r="AT236" s="15">
        <v>0</v>
      </c>
      <c r="AU236" s="15">
        <v>0</v>
      </c>
      <c r="AV236" s="15">
        <v>0</v>
      </c>
      <c r="AW236" s="8">
        <f>VLOOKUP(F236,[1]sell!$B:$G,6,0)</f>
        <v>-10500000</v>
      </c>
      <c r="AX236" s="8">
        <f>VLOOKUP(F236,[1]sell!$B:$J,9,0)</f>
        <v>-7536.99</v>
      </c>
      <c r="AY236" s="8">
        <f t="shared" si="3"/>
        <v>-10507536.99</v>
      </c>
    </row>
    <row r="237" spans="1:51" ht="24.75" x14ac:dyDescent="0.25">
      <c r="D237" s="15" t="s">
        <v>166</v>
      </c>
      <c r="E237" s="15">
        <v>18495840</v>
      </c>
      <c r="F237" s="15">
        <v>48552114</v>
      </c>
      <c r="G237" s="15" t="s">
        <v>146</v>
      </c>
      <c r="H237" s="15" t="s">
        <v>147</v>
      </c>
      <c r="I237" s="15" t="s">
        <v>147</v>
      </c>
      <c r="J237" s="15" t="s">
        <v>148</v>
      </c>
      <c r="K237" s="15" t="s">
        <v>148</v>
      </c>
      <c r="L237" s="20" t="s">
        <v>194</v>
      </c>
      <c r="M237" s="15" t="s">
        <v>1038</v>
      </c>
      <c r="N237" s="15" t="s">
        <v>1039</v>
      </c>
      <c r="O237" s="17">
        <v>1422373</v>
      </c>
      <c r="P237" s="15">
        <v>1.3329530000000001</v>
      </c>
      <c r="Q237" s="15" t="s">
        <v>1172</v>
      </c>
      <c r="R237" s="15" t="s">
        <v>1173</v>
      </c>
      <c r="S237" s="15">
        <v>6</v>
      </c>
      <c r="T237" s="18">
        <v>17999988.079999998</v>
      </c>
      <c r="U237" s="15" t="s">
        <v>1174</v>
      </c>
      <c r="V237" s="15" t="s">
        <v>1175</v>
      </c>
      <c r="W237" s="15" t="s">
        <v>343</v>
      </c>
      <c r="X237" s="15">
        <v>983.37</v>
      </c>
      <c r="Y237" s="15" t="s">
        <v>429</v>
      </c>
      <c r="Z237" s="15"/>
      <c r="AA237" s="19">
        <v>44438</v>
      </c>
      <c r="AB237" s="19">
        <v>44438</v>
      </c>
      <c r="AC237" s="19">
        <v>44446</v>
      </c>
      <c r="AD237" s="19">
        <v>44446</v>
      </c>
      <c r="AE237" s="15">
        <v>73.986599999999996</v>
      </c>
      <c r="AF237" s="15">
        <v>73.191199999999995</v>
      </c>
      <c r="AG237" s="15" t="s">
        <v>1176</v>
      </c>
      <c r="AH237" s="15">
        <v>0</v>
      </c>
      <c r="AI237" s="15">
        <v>0</v>
      </c>
      <c r="AJ237" s="15" t="s">
        <v>157</v>
      </c>
      <c r="AK237" s="15" t="s">
        <v>158</v>
      </c>
      <c r="AL237" s="15">
        <v>1</v>
      </c>
      <c r="AM237" s="17">
        <v>-172.6</v>
      </c>
      <c r="AN237" s="17">
        <v>-12698.94</v>
      </c>
      <c r="AO237" s="15">
        <v>0.35</v>
      </c>
      <c r="AP237" s="17">
        <v>1324338322.99</v>
      </c>
      <c r="AQ237" s="15" t="s">
        <v>342</v>
      </c>
      <c r="AR237" s="15" t="s">
        <v>17</v>
      </c>
      <c r="AS237" s="15" t="s">
        <v>343</v>
      </c>
      <c r="AT237" s="15">
        <v>98.3</v>
      </c>
      <c r="AU237" s="15">
        <v>98.4</v>
      </c>
      <c r="AV237" s="15">
        <v>0</v>
      </c>
      <c r="AW237" s="8">
        <f>VLOOKUP(F237,[1]sell!$B:$G,6,0)</f>
        <v>-1324338322.99</v>
      </c>
      <c r="AX237" s="8">
        <f>VLOOKUP(F237,[1]sell!$B:$J,9,0)</f>
        <v>-12698.94</v>
      </c>
      <c r="AY237" s="8">
        <f t="shared" si="3"/>
        <v>-1324351021.9300001</v>
      </c>
    </row>
    <row r="238" spans="1:51" ht="24.75" x14ac:dyDescent="0.25">
      <c r="D238" s="15" t="s">
        <v>166</v>
      </c>
      <c r="E238" s="15">
        <v>18495841</v>
      </c>
      <c r="F238" s="15">
        <v>48552119</v>
      </c>
      <c r="G238" s="15" t="s">
        <v>146</v>
      </c>
      <c r="H238" s="15" t="s">
        <v>147</v>
      </c>
      <c r="I238" s="15" t="s">
        <v>147</v>
      </c>
      <c r="J238" s="15" t="s">
        <v>148</v>
      </c>
      <c r="K238" s="15" t="s">
        <v>148</v>
      </c>
      <c r="L238" s="20" t="s">
        <v>194</v>
      </c>
      <c r="M238" s="15" t="s">
        <v>882</v>
      </c>
      <c r="N238" s="15" t="s">
        <v>883</v>
      </c>
      <c r="O238" s="17">
        <v>200000000</v>
      </c>
      <c r="P238" s="15">
        <v>1</v>
      </c>
      <c r="Q238" s="15" t="s">
        <v>901</v>
      </c>
      <c r="R238" s="15" t="s">
        <v>901</v>
      </c>
      <c r="S238" s="15">
        <v>0</v>
      </c>
      <c r="T238" s="18">
        <v>200000000</v>
      </c>
      <c r="U238" s="15" t="s">
        <v>901</v>
      </c>
      <c r="V238" s="15" t="s">
        <v>1100</v>
      </c>
      <c r="W238" s="15" t="s">
        <v>17</v>
      </c>
      <c r="X238" s="15">
        <v>0</v>
      </c>
      <c r="Y238" s="15" t="s">
        <v>555</v>
      </c>
      <c r="Z238" s="15"/>
      <c r="AA238" s="19">
        <v>44438</v>
      </c>
      <c r="AB238" s="19">
        <v>44438</v>
      </c>
      <c r="AC238" s="19">
        <v>44452</v>
      </c>
      <c r="AD238" s="19">
        <v>44452</v>
      </c>
      <c r="AE238" s="15">
        <v>1</v>
      </c>
      <c r="AF238" s="15">
        <v>1</v>
      </c>
      <c r="AG238" s="15" t="s">
        <v>903</v>
      </c>
      <c r="AH238" s="15">
        <v>0</v>
      </c>
      <c r="AI238" s="15">
        <v>0</v>
      </c>
      <c r="AJ238" s="15" t="s">
        <v>157</v>
      </c>
      <c r="AK238" s="15" t="s">
        <v>158</v>
      </c>
      <c r="AL238" s="15" t="s">
        <v>361</v>
      </c>
      <c r="AM238" s="17">
        <v>-36164.379999999997</v>
      </c>
      <c r="AN238" s="17">
        <v>-36164.379999999997</v>
      </c>
      <c r="AO238" s="15">
        <v>6.6</v>
      </c>
      <c r="AP238" s="17">
        <v>200000000</v>
      </c>
      <c r="AQ238" s="15">
        <v>1</v>
      </c>
      <c r="AR238" s="15" t="s">
        <v>17</v>
      </c>
      <c r="AS238" s="15" t="s">
        <v>17</v>
      </c>
      <c r="AT238" s="15">
        <v>0</v>
      </c>
      <c r="AU238" s="15">
        <v>0</v>
      </c>
      <c r="AV238" s="15">
        <v>0</v>
      </c>
      <c r="AW238" s="8">
        <f>VLOOKUP(F238,[1]sell!$B:$G,6,0)</f>
        <v>-200000000</v>
      </c>
      <c r="AX238" s="8">
        <f>VLOOKUP(F238,[1]sell!$B:$J,9,0)</f>
        <v>-36164.379999999997</v>
      </c>
      <c r="AY238" s="8">
        <f t="shared" si="3"/>
        <v>-200036164.38</v>
      </c>
    </row>
    <row r="239" spans="1:51" ht="24.75" x14ac:dyDescent="0.25">
      <c r="D239" s="15" t="s">
        <v>166</v>
      </c>
      <c r="E239" s="15">
        <v>18495845</v>
      </c>
      <c r="F239" s="15">
        <v>48552243</v>
      </c>
      <c r="G239" s="15" t="s">
        <v>146</v>
      </c>
      <c r="H239" s="15" t="s">
        <v>147</v>
      </c>
      <c r="I239" s="15" t="s">
        <v>147</v>
      </c>
      <c r="J239" s="15" t="s">
        <v>148</v>
      </c>
      <c r="K239" s="15" t="s">
        <v>148</v>
      </c>
      <c r="L239" s="20" t="s">
        <v>194</v>
      </c>
      <c r="M239" s="15" t="s">
        <v>882</v>
      </c>
      <c r="N239" s="15" t="s">
        <v>883</v>
      </c>
      <c r="O239" s="17">
        <v>2000000000</v>
      </c>
      <c r="P239" s="15">
        <v>1.3587E-2</v>
      </c>
      <c r="Q239" s="15" t="s">
        <v>1177</v>
      </c>
      <c r="R239" s="15" t="s">
        <v>1177</v>
      </c>
      <c r="S239" s="15">
        <v>0</v>
      </c>
      <c r="T239" s="18">
        <v>27174200</v>
      </c>
      <c r="U239" s="15" t="s">
        <v>1178</v>
      </c>
      <c r="V239" s="15" t="s">
        <v>1179</v>
      </c>
      <c r="W239" s="15" t="s">
        <v>343</v>
      </c>
      <c r="X239" s="15">
        <v>0</v>
      </c>
      <c r="Y239" s="15" t="s">
        <v>555</v>
      </c>
      <c r="Z239" s="15"/>
      <c r="AA239" s="19">
        <v>44438</v>
      </c>
      <c r="AB239" s="19">
        <v>44438</v>
      </c>
      <c r="AC239" s="19">
        <v>44446</v>
      </c>
      <c r="AD239" s="19">
        <v>44446</v>
      </c>
      <c r="AE239" s="15">
        <v>73.986599999999996</v>
      </c>
      <c r="AF239" s="15">
        <v>73.191199999999995</v>
      </c>
      <c r="AG239" s="15" t="s">
        <v>1180</v>
      </c>
      <c r="AH239" s="15">
        <v>0</v>
      </c>
      <c r="AI239" s="15">
        <v>0</v>
      </c>
      <c r="AJ239" s="15" t="s">
        <v>157</v>
      </c>
      <c r="AK239" s="15" t="s">
        <v>158</v>
      </c>
      <c r="AL239" s="15" t="s">
        <v>361</v>
      </c>
      <c r="AM239" s="17">
        <v>-223.35</v>
      </c>
      <c r="AN239" s="17">
        <v>-16432.84</v>
      </c>
      <c r="AO239" s="15">
        <v>0.3</v>
      </c>
      <c r="AP239" s="17">
        <v>1999325460.48</v>
      </c>
      <c r="AQ239" s="15">
        <v>1</v>
      </c>
      <c r="AR239" s="15" t="s">
        <v>17</v>
      </c>
      <c r="AS239" s="15" t="s">
        <v>343</v>
      </c>
      <c r="AT239" s="15">
        <v>0</v>
      </c>
      <c r="AU239" s="15">
        <v>0</v>
      </c>
      <c r="AV239" s="15">
        <v>0</v>
      </c>
      <c r="AW239" s="8">
        <f>VLOOKUP(F239,[1]sell!$B:$G,6,0)</f>
        <v>-1999325460.48</v>
      </c>
      <c r="AX239" s="8">
        <f>VLOOKUP(F239,[1]sell!$B:$J,9,0)</f>
        <v>-16432.84</v>
      </c>
      <c r="AY239" s="8">
        <f t="shared" si="3"/>
        <v>-1999341893.3199999</v>
      </c>
    </row>
    <row r="240" spans="1:51" ht="24.75" x14ac:dyDescent="0.25">
      <c r="D240" s="15" t="s">
        <v>166</v>
      </c>
      <c r="E240" s="15">
        <v>18495859</v>
      </c>
      <c r="F240" s="15">
        <v>48552348</v>
      </c>
      <c r="G240" s="15" t="s">
        <v>146</v>
      </c>
      <c r="H240" s="15" t="s">
        <v>147</v>
      </c>
      <c r="I240" s="15" t="s">
        <v>147</v>
      </c>
      <c r="J240" s="15" t="s">
        <v>148</v>
      </c>
      <c r="K240" s="15" t="s">
        <v>148</v>
      </c>
      <c r="L240" s="20" t="s">
        <v>194</v>
      </c>
      <c r="M240" s="15" t="s">
        <v>1038</v>
      </c>
      <c r="N240" s="15" t="s">
        <v>1039</v>
      </c>
      <c r="O240" s="17">
        <v>2000000</v>
      </c>
      <c r="P240" s="15">
        <v>1.3329530000000001</v>
      </c>
      <c r="Q240" s="15" t="s">
        <v>1181</v>
      </c>
      <c r="R240" s="15" t="s">
        <v>1182</v>
      </c>
      <c r="S240" s="15">
        <v>6</v>
      </c>
      <c r="T240" s="18">
        <v>25309800</v>
      </c>
      <c r="U240" s="15" t="s">
        <v>1183</v>
      </c>
      <c r="V240" s="15" t="s">
        <v>1184</v>
      </c>
      <c r="W240" s="15" t="s">
        <v>343</v>
      </c>
      <c r="X240" s="15">
        <v>983.37</v>
      </c>
      <c r="Y240" s="15" t="s">
        <v>429</v>
      </c>
      <c r="Z240" s="15"/>
      <c r="AA240" s="19">
        <v>44438</v>
      </c>
      <c r="AB240" s="19">
        <v>44438</v>
      </c>
      <c r="AC240" s="19">
        <v>44446</v>
      </c>
      <c r="AD240" s="19">
        <v>44446</v>
      </c>
      <c r="AE240" s="15">
        <v>73.986599999999996</v>
      </c>
      <c r="AF240" s="15">
        <v>73.191199999999995</v>
      </c>
      <c r="AG240" s="15" t="s">
        <v>1185</v>
      </c>
      <c r="AH240" s="15">
        <v>0</v>
      </c>
      <c r="AI240" s="15">
        <v>0</v>
      </c>
      <c r="AJ240" s="15" t="s">
        <v>157</v>
      </c>
      <c r="AK240" s="15" t="s">
        <v>158</v>
      </c>
      <c r="AL240" s="15">
        <v>1</v>
      </c>
      <c r="AM240" s="17">
        <v>-242.7</v>
      </c>
      <c r="AN240" s="17">
        <v>-17856.509999999998</v>
      </c>
      <c r="AO240" s="15">
        <v>0.35</v>
      </c>
      <c r="AP240" s="17">
        <v>1862153349.1199999</v>
      </c>
      <c r="AQ240" s="15" t="s">
        <v>342</v>
      </c>
      <c r="AR240" s="15" t="s">
        <v>17</v>
      </c>
      <c r="AS240" s="15" t="s">
        <v>343</v>
      </c>
      <c r="AT240" s="15">
        <v>98.3</v>
      </c>
      <c r="AU240" s="15">
        <v>98.4</v>
      </c>
      <c r="AV240" s="15">
        <v>0</v>
      </c>
      <c r="AW240" s="8">
        <f>VLOOKUP(F240,[1]sell!$B:$G,6,0)</f>
        <v>-1862153349.1199999</v>
      </c>
      <c r="AX240" s="8">
        <f>VLOOKUP(F240,[1]sell!$B:$J,9,0)</f>
        <v>-17856.509999999998</v>
      </c>
      <c r="AY240" s="8">
        <f t="shared" si="3"/>
        <v>-1862171205.6299999</v>
      </c>
    </row>
    <row r="241" spans="1:51" ht="24.75" x14ac:dyDescent="0.25">
      <c r="D241" s="15" t="s">
        <v>166</v>
      </c>
      <c r="E241" s="15">
        <v>18495860</v>
      </c>
      <c r="F241" s="15">
        <v>48552350</v>
      </c>
      <c r="G241" s="15" t="s">
        <v>146</v>
      </c>
      <c r="H241" s="15" t="s">
        <v>147</v>
      </c>
      <c r="I241" s="15" t="s">
        <v>147</v>
      </c>
      <c r="J241" s="15" t="s">
        <v>148</v>
      </c>
      <c r="K241" s="15" t="s">
        <v>148</v>
      </c>
      <c r="L241" s="20" t="s">
        <v>194</v>
      </c>
      <c r="M241" s="15" t="s">
        <v>1045</v>
      </c>
      <c r="N241" s="15" t="s">
        <v>1046</v>
      </c>
      <c r="O241" s="17">
        <v>1000000</v>
      </c>
      <c r="P241" s="15">
        <v>1.2773080000000001</v>
      </c>
      <c r="Q241" s="15" t="s">
        <v>1186</v>
      </c>
      <c r="R241" s="15" t="s">
        <v>1187</v>
      </c>
      <c r="S241" s="15">
        <v>5</v>
      </c>
      <c r="T241" s="18">
        <v>12326900</v>
      </c>
      <c r="U241" s="15" t="s">
        <v>1188</v>
      </c>
      <c r="V241" s="15" t="s">
        <v>1189</v>
      </c>
      <c r="W241" s="15" t="s">
        <v>343</v>
      </c>
      <c r="X241" s="15">
        <v>942</v>
      </c>
      <c r="Y241" s="15" t="s">
        <v>429</v>
      </c>
      <c r="Z241" s="15"/>
      <c r="AA241" s="19">
        <v>44438</v>
      </c>
      <c r="AB241" s="19">
        <v>44438</v>
      </c>
      <c r="AC241" s="19">
        <v>44446</v>
      </c>
      <c r="AD241" s="19">
        <v>44446</v>
      </c>
      <c r="AE241" s="15">
        <v>73.986599999999996</v>
      </c>
      <c r="AF241" s="15">
        <v>73.191199999999995</v>
      </c>
      <c r="AG241" s="15" t="s">
        <v>1190</v>
      </c>
      <c r="AH241" s="15">
        <v>0</v>
      </c>
      <c r="AI241" s="15">
        <v>0</v>
      </c>
      <c r="AJ241" s="15" t="s">
        <v>157</v>
      </c>
      <c r="AK241" s="15" t="s">
        <v>158</v>
      </c>
      <c r="AL241" s="15">
        <v>1</v>
      </c>
      <c r="AM241" s="17">
        <v>-118.2</v>
      </c>
      <c r="AN241" s="17">
        <v>-8696.49</v>
      </c>
      <c r="AO241" s="15">
        <v>0.35</v>
      </c>
      <c r="AP241" s="17">
        <v>906944271.36000001</v>
      </c>
      <c r="AQ241" s="15" t="s">
        <v>342</v>
      </c>
      <c r="AR241" s="15" t="s">
        <v>17</v>
      </c>
      <c r="AS241" s="15" t="s">
        <v>343</v>
      </c>
      <c r="AT241" s="15">
        <v>94.1</v>
      </c>
      <c r="AU241" s="15">
        <v>94.25</v>
      </c>
      <c r="AV241" s="15">
        <v>15.15</v>
      </c>
      <c r="AW241" s="8">
        <f>VLOOKUP(F241,[1]sell!$B:$G,6,0)</f>
        <v>-906944271.36000001</v>
      </c>
      <c r="AX241" s="8">
        <f>VLOOKUP(F241,[1]sell!$B:$J,9,0)</f>
        <v>-8696.49</v>
      </c>
      <c r="AY241" s="8">
        <f t="shared" si="3"/>
        <v>-906952967.85000002</v>
      </c>
    </row>
    <row r="242" spans="1:51" ht="24.75" x14ac:dyDescent="0.25">
      <c r="D242" s="15" t="s">
        <v>166</v>
      </c>
      <c r="E242" s="15">
        <v>18495861</v>
      </c>
      <c r="F242" s="15">
        <v>48552353</v>
      </c>
      <c r="G242" s="15" t="s">
        <v>146</v>
      </c>
      <c r="H242" s="15" t="s">
        <v>147</v>
      </c>
      <c r="I242" s="15" t="s">
        <v>147</v>
      </c>
      <c r="J242" s="15" t="s">
        <v>148</v>
      </c>
      <c r="K242" s="15" t="s">
        <v>148</v>
      </c>
      <c r="L242" s="20" t="s">
        <v>194</v>
      </c>
      <c r="M242" s="15" t="s">
        <v>1038</v>
      </c>
      <c r="N242" s="15" t="s">
        <v>1039</v>
      </c>
      <c r="O242" s="17">
        <v>1000000</v>
      </c>
      <c r="P242" s="15">
        <v>1.3329530000000001</v>
      </c>
      <c r="Q242" s="15" t="s">
        <v>1191</v>
      </c>
      <c r="R242" s="15" t="s">
        <v>1192</v>
      </c>
      <c r="S242" s="15">
        <v>6</v>
      </c>
      <c r="T242" s="18">
        <v>12654900</v>
      </c>
      <c r="U242" s="15" t="s">
        <v>1193</v>
      </c>
      <c r="V242" s="15" t="s">
        <v>1194</v>
      </c>
      <c r="W242" s="15" t="s">
        <v>343</v>
      </c>
      <c r="X242" s="15">
        <v>983.37</v>
      </c>
      <c r="Y242" s="15" t="s">
        <v>429</v>
      </c>
      <c r="Z242" s="15"/>
      <c r="AA242" s="19">
        <v>44438</v>
      </c>
      <c r="AB242" s="19">
        <v>44438</v>
      </c>
      <c r="AC242" s="19">
        <v>44446</v>
      </c>
      <c r="AD242" s="19">
        <v>44446</v>
      </c>
      <c r="AE242" s="15">
        <v>73.986599999999996</v>
      </c>
      <c r="AF242" s="15">
        <v>73.191199999999995</v>
      </c>
      <c r="AG242" s="15" t="s">
        <v>1195</v>
      </c>
      <c r="AH242" s="15">
        <v>0</v>
      </c>
      <c r="AI242" s="15">
        <v>0</v>
      </c>
      <c r="AJ242" s="15" t="s">
        <v>157</v>
      </c>
      <c r="AK242" s="15" t="s">
        <v>158</v>
      </c>
      <c r="AL242" s="15">
        <v>1</v>
      </c>
      <c r="AM242" s="17">
        <v>-121.35</v>
      </c>
      <c r="AN242" s="17">
        <v>-8928.25</v>
      </c>
      <c r="AO242" s="15">
        <v>0.35</v>
      </c>
      <c r="AP242" s="17">
        <v>931076674.55999994</v>
      </c>
      <c r="AQ242" s="15" t="s">
        <v>342</v>
      </c>
      <c r="AR242" s="15" t="s">
        <v>17</v>
      </c>
      <c r="AS242" s="15" t="s">
        <v>343</v>
      </c>
      <c r="AT242" s="15">
        <v>98.3</v>
      </c>
      <c r="AU242" s="15">
        <v>98.4</v>
      </c>
      <c r="AV242" s="15">
        <v>0</v>
      </c>
      <c r="AW242" s="8">
        <f>VLOOKUP(F242,[1]sell!$B:$G,6,0)</f>
        <v>-931076674.55999994</v>
      </c>
      <c r="AX242" s="8">
        <f>VLOOKUP(F242,[1]sell!$B:$J,9,0)</f>
        <v>-8928.25</v>
      </c>
      <c r="AY242" s="8">
        <f t="shared" si="3"/>
        <v>-931085602.80999994</v>
      </c>
    </row>
    <row r="243" spans="1:51" ht="24.75" x14ac:dyDescent="0.25">
      <c r="D243" s="15" t="s">
        <v>166</v>
      </c>
      <c r="E243" s="15">
        <v>18495867</v>
      </c>
      <c r="F243" s="15">
        <v>48552402</v>
      </c>
      <c r="G243" s="15" t="s">
        <v>146</v>
      </c>
      <c r="H243" s="15" t="s">
        <v>147</v>
      </c>
      <c r="I243" s="15" t="s">
        <v>147</v>
      </c>
      <c r="J243" s="15" t="s">
        <v>148</v>
      </c>
      <c r="K243" s="15" t="s">
        <v>148</v>
      </c>
      <c r="L243" s="20" t="s">
        <v>194</v>
      </c>
      <c r="M243" s="15" t="s">
        <v>1038</v>
      </c>
      <c r="N243" s="15" t="s">
        <v>1039</v>
      </c>
      <c r="O243" s="17">
        <v>1109384</v>
      </c>
      <c r="P243" s="15">
        <v>98.099000000000004</v>
      </c>
      <c r="Q243" s="15" t="s">
        <v>1196</v>
      </c>
      <c r="R243" s="15" t="s">
        <v>1197</v>
      </c>
      <c r="S243" s="15">
        <v>6</v>
      </c>
      <c r="T243" s="18">
        <v>1033268720.01</v>
      </c>
      <c r="U243" s="15" t="s">
        <v>1198</v>
      </c>
      <c r="V243" s="15" t="s">
        <v>1199</v>
      </c>
      <c r="W243" s="15" t="s">
        <v>17</v>
      </c>
      <c r="X243" s="15">
        <v>983.37</v>
      </c>
      <c r="Y243" s="15" t="s">
        <v>429</v>
      </c>
      <c r="Z243" s="15"/>
      <c r="AA243" s="19">
        <v>44438</v>
      </c>
      <c r="AB243" s="19">
        <v>44438</v>
      </c>
      <c r="AC243" s="19">
        <v>44445</v>
      </c>
      <c r="AD243" s="19">
        <v>44445</v>
      </c>
      <c r="AE243" s="15">
        <v>1</v>
      </c>
      <c r="AF243" s="15">
        <v>1</v>
      </c>
      <c r="AG243" s="15" t="s">
        <v>1200</v>
      </c>
      <c r="AH243" s="15">
        <v>0</v>
      </c>
      <c r="AI243" s="15">
        <v>0</v>
      </c>
      <c r="AJ243" s="15" t="s">
        <v>157</v>
      </c>
      <c r="AK243" s="15" t="s">
        <v>158</v>
      </c>
      <c r="AL243" s="15">
        <v>1</v>
      </c>
      <c r="AM243" s="17">
        <v>-183440.58</v>
      </c>
      <c r="AN243" s="17">
        <v>-183440.58</v>
      </c>
      <c r="AO243" s="15">
        <v>6.48</v>
      </c>
      <c r="AP243" s="17">
        <v>1033268720.01</v>
      </c>
      <c r="AQ243" s="15" t="s">
        <v>342</v>
      </c>
      <c r="AR243" s="15" t="s">
        <v>17</v>
      </c>
      <c r="AS243" s="15" t="s">
        <v>17</v>
      </c>
      <c r="AT243" s="15">
        <v>98.3</v>
      </c>
      <c r="AU243" s="15">
        <v>98.4</v>
      </c>
      <c r="AV243" s="15">
        <v>0</v>
      </c>
      <c r="AW243" s="8">
        <f>VLOOKUP(F243,[1]sell!$B:$G,6,0)</f>
        <v>-1033268720.01</v>
      </c>
      <c r="AX243" s="8">
        <f>VLOOKUP(F243,[1]sell!$B:$J,9,0)</f>
        <v>-183440.58</v>
      </c>
      <c r="AY243" s="8">
        <f t="shared" si="3"/>
        <v>-1033452160.59</v>
      </c>
    </row>
    <row r="244" spans="1:51" ht="24.75" x14ac:dyDescent="0.25">
      <c r="D244" s="15" t="s">
        <v>166</v>
      </c>
      <c r="E244" s="15">
        <v>18495868</v>
      </c>
      <c r="F244" s="15">
        <v>48552404</v>
      </c>
      <c r="G244" s="15" t="s">
        <v>146</v>
      </c>
      <c r="H244" s="15" t="s">
        <v>147</v>
      </c>
      <c r="I244" s="15" t="s">
        <v>147</v>
      </c>
      <c r="J244" s="15" t="s">
        <v>148</v>
      </c>
      <c r="K244" s="15" t="s">
        <v>148</v>
      </c>
      <c r="L244" s="20" t="s">
        <v>194</v>
      </c>
      <c r="M244" s="15" t="s">
        <v>1038</v>
      </c>
      <c r="N244" s="15" t="s">
        <v>1039</v>
      </c>
      <c r="O244" s="17">
        <v>3890616</v>
      </c>
      <c r="P244" s="15">
        <v>98.099000000000004</v>
      </c>
      <c r="Q244" s="15" t="s">
        <v>1201</v>
      </c>
      <c r="R244" s="15" t="s">
        <v>1202</v>
      </c>
      <c r="S244" s="15">
        <v>6</v>
      </c>
      <c r="T244" s="18">
        <v>3623679279.9899998</v>
      </c>
      <c r="U244" s="15" t="s">
        <v>1203</v>
      </c>
      <c r="V244" s="15" t="s">
        <v>1204</v>
      </c>
      <c r="W244" s="15" t="s">
        <v>17</v>
      </c>
      <c r="X244" s="15">
        <v>983.37</v>
      </c>
      <c r="Y244" s="15" t="s">
        <v>429</v>
      </c>
      <c r="Z244" s="15"/>
      <c r="AA244" s="19">
        <v>44438</v>
      </c>
      <c r="AB244" s="19">
        <v>44438</v>
      </c>
      <c r="AC244" s="19">
        <v>44445</v>
      </c>
      <c r="AD244" s="19">
        <v>44445</v>
      </c>
      <c r="AE244" s="15">
        <v>1</v>
      </c>
      <c r="AF244" s="15">
        <v>1</v>
      </c>
      <c r="AG244" s="15" t="s">
        <v>1205</v>
      </c>
      <c r="AH244" s="15">
        <v>0</v>
      </c>
      <c r="AI244" s="15">
        <v>0</v>
      </c>
      <c r="AJ244" s="15" t="s">
        <v>157</v>
      </c>
      <c r="AK244" s="15" t="s">
        <v>158</v>
      </c>
      <c r="AL244" s="15">
        <v>1</v>
      </c>
      <c r="AM244" s="17">
        <v>-643327.17000000004</v>
      </c>
      <c r="AN244" s="17">
        <v>-643327.17000000004</v>
      </c>
      <c r="AO244" s="15">
        <v>6.48</v>
      </c>
      <c r="AP244" s="17">
        <v>3623679279.9899998</v>
      </c>
      <c r="AQ244" s="15" t="s">
        <v>342</v>
      </c>
      <c r="AR244" s="15" t="s">
        <v>17</v>
      </c>
      <c r="AS244" s="15" t="s">
        <v>17</v>
      </c>
      <c r="AT244" s="15">
        <v>98.3</v>
      </c>
      <c r="AU244" s="15">
        <v>98.4</v>
      </c>
      <c r="AV244" s="15">
        <v>0</v>
      </c>
      <c r="AW244" s="8">
        <f>VLOOKUP(F244,[1]sell!$B:$G,6,0)</f>
        <v>-3623679279.9899998</v>
      </c>
      <c r="AX244" s="8">
        <f>VLOOKUP(F244,[1]sell!$B:$J,9,0)</f>
        <v>-643327.17000000004</v>
      </c>
      <c r="AY244" s="8">
        <f t="shared" si="3"/>
        <v>-3624322607.1599998</v>
      </c>
    </row>
    <row r="245" spans="1:51" ht="24.75" x14ac:dyDescent="0.25">
      <c r="D245" s="15" t="s">
        <v>166</v>
      </c>
      <c r="E245" s="15">
        <v>18495869</v>
      </c>
      <c r="F245" s="15">
        <v>48552405</v>
      </c>
      <c r="G245" s="15" t="s">
        <v>146</v>
      </c>
      <c r="H245" s="15" t="s">
        <v>147</v>
      </c>
      <c r="I245" s="15" t="s">
        <v>147</v>
      </c>
      <c r="J245" s="15" t="s">
        <v>148</v>
      </c>
      <c r="K245" s="15" t="s">
        <v>148</v>
      </c>
      <c r="L245" s="20" t="s">
        <v>194</v>
      </c>
      <c r="M245" s="15" t="s">
        <v>1038</v>
      </c>
      <c r="N245" s="15" t="s">
        <v>1039</v>
      </c>
      <c r="O245" s="17">
        <v>348055</v>
      </c>
      <c r="P245" s="15">
        <v>98.099000000000004</v>
      </c>
      <c r="Q245" s="15" t="s">
        <v>1206</v>
      </c>
      <c r="R245" s="15" t="s">
        <v>1207</v>
      </c>
      <c r="S245" s="15">
        <v>6</v>
      </c>
      <c r="T245" s="18">
        <v>324174807.23000002</v>
      </c>
      <c r="U245" s="15" t="s">
        <v>1208</v>
      </c>
      <c r="V245" s="15" t="s">
        <v>1209</v>
      </c>
      <c r="W245" s="15" t="s">
        <v>17</v>
      </c>
      <c r="X245" s="15">
        <v>983.37</v>
      </c>
      <c r="Y245" s="15" t="s">
        <v>429</v>
      </c>
      <c r="Z245" s="15"/>
      <c r="AA245" s="19">
        <v>44438</v>
      </c>
      <c r="AB245" s="19">
        <v>44438</v>
      </c>
      <c r="AC245" s="19">
        <v>44445</v>
      </c>
      <c r="AD245" s="19">
        <v>44445</v>
      </c>
      <c r="AE245" s="15">
        <v>1</v>
      </c>
      <c r="AF245" s="15">
        <v>1</v>
      </c>
      <c r="AG245" s="15" t="s">
        <v>1210</v>
      </c>
      <c r="AH245" s="15">
        <v>0</v>
      </c>
      <c r="AI245" s="15">
        <v>0</v>
      </c>
      <c r="AJ245" s="15" t="s">
        <v>157</v>
      </c>
      <c r="AK245" s="15" t="s">
        <v>158</v>
      </c>
      <c r="AL245" s="15">
        <v>1</v>
      </c>
      <c r="AM245" s="17">
        <v>-57552.13</v>
      </c>
      <c r="AN245" s="17">
        <v>-57552.13</v>
      </c>
      <c r="AO245" s="15">
        <v>6.48</v>
      </c>
      <c r="AP245" s="17">
        <v>324174807.23000002</v>
      </c>
      <c r="AQ245" s="15" t="s">
        <v>342</v>
      </c>
      <c r="AR245" s="15" t="s">
        <v>17</v>
      </c>
      <c r="AS245" s="15" t="s">
        <v>17</v>
      </c>
      <c r="AT245" s="15">
        <v>98.3</v>
      </c>
      <c r="AU245" s="15">
        <v>98.4</v>
      </c>
      <c r="AV245" s="15">
        <v>0</v>
      </c>
      <c r="AW245" s="8">
        <f>VLOOKUP(F245,[1]sell!$B:$G,6,0)</f>
        <v>-324174807.23000002</v>
      </c>
      <c r="AX245" s="8">
        <f>VLOOKUP(F245,[1]sell!$B:$J,9,0)</f>
        <v>-57552.13</v>
      </c>
      <c r="AY245" s="8">
        <f t="shared" si="3"/>
        <v>-324232359.36000001</v>
      </c>
    </row>
    <row r="246" spans="1:51" ht="24.75" x14ac:dyDescent="0.25">
      <c r="D246" s="15" t="s">
        <v>166</v>
      </c>
      <c r="E246" s="15">
        <v>18495870</v>
      </c>
      <c r="F246" s="15">
        <v>48552406</v>
      </c>
      <c r="G246" s="15" t="s">
        <v>146</v>
      </c>
      <c r="H246" s="15" t="s">
        <v>147</v>
      </c>
      <c r="I246" s="15" t="s">
        <v>147</v>
      </c>
      <c r="J246" s="15" t="s">
        <v>148</v>
      </c>
      <c r="K246" s="15" t="s">
        <v>148</v>
      </c>
      <c r="L246" s="20" t="s">
        <v>194</v>
      </c>
      <c r="M246" s="15" t="s">
        <v>1038</v>
      </c>
      <c r="N246" s="15" t="s">
        <v>1039</v>
      </c>
      <c r="O246" s="17">
        <v>4398642</v>
      </c>
      <c r="P246" s="15">
        <v>98.099000000000004</v>
      </c>
      <c r="Q246" s="15" t="s">
        <v>1211</v>
      </c>
      <c r="R246" s="15" t="s">
        <v>1212</v>
      </c>
      <c r="S246" s="15">
        <v>6</v>
      </c>
      <c r="T246" s="18">
        <v>4096849412.9200001</v>
      </c>
      <c r="U246" s="15" t="s">
        <v>1213</v>
      </c>
      <c r="V246" s="15" t="s">
        <v>1214</v>
      </c>
      <c r="W246" s="15" t="s">
        <v>17</v>
      </c>
      <c r="X246" s="15">
        <v>983.37</v>
      </c>
      <c r="Y246" s="15" t="s">
        <v>429</v>
      </c>
      <c r="Z246" s="15"/>
      <c r="AA246" s="19">
        <v>44438</v>
      </c>
      <c r="AB246" s="19">
        <v>44438</v>
      </c>
      <c r="AC246" s="19">
        <v>44445</v>
      </c>
      <c r="AD246" s="19">
        <v>44445</v>
      </c>
      <c r="AE246" s="15">
        <v>1</v>
      </c>
      <c r="AF246" s="15">
        <v>1</v>
      </c>
      <c r="AG246" s="15" t="s">
        <v>1215</v>
      </c>
      <c r="AH246" s="15">
        <v>0</v>
      </c>
      <c r="AI246" s="15">
        <v>0</v>
      </c>
      <c r="AJ246" s="15" t="s">
        <v>157</v>
      </c>
      <c r="AK246" s="15" t="s">
        <v>158</v>
      </c>
      <c r="AL246" s="15">
        <v>1</v>
      </c>
      <c r="AM246" s="17">
        <v>-727331.07</v>
      </c>
      <c r="AN246" s="17">
        <v>-727331.07</v>
      </c>
      <c r="AO246" s="15">
        <v>6.48</v>
      </c>
      <c r="AP246" s="17">
        <v>4096849412.9200001</v>
      </c>
      <c r="AQ246" s="15" t="s">
        <v>342</v>
      </c>
      <c r="AR246" s="15" t="s">
        <v>17</v>
      </c>
      <c r="AS246" s="15" t="s">
        <v>17</v>
      </c>
      <c r="AT246" s="15">
        <v>98.3</v>
      </c>
      <c r="AU246" s="15">
        <v>98.4</v>
      </c>
      <c r="AV246" s="15">
        <v>0</v>
      </c>
      <c r="AW246" s="8">
        <f>VLOOKUP(F246,[1]sell!$B:$G,6,0)</f>
        <v>-4096849412.9200001</v>
      </c>
      <c r="AX246" s="8">
        <f>VLOOKUP(F246,[1]sell!$B:$J,9,0)</f>
        <v>-727331.07</v>
      </c>
      <c r="AY246" s="8">
        <f t="shared" si="3"/>
        <v>-4097576743.9900002</v>
      </c>
    </row>
    <row r="247" spans="1:51" ht="24.75" x14ac:dyDescent="0.25">
      <c r="D247" s="15" t="s">
        <v>166</v>
      </c>
      <c r="E247" s="15">
        <v>18495871</v>
      </c>
      <c r="F247" s="15">
        <v>48552407</v>
      </c>
      <c r="G247" s="15" t="s">
        <v>146</v>
      </c>
      <c r="H247" s="15" t="s">
        <v>147</v>
      </c>
      <c r="I247" s="15" t="s">
        <v>147</v>
      </c>
      <c r="J247" s="15" t="s">
        <v>148</v>
      </c>
      <c r="K247" s="15" t="s">
        <v>148</v>
      </c>
      <c r="L247" s="20" t="s">
        <v>194</v>
      </c>
      <c r="M247" s="15" t="s">
        <v>1038</v>
      </c>
      <c r="N247" s="15" t="s">
        <v>1039</v>
      </c>
      <c r="O247" s="17">
        <v>253303</v>
      </c>
      <c r="P247" s="15">
        <v>98.099000000000004</v>
      </c>
      <c r="Q247" s="15" t="s">
        <v>1216</v>
      </c>
      <c r="R247" s="15" t="s">
        <v>1217</v>
      </c>
      <c r="S247" s="15">
        <v>6</v>
      </c>
      <c r="T247" s="18">
        <v>235923779.84999999</v>
      </c>
      <c r="U247" s="15" t="s">
        <v>1218</v>
      </c>
      <c r="V247" s="15" t="s">
        <v>1219</v>
      </c>
      <c r="W247" s="15" t="s">
        <v>17</v>
      </c>
      <c r="X247" s="15">
        <v>983.37</v>
      </c>
      <c r="Y247" s="15" t="s">
        <v>429</v>
      </c>
      <c r="Z247" s="15"/>
      <c r="AA247" s="19">
        <v>44438</v>
      </c>
      <c r="AB247" s="19">
        <v>44438</v>
      </c>
      <c r="AC247" s="19">
        <v>44445</v>
      </c>
      <c r="AD247" s="19">
        <v>44445</v>
      </c>
      <c r="AE247" s="15">
        <v>1</v>
      </c>
      <c r="AF247" s="15">
        <v>1</v>
      </c>
      <c r="AG247" s="15" t="s">
        <v>1220</v>
      </c>
      <c r="AH247" s="15">
        <v>0</v>
      </c>
      <c r="AI247" s="15">
        <v>0</v>
      </c>
      <c r="AJ247" s="15" t="s">
        <v>157</v>
      </c>
      <c r="AK247" s="15" t="s">
        <v>158</v>
      </c>
      <c r="AL247" s="15">
        <v>1</v>
      </c>
      <c r="AM247" s="17">
        <v>-41884.550000000003</v>
      </c>
      <c r="AN247" s="17">
        <v>-41884.550000000003</v>
      </c>
      <c r="AO247" s="15">
        <v>6.48</v>
      </c>
      <c r="AP247" s="17">
        <v>235923779.84999999</v>
      </c>
      <c r="AQ247" s="15" t="s">
        <v>342</v>
      </c>
      <c r="AR247" s="15" t="s">
        <v>17</v>
      </c>
      <c r="AS247" s="15" t="s">
        <v>17</v>
      </c>
      <c r="AT247" s="15">
        <v>98.3</v>
      </c>
      <c r="AU247" s="15">
        <v>98.4</v>
      </c>
      <c r="AV247" s="15">
        <v>0</v>
      </c>
      <c r="AW247" s="8">
        <f>VLOOKUP(F247,[1]sell!$B:$G,6,0)</f>
        <v>-235923779.84999999</v>
      </c>
      <c r="AX247" s="8">
        <f>VLOOKUP(F247,[1]sell!$B:$J,9,0)</f>
        <v>-41884.550000000003</v>
      </c>
      <c r="AY247" s="8">
        <f t="shared" si="3"/>
        <v>-235965664.40000001</v>
      </c>
    </row>
    <row r="248" spans="1:51" ht="24.75" x14ac:dyDescent="0.25">
      <c r="D248" s="15" t="s">
        <v>166</v>
      </c>
      <c r="E248" s="15">
        <v>18495872</v>
      </c>
      <c r="F248" s="15">
        <v>48552408</v>
      </c>
      <c r="G248" s="15" t="s">
        <v>146</v>
      </c>
      <c r="H248" s="15" t="s">
        <v>147</v>
      </c>
      <c r="I248" s="15" t="s">
        <v>147</v>
      </c>
      <c r="J248" s="15" t="s">
        <v>148</v>
      </c>
      <c r="K248" s="15" t="s">
        <v>148</v>
      </c>
      <c r="L248" s="20" t="s">
        <v>194</v>
      </c>
      <c r="M248" s="15" t="s">
        <v>1038</v>
      </c>
      <c r="N248" s="15" t="s">
        <v>1039</v>
      </c>
      <c r="O248" s="17">
        <v>5000000</v>
      </c>
      <c r="P248" s="15">
        <v>98.099000000000004</v>
      </c>
      <c r="Q248" s="15" t="s">
        <v>1221</v>
      </c>
      <c r="R248" s="15" t="s">
        <v>1222</v>
      </c>
      <c r="S248" s="15">
        <v>6</v>
      </c>
      <c r="T248" s="18">
        <v>4656948000</v>
      </c>
      <c r="U248" s="15" t="s">
        <v>1223</v>
      </c>
      <c r="V248" s="15" t="s">
        <v>1224</v>
      </c>
      <c r="W248" s="15" t="s">
        <v>17</v>
      </c>
      <c r="X248" s="15">
        <v>983.37</v>
      </c>
      <c r="Y248" s="15" t="s">
        <v>429</v>
      </c>
      <c r="Z248" s="15"/>
      <c r="AA248" s="19">
        <v>44438</v>
      </c>
      <c r="AB248" s="19">
        <v>44438</v>
      </c>
      <c r="AC248" s="19">
        <v>44445</v>
      </c>
      <c r="AD248" s="19">
        <v>44445</v>
      </c>
      <c r="AE248" s="15">
        <v>1</v>
      </c>
      <c r="AF248" s="15">
        <v>1</v>
      </c>
      <c r="AG248" s="15" t="s">
        <v>1225</v>
      </c>
      <c r="AH248" s="15">
        <v>0</v>
      </c>
      <c r="AI248" s="15">
        <v>0</v>
      </c>
      <c r="AJ248" s="15" t="s">
        <v>157</v>
      </c>
      <c r="AK248" s="15" t="s">
        <v>158</v>
      </c>
      <c r="AL248" s="15">
        <v>1</v>
      </c>
      <c r="AM248" s="17">
        <v>-826767.75</v>
      </c>
      <c r="AN248" s="17">
        <v>-826767.75</v>
      </c>
      <c r="AO248" s="15">
        <v>6.48</v>
      </c>
      <c r="AP248" s="17">
        <v>4656948000</v>
      </c>
      <c r="AQ248" s="15" t="s">
        <v>342</v>
      </c>
      <c r="AR248" s="15" t="s">
        <v>17</v>
      </c>
      <c r="AS248" s="15" t="s">
        <v>17</v>
      </c>
      <c r="AT248" s="15">
        <v>98.3</v>
      </c>
      <c r="AU248" s="15">
        <v>98.4</v>
      </c>
      <c r="AV248" s="15">
        <v>0</v>
      </c>
      <c r="AW248" s="8">
        <f>VLOOKUP(F248,[1]sell!$B:$G,6,0)</f>
        <v>-4656948000</v>
      </c>
      <c r="AX248" s="8">
        <f>VLOOKUP(F248,[1]sell!$B:$J,9,0)</f>
        <v>-826767.75</v>
      </c>
      <c r="AY248" s="8">
        <f t="shared" si="3"/>
        <v>-4657774767.75</v>
      </c>
    </row>
    <row r="249" spans="1:51" ht="24.75" x14ac:dyDescent="0.25">
      <c r="D249" s="15" t="s">
        <v>166</v>
      </c>
      <c r="E249" s="15">
        <v>18495873</v>
      </c>
      <c r="F249" s="15">
        <v>48552409</v>
      </c>
      <c r="G249" s="15" t="s">
        <v>146</v>
      </c>
      <c r="H249" s="15" t="s">
        <v>147</v>
      </c>
      <c r="I249" s="15" t="s">
        <v>147</v>
      </c>
      <c r="J249" s="15" t="s">
        <v>148</v>
      </c>
      <c r="K249" s="15" t="s">
        <v>148</v>
      </c>
      <c r="L249" s="20" t="s">
        <v>194</v>
      </c>
      <c r="M249" s="15" t="s">
        <v>1038</v>
      </c>
      <c r="N249" s="15" t="s">
        <v>1039</v>
      </c>
      <c r="O249" s="17">
        <v>115019</v>
      </c>
      <c r="P249" s="15">
        <v>98.099000000000004</v>
      </c>
      <c r="Q249" s="15" t="s">
        <v>1226</v>
      </c>
      <c r="R249" s="15" t="s">
        <v>1227</v>
      </c>
      <c r="S249" s="15">
        <v>6</v>
      </c>
      <c r="T249" s="18">
        <v>107127500.40000001</v>
      </c>
      <c r="U249" s="15" t="s">
        <v>1228</v>
      </c>
      <c r="V249" s="15" t="s">
        <v>1229</v>
      </c>
      <c r="W249" s="15" t="s">
        <v>17</v>
      </c>
      <c r="X249" s="15">
        <v>983.37</v>
      </c>
      <c r="Y249" s="15" t="s">
        <v>429</v>
      </c>
      <c r="Z249" s="15"/>
      <c r="AA249" s="19">
        <v>44438</v>
      </c>
      <c r="AB249" s="19">
        <v>44438</v>
      </c>
      <c r="AC249" s="19">
        <v>44445</v>
      </c>
      <c r="AD249" s="19">
        <v>44445</v>
      </c>
      <c r="AE249" s="15">
        <v>1</v>
      </c>
      <c r="AF249" s="15">
        <v>1</v>
      </c>
      <c r="AG249" s="15" t="s">
        <v>1230</v>
      </c>
      <c r="AH249" s="15">
        <v>0</v>
      </c>
      <c r="AI249" s="15">
        <v>0</v>
      </c>
      <c r="AJ249" s="15" t="s">
        <v>157</v>
      </c>
      <c r="AK249" s="15" t="s">
        <v>158</v>
      </c>
      <c r="AL249" s="15">
        <v>1</v>
      </c>
      <c r="AM249" s="17">
        <v>-19018.8</v>
      </c>
      <c r="AN249" s="17">
        <v>-19018.8</v>
      </c>
      <c r="AO249" s="15">
        <v>6.48</v>
      </c>
      <c r="AP249" s="17">
        <v>107127500.40000001</v>
      </c>
      <c r="AQ249" s="15" t="s">
        <v>342</v>
      </c>
      <c r="AR249" s="15" t="s">
        <v>17</v>
      </c>
      <c r="AS249" s="15" t="s">
        <v>17</v>
      </c>
      <c r="AT249" s="15">
        <v>98.3</v>
      </c>
      <c r="AU249" s="15">
        <v>98.4</v>
      </c>
      <c r="AV249" s="15">
        <v>0</v>
      </c>
      <c r="AW249" s="8">
        <f>VLOOKUP(F249,[1]sell!$B:$G,6,0)</f>
        <v>-107127500.40000001</v>
      </c>
      <c r="AX249" s="8">
        <f>VLOOKUP(F249,[1]sell!$B:$J,9,0)</f>
        <v>-19018.8</v>
      </c>
      <c r="AY249" s="8">
        <f t="shared" si="3"/>
        <v>-107146519.2</v>
      </c>
    </row>
    <row r="250" spans="1:51" ht="24.75" x14ac:dyDescent="0.25">
      <c r="D250" s="15" t="s">
        <v>166</v>
      </c>
      <c r="E250" s="15">
        <v>18495874</v>
      </c>
      <c r="F250" s="15">
        <v>48552410</v>
      </c>
      <c r="G250" s="15" t="s">
        <v>146</v>
      </c>
      <c r="H250" s="15" t="s">
        <v>147</v>
      </c>
      <c r="I250" s="15" t="s">
        <v>147</v>
      </c>
      <c r="J250" s="15" t="s">
        <v>148</v>
      </c>
      <c r="K250" s="15" t="s">
        <v>148</v>
      </c>
      <c r="L250" s="20" t="s">
        <v>194</v>
      </c>
      <c r="M250" s="15" t="s">
        <v>1038</v>
      </c>
      <c r="N250" s="15" t="s">
        <v>1039</v>
      </c>
      <c r="O250" s="17">
        <v>4884981</v>
      </c>
      <c r="P250" s="15">
        <v>98.099000000000004</v>
      </c>
      <c r="Q250" s="15" t="s">
        <v>1231</v>
      </c>
      <c r="R250" s="15" t="s">
        <v>1232</v>
      </c>
      <c r="S250" s="15">
        <v>6</v>
      </c>
      <c r="T250" s="18">
        <v>4549820499.6000004</v>
      </c>
      <c r="U250" s="15" t="s">
        <v>1233</v>
      </c>
      <c r="V250" s="15" t="s">
        <v>1234</v>
      </c>
      <c r="W250" s="15" t="s">
        <v>17</v>
      </c>
      <c r="X250" s="15">
        <v>983.37</v>
      </c>
      <c r="Y250" s="15" t="s">
        <v>429</v>
      </c>
      <c r="Z250" s="15"/>
      <c r="AA250" s="19">
        <v>44438</v>
      </c>
      <c r="AB250" s="19">
        <v>44438</v>
      </c>
      <c r="AC250" s="19">
        <v>44445</v>
      </c>
      <c r="AD250" s="19">
        <v>44445</v>
      </c>
      <c r="AE250" s="15">
        <v>1</v>
      </c>
      <c r="AF250" s="15">
        <v>1</v>
      </c>
      <c r="AG250" s="15" t="s">
        <v>1235</v>
      </c>
      <c r="AH250" s="15">
        <v>0</v>
      </c>
      <c r="AI250" s="15">
        <v>0</v>
      </c>
      <c r="AJ250" s="15" t="s">
        <v>157</v>
      </c>
      <c r="AK250" s="15" t="s">
        <v>158</v>
      </c>
      <c r="AL250" s="15">
        <v>1</v>
      </c>
      <c r="AM250" s="17">
        <v>-807748.95</v>
      </c>
      <c r="AN250" s="17">
        <v>-807748.95</v>
      </c>
      <c r="AO250" s="15">
        <v>6.48</v>
      </c>
      <c r="AP250" s="17">
        <v>4549820499.6000004</v>
      </c>
      <c r="AQ250" s="15" t="s">
        <v>342</v>
      </c>
      <c r="AR250" s="15" t="s">
        <v>17</v>
      </c>
      <c r="AS250" s="15" t="s">
        <v>17</v>
      </c>
      <c r="AT250" s="15">
        <v>98.3</v>
      </c>
      <c r="AU250" s="15">
        <v>98.4</v>
      </c>
      <c r="AV250" s="15">
        <v>0</v>
      </c>
      <c r="AW250" s="8">
        <f>VLOOKUP(F250,[1]sell!$B:$G,6,0)</f>
        <v>-4549820499.6000004</v>
      </c>
      <c r="AX250" s="8">
        <f>VLOOKUP(F250,[1]sell!$B:$J,9,0)</f>
        <v>-807748.95</v>
      </c>
      <c r="AY250" s="8">
        <f t="shared" si="3"/>
        <v>-4550628248.5500002</v>
      </c>
    </row>
    <row r="251" spans="1:51" ht="24.75" x14ac:dyDescent="0.25">
      <c r="D251" s="15" t="s">
        <v>166</v>
      </c>
      <c r="E251" s="15">
        <v>18495875</v>
      </c>
      <c r="F251" s="15">
        <v>48552411</v>
      </c>
      <c r="G251" s="15" t="s">
        <v>146</v>
      </c>
      <c r="H251" s="15" t="s">
        <v>147</v>
      </c>
      <c r="I251" s="15" t="s">
        <v>147</v>
      </c>
      <c r="J251" s="15" t="s">
        <v>148</v>
      </c>
      <c r="K251" s="15" t="s">
        <v>148</v>
      </c>
      <c r="L251" s="20" t="s">
        <v>194</v>
      </c>
      <c r="M251" s="15" t="s">
        <v>1038</v>
      </c>
      <c r="N251" s="15" t="s">
        <v>1039</v>
      </c>
      <c r="O251" s="17">
        <v>483341</v>
      </c>
      <c r="P251" s="15">
        <v>98.099000000000004</v>
      </c>
      <c r="Q251" s="15" t="s">
        <v>1236</v>
      </c>
      <c r="R251" s="15" t="s">
        <v>1237</v>
      </c>
      <c r="S251" s="15">
        <v>6</v>
      </c>
      <c r="T251" s="18">
        <v>450178780.64999998</v>
      </c>
      <c r="U251" s="15" t="s">
        <v>1238</v>
      </c>
      <c r="V251" s="15" t="s">
        <v>1239</v>
      </c>
      <c r="W251" s="15" t="s">
        <v>17</v>
      </c>
      <c r="X251" s="15">
        <v>983.37</v>
      </c>
      <c r="Y251" s="15" t="s">
        <v>429</v>
      </c>
      <c r="Z251" s="15"/>
      <c r="AA251" s="19">
        <v>44438</v>
      </c>
      <c r="AB251" s="19">
        <v>44438</v>
      </c>
      <c r="AC251" s="19">
        <v>44445</v>
      </c>
      <c r="AD251" s="19">
        <v>44445</v>
      </c>
      <c r="AE251" s="15">
        <v>1</v>
      </c>
      <c r="AF251" s="15">
        <v>1</v>
      </c>
      <c r="AG251" s="15" t="s">
        <v>1240</v>
      </c>
      <c r="AH251" s="15">
        <v>0</v>
      </c>
      <c r="AI251" s="15">
        <v>0</v>
      </c>
      <c r="AJ251" s="15" t="s">
        <v>157</v>
      </c>
      <c r="AK251" s="15" t="s">
        <v>158</v>
      </c>
      <c r="AL251" s="15">
        <v>1</v>
      </c>
      <c r="AM251" s="17">
        <v>-79922.149999999994</v>
      </c>
      <c r="AN251" s="17">
        <v>-79922.149999999994</v>
      </c>
      <c r="AO251" s="15">
        <v>6.48</v>
      </c>
      <c r="AP251" s="17">
        <v>450178780.64999998</v>
      </c>
      <c r="AQ251" s="15" t="s">
        <v>342</v>
      </c>
      <c r="AR251" s="15" t="s">
        <v>17</v>
      </c>
      <c r="AS251" s="15" t="s">
        <v>17</v>
      </c>
      <c r="AT251" s="15">
        <v>98.3</v>
      </c>
      <c r="AU251" s="15">
        <v>98.4</v>
      </c>
      <c r="AV251" s="15">
        <v>0</v>
      </c>
      <c r="AW251" s="8">
        <f>VLOOKUP(F251,[1]sell!$B:$G,6,0)</f>
        <v>-450178780.64999998</v>
      </c>
      <c r="AX251" s="8">
        <f>VLOOKUP(F251,[1]sell!$B:$J,9,0)</f>
        <v>-79922.149999999994</v>
      </c>
      <c r="AY251" s="8">
        <f t="shared" si="3"/>
        <v>-450258702.79999995</v>
      </c>
    </row>
    <row r="252" spans="1:51" ht="24.75" x14ac:dyDescent="0.25">
      <c r="D252" s="15" t="s">
        <v>166</v>
      </c>
      <c r="E252" s="15">
        <v>18495876</v>
      </c>
      <c r="F252" s="15">
        <v>48552412</v>
      </c>
      <c r="G252" s="15" t="s">
        <v>146</v>
      </c>
      <c r="H252" s="15" t="s">
        <v>147</v>
      </c>
      <c r="I252" s="15" t="s">
        <v>147</v>
      </c>
      <c r="J252" s="15" t="s">
        <v>148</v>
      </c>
      <c r="K252" s="15" t="s">
        <v>148</v>
      </c>
      <c r="L252" s="20" t="s">
        <v>194</v>
      </c>
      <c r="M252" s="15" t="s">
        <v>1038</v>
      </c>
      <c r="N252" s="15" t="s">
        <v>1039</v>
      </c>
      <c r="O252" s="17">
        <v>2416659</v>
      </c>
      <c r="P252" s="15">
        <v>98.099000000000004</v>
      </c>
      <c r="Q252" s="15" t="s">
        <v>1241</v>
      </c>
      <c r="R252" s="15" t="s">
        <v>1242</v>
      </c>
      <c r="S252" s="15">
        <v>6</v>
      </c>
      <c r="T252" s="18">
        <v>2250851059.3499999</v>
      </c>
      <c r="U252" s="15" t="s">
        <v>1243</v>
      </c>
      <c r="V252" s="15" t="s">
        <v>1244</v>
      </c>
      <c r="W252" s="15" t="s">
        <v>17</v>
      </c>
      <c r="X252" s="15">
        <v>983.37</v>
      </c>
      <c r="Y252" s="15" t="s">
        <v>429</v>
      </c>
      <c r="Z252" s="15"/>
      <c r="AA252" s="19">
        <v>44438</v>
      </c>
      <c r="AB252" s="19">
        <v>44438</v>
      </c>
      <c r="AC252" s="19">
        <v>44445</v>
      </c>
      <c r="AD252" s="19">
        <v>44445</v>
      </c>
      <c r="AE252" s="15">
        <v>1</v>
      </c>
      <c r="AF252" s="15">
        <v>1</v>
      </c>
      <c r="AG252" s="15" t="s">
        <v>1245</v>
      </c>
      <c r="AH252" s="15">
        <v>0</v>
      </c>
      <c r="AI252" s="15">
        <v>0</v>
      </c>
      <c r="AJ252" s="15" t="s">
        <v>157</v>
      </c>
      <c r="AK252" s="15" t="s">
        <v>158</v>
      </c>
      <c r="AL252" s="15">
        <v>1</v>
      </c>
      <c r="AM252" s="17">
        <v>-399603.15</v>
      </c>
      <c r="AN252" s="17">
        <v>-399603.15</v>
      </c>
      <c r="AO252" s="15">
        <v>6.48</v>
      </c>
      <c r="AP252" s="17">
        <v>2250851059.3499999</v>
      </c>
      <c r="AQ252" s="15" t="s">
        <v>342</v>
      </c>
      <c r="AR252" s="15" t="s">
        <v>17</v>
      </c>
      <c r="AS252" s="15" t="s">
        <v>17</v>
      </c>
      <c r="AT252" s="15">
        <v>98.3</v>
      </c>
      <c r="AU252" s="15">
        <v>98.4</v>
      </c>
      <c r="AV252" s="15">
        <v>0</v>
      </c>
      <c r="AW252" s="8">
        <f>VLOOKUP(F252,[1]sell!$B:$G,6,0)</f>
        <v>-2250851059.3499999</v>
      </c>
      <c r="AX252" s="8">
        <f>VLOOKUP(F252,[1]sell!$B:$J,9,0)</f>
        <v>-399603.15</v>
      </c>
      <c r="AY252" s="8">
        <f t="shared" si="3"/>
        <v>-2251250662.5</v>
      </c>
    </row>
    <row r="253" spans="1:51" ht="48.75" x14ac:dyDescent="0.25">
      <c r="D253" s="15" t="s">
        <v>166</v>
      </c>
      <c r="E253" s="15">
        <v>18495899</v>
      </c>
      <c r="F253" s="15">
        <v>48552665</v>
      </c>
      <c r="G253" s="15" t="s">
        <v>146</v>
      </c>
      <c r="H253" s="15" t="s">
        <v>378</v>
      </c>
      <c r="I253" s="15" t="s">
        <v>378</v>
      </c>
      <c r="J253" s="15" t="s">
        <v>148</v>
      </c>
      <c r="K253" s="15" t="s">
        <v>148</v>
      </c>
      <c r="L253" s="20" t="s">
        <v>194</v>
      </c>
      <c r="M253" s="15" t="s">
        <v>1076</v>
      </c>
      <c r="N253" s="15" t="s">
        <v>1077</v>
      </c>
      <c r="O253" s="17">
        <v>1050000</v>
      </c>
      <c r="P253" s="15">
        <v>100.55</v>
      </c>
      <c r="Q253" s="15" t="s">
        <v>1246</v>
      </c>
      <c r="R253" s="15" t="s">
        <v>1247</v>
      </c>
      <c r="S253" s="15">
        <v>15</v>
      </c>
      <c r="T253" s="18">
        <v>904771875</v>
      </c>
      <c r="U253" s="15" t="s">
        <v>1248</v>
      </c>
      <c r="V253" s="15" t="s">
        <v>1249</v>
      </c>
      <c r="W253" s="15" t="s">
        <v>17</v>
      </c>
      <c r="X253" s="15" t="s">
        <v>1082</v>
      </c>
      <c r="Y253" s="15" t="s">
        <v>386</v>
      </c>
      <c r="Z253" s="15"/>
      <c r="AA253" s="19">
        <v>44438</v>
      </c>
      <c r="AB253" s="19">
        <v>44438</v>
      </c>
      <c r="AC253" s="19">
        <v>44445</v>
      </c>
      <c r="AD253" s="19">
        <v>44445</v>
      </c>
      <c r="AE253" s="15">
        <v>1</v>
      </c>
      <c r="AF253" s="15">
        <v>1</v>
      </c>
      <c r="AG253" s="15" t="s">
        <v>1250</v>
      </c>
      <c r="AH253" s="15">
        <v>0</v>
      </c>
      <c r="AI253" s="15">
        <v>0</v>
      </c>
      <c r="AJ253" s="15" t="s">
        <v>388</v>
      </c>
      <c r="AK253" s="15" t="s">
        <v>158</v>
      </c>
      <c r="AL253" s="15">
        <v>2</v>
      </c>
      <c r="AM253" s="17">
        <v>-162858.94</v>
      </c>
      <c r="AN253" s="17">
        <v>-162858.94</v>
      </c>
      <c r="AO253" s="15">
        <v>6.57</v>
      </c>
      <c r="AP253" s="17">
        <v>904771875</v>
      </c>
      <c r="AQ253" s="15" t="s">
        <v>342</v>
      </c>
      <c r="AR253" s="15" t="s">
        <v>17</v>
      </c>
      <c r="AS253" s="15" t="s">
        <v>17</v>
      </c>
      <c r="AT253" s="15">
        <v>99.63</v>
      </c>
      <c r="AU253" s="15">
        <v>100.13</v>
      </c>
      <c r="AV253" s="15">
        <v>8.48</v>
      </c>
      <c r="AW253" s="8">
        <f>VLOOKUP(F253,[1]sell!$B:$G,6,0)</f>
        <v>-904771875</v>
      </c>
      <c r="AX253" s="8">
        <f>VLOOKUP(F253,[1]sell!$B:$J,9,0)</f>
        <v>-162858.94</v>
      </c>
      <c r="AY253" s="8">
        <f t="shared" si="3"/>
        <v>-904934733.94000006</v>
      </c>
    </row>
    <row r="254" spans="1:51" ht="24.75" x14ac:dyDescent="0.25">
      <c r="D254" s="15" t="s">
        <v>166</v>
      </c>
      <c r="E254" s="15">
        <v>18495906</v>
      </c>
      <c r="F254" s="15">
        <v>48552670</v>
      </c>
      <c r="G254" s="15" t="s">
        <v>146</v>
      </c>
      <c r="H254" s="15" t="s">
        <v>378</v>
      </c>
      <c r="I254" s="15" t="s">
        <v>378</v>
      </c>
      <c r="J254" s="15" t="s">
        <v>148</v>
      </c>
      <c r="K254" s="15" t="s">
        <v>148</v>
      </c>
      <c r="L254" s="20" t="s">
        <v>194</v>
      </c>
      <c r="M254" s="15" t="s">
        <v>1251</v>
      </c>
      <c r="N254" s="15" t="s">
        <v>1252</v>
      </c>
      <c r="O254" s="17">
        <v>1000000</v>
      </c>
      <c r="P254" s="15">
        <v>101.7</v>
      </c>
      <c r="Q254" s="15" t="s">
        <v>1253</v>
      </c>
      <c r="R254" s="15" t="s">
        <v>1254</v>
      </c>
      <c r="S254" s="15">
        <v>15</v>
      </c>
      <c r="T254" s="18">
        <v>272816484.5</v>
      </c>
      <c r="U254" s="15" t="s">
        <v>1255</v>
      </c>
      <c r="V254" s="15" t="s">
        <v>1256</v>
      </c>
      <c r="W254" s="15" t="s">
        <v>17</v>
      </c>
      <c r="X254" s="15">
        <v>316.469449</v>
      </c>
      <c r="Y254" s="15" t="s">
        <v>386</v>
      </c>
      <c r="Z254" s="15"/>
      <c r="AA254" s="19">
        <v>44438</v>
      </c>
      <c r="AB254" s="19">
        <v>44438</v>
      </c>
      <c r="AC254" s="19">
        <v>44445</v>
      </c>
      <c r="AD254" s="19">
        <v>44445</v>
      </c>
      <c r="AE254" s="15">
        <v>1</v>
      </c>
      <c r="AF254" s="15">
        <v>1</v>
      </c>
      <c r="AG254" s="15" t="s">
        <v>1257</v>
      </c>
      <c r="AH254" s="15">
        <v>0</v>
      </c>
      <c r="AI254" s="15">
        <v>0</v>
      </c>
      <c r="AJ254" s="15" t="s">
        <v>388</v>
      </c>
      <c r="AK254" s="15" t="s">
        <v>158</v>
      </c>
      <c r="AL254" s="15">
        <v>1</v>
      </c>
      <c r="AM254" s="17">
        <v>-49106.97</v>
      </c>
      <c r="AN254" s="17">
        <v>-49106.97</v>
      </c>
      <c r="AO254" s="15">
        <v>6.57</v>
      </c>
      <c r="AP254" s="17">
        <v>272816484.5</v>
      </c>
      <c r="AQ254" s="15">
        <v>311.20999999999998</v>
      </c>
      <c r="AR254" s="15" t="s">
        <v>17</v>
      </c>
      <c r="AS254" s="15" t="s">
        <v>17</v>
      </c>
      <c r="AT254" s="15">
        <v>100.760002</v>
      </c>
      <c r="AU254" s="15">
        <v>101.05999799999999</v>
      </c>
      <c r="AV254" s="15">
        <v>4.53</v>
      </c>
      <c r="AW254" s="8">
        <f>VLOOKUP(F254,[1]sell!$B:$G,6,0)</f>
        <v>-272816484.5</v>
      </c>
      <c r="AX254" s="8">
        <f>VLOOKUP(F254,[1]sell!$B:$J,9,0)</f>
        <v>-49106.97</v>
      </c>
      <c r="AY254" s="8">
        <f t="shared" si="3"/>
        <v>-272865591.47000003</v>
      </c>
    </row>
    <row r="255" spans="1:51" ht="24.75" x14ac:dyDescent="0.25">
      <c r="A255" s="6">
        <v>9</v>
      </c>
      <c r="B255" s="6" t="str">
        <f>VLOOKUP(F255,[1]buy!$B:$E,4,0)</f>
        <v>47010</v>
      </c>
      <c r="C255" s="6">
        <f>VLOOKUP(F255,[1]buy!$B:$H,7,0)</f>
        <v>0</v>
      </c>
      <c r="D255" s="15" t="s">
        <v>166</v>
      </c>
      <c r="E255" s="15">
        <v>18495908</v>
      </c>
      <c r="F255" s="15">
        <v>48552662</v>
      </c>
      <c r="G255" s="15" t="s">
        <v>146</v>
      </c>
      <c r="H255" s="15" t="s">
        <v>182</v>
      </c>
      <c r="I255" s="15" t="s">
        <v>182</v>
      </c>
      <c r="J255" s="15" t="s">
        <v>148</v>
      </c>
      <c r="K255" s="15" t="s">
        <v>148</v>
      </c>
      <c r="L255" s="16" t="s">
        <v>149</v>
      </c>
      <c r="M255" s="15" t="s">
        <v>1159</v>
      </c>
      <c r="N255" s="15" t="s">
        <v>1160</v>
      </c>
      <c r="O255" s="17">
        <v>2500</v>
      </c>
      <c r="P255" s="15" t="s">
        <v>1258</v>
      </c>
      <c r="Q255" s="15" t="s">
        <v>1259</v>
      </c>
      <c r="R255" s="15" t="s">
        <v>1259</v>
      </c>
      <c r="S255" s="15">
        <v>22</v>
      </c>
      <c r="T255" s="18">
        <v>310342500</v>
      </c>
      <c r="U255" s="15" t="s">
        <v>1260</v>
      </c>
      <c r="V255" s="15" t="s">
        <v>1261</v>
      </c>
      <c r="W255" s="15" t="s">
        <v>17</v>
      </c>
      <c r="X255" s="15" t="s">
        <v>1165</v>
      </c>
      <c r="Y255" s="15" t="s">
        <v>163</v>
      </c>
      <c r="Z255" s="15"/>
      <c r="AA255" s="19">
        <v>44439</v>
      </c>
      <c r="AB255" s="19">
        <v>44439</v>
      </c>
      <c r="AC255" s="19">
        <v>44446</v>
      </c>
      <c r="AD255" s="19">
        <v>44446</v>
      </c>
      <c r="AE255" s="15">
        <v>1</v>
      </c>
      <c r="AF255" s="15">
        <v>1</v>
      </c>
      <c r="AG255" s="15" t="s">
        <v>1262</v>
      </c>
      <c r="AH255" s="15">
        <v>0</v>
      </c>
      <c r="AI255" s="15">
        <v>0</v>
      </c>
      <c r="AJ255" s="15" t="s">
        <v>189</v>
      </c>
      <c r="AK255" s="15" t="s">
        <v>158</v>
      </c>
      <c r="AL255" s="15">
        <v>1</v>
      </c>
      <c r="AM255" s="17">
        <v>0</v>
      </c>
      <c r="AN255" s="17">
        <v>0</v>
      </c>
      <c r="AO255" s="15">
        <v>6.7</v>
      </c>
      <c r="AP255" s="17">
        <v>310342500</v>
      </c>
      <c r="AQ255" s="15">
        <v>1</v>
      </c>
      <c r="AR255" s="15" t="s">
        <v>17</v>
      </c>
      <c r="AS255" s="15" t="s">
        <v>17</v>
      </c>
      <c r="AT255" s="15" t="s">
        <v>1167</v>
      </c>
      <c r="AU255" s="15" t="s">
        <v>1161</v>
      </c>
      <c r="AV255" s="15">
        <v>0</v>
      </c>
      <c r="AW255" s="8">
        <f>VLOOKUP(F255,[1]buy!$B:$G,6,0)</f>
        <v>310342500</v>
      </c>
      <c r="AX255" s="8">
        <f>VLOOKUP(F255,[1]buy!$B:$J,9,0)</f>
        <v>0</v>
      </c>
      <c r="AY255" s="8">
        <f t="shared" si="3"/>
        <v>310342500</v>
      </c>
    </row>
    <row r="256" spans="1:51" ht="24.75" x14ac:dyDescent="0.25">
      <c r="D256" s="15" t="s">
        <v>166</v>
      </c>
      <c r="E256" s="15">
        <v>18495912</v>
      </c>
      <c r="F256" s="15">
        <v>48552698</v>
      </c>
      <c r="G256" s="15" t="s">
        <v>146</v>
      </c>
      <c r="H256" s="15" t="s">
        <v>378</v>
      </c>
      <c r="I256" s="15" t="s">
        <v>378</v>
      </c>
      <c r="J256" s="15" t="s">
        <v>148</v>
      </c>
      <c r="K256" s="15" t="s">
        <v>148</v>
      </c>
      <c r="L256" s="20" t="s">
        <v>194</v>
      </c>
      <c r="M256" s="15" t="s">
        <v>1263</v>
      </c>
      <c r="N256" s="15" t="s">
        <v>1264</v>
      </c>
      <c r="O256" s="17">
        <v>1200000</v>
      </c>
      <c r="P256" s="15">
        <v>98.166700000000006</v>
      </c>
      <c r="Q256" s="15" t="s">
        <v>1265</v>
      </c>
      <c r="R256" s="15" t="s">
        <v>1266</v>
      </c>
      <c r="S256" s="15">
        <v>15</v>
      </c>
      <c r="T256" s="18">
        <v>856113489</v>
      </c>
      <c r="U256" s="15" t="s">
        <v>1267</v>
      </c>
      <c r="V256" s="15" t="s">
        <v>1268</v>
      </c>
      <c r="W256" s="15" t="s">
        <v>17</v>
      </c>
      <c r="X256" s="15">
        <v>0</v>
      </c>
      <c r="Y256" s="15" t="s">
        <v>386</v>
      </c>
      <c r="Z256" s="15"/>
      <c r="AA256" s="19">
        <v>44438</v>
      </c>
      <c r="AB256" s="19">
        <v>44438</v>
      </c>
      <c r="AC256" s="19">
        <v>44445</v>
      </c>
      <c r="AD256" s="19">
        <v>44445</v>
      </c>
      <c r="AE256" s="15">
        <v>1</v>
      </c>
      <c r="AF256" s="15">
        <v>1</v>
      </c>
      <c r="AG256" s="15" t="s">
        <v>1269</v>
      </c>
      <c r="AH256" s="15">
        <v>0</v>
      </c>
      <c r="AI256" s="15">
        <v>0</v>
      </c>
      <c r="AJ256" s="15" t="s">
        <v>388</v>
      </c>
      <c r="AK256" s="15" t="s">
        <v>158</v>
      </c>
      <c r="AL256" s="15">
        <v>3</v>
      </c>
      <c r="AM256" s="17">
        <v>-154100.43</v>
      </c>
      <c r="AN256" s="17">
        <v>-154100.43</v>
      </c>
      <c r="AO256" s="15">
        <v>6.57</v>
      </c>
      <c r="AP256" s="17">
        <v>856113489</v>
      </c>
      <c r="AQ256" s="15">
        <v>850</v>
      </c>
      <c r="AR256" s="15" t="s">
        <v>17</v>
      </c>
      <c r="AS256" s="15" t="s">
        <v>17</v>
      </c>
      <c r="AT256" s="15">
        <v>97</v>
      </c>
      <c r="AU256" s="15">
        <v>97.5</v>
      </c>
      <c r="AV256" s="15">
        <v>5.07</v>
      </c>
      <c r="AW256" s="8">
        <f>VLOOKUP(F256,[1]sell!$B:$G,6,0)</f>
        <v>-856113489</v>
      </c>
      <c r="AX256" s="8">
        <f>VLOOKUP(F256,[1]sell!$B:$J,9,0)</f>
        <v>-154100.43</v>
      </c>
      <c r="AY256" s="8">
        <f t="shared" si="3"/>
        <v>-856267589.42999995</v>
      </c>
    </row>
    <row r="257" spans="1:51" ht="24.75" x14ac:dyDescent="0.25">
      <c r="D257" s="15" t="s">
        <v>89</v>
      </c>
      <c r="E257" s="15">
        <v>18496473</v>
      </c>
      <c r="F257" s="15">
        <v>48568895</v>
      </c>
      <c r="G257" s="15" t="s">
        <v>146</v>
      </c>
      <c r="H257" s="15" t="s">
        <v>147</v>
      </c>
      <c r="I257" s="15" t="s">
        <v>147</v>
      </c>
      <c r="J257" s="15" t="s">
        <v>148</v>
      </c>
      <c r="K257" s="15" t="s">
        <v>148</v>
      </c>
      <c r="L257" s="20" t="s">
        <v>194</v>
      </c>
      <c r="M257" s="15" t="s">
        <v>882</v>
      </c>
      <c r="N257" s="15" t="s">
        <v>883</v>
      </c>
      <c r="O257" s="17">
        <v>200000000</v>
      </c>
      <c r="P257" s="15">
        <v>1</v>
      </c>
      <c r="Q257" s="15" t="s">
        <v>901</v>
      </c>
      <c r="R257" s="15" t="s">
        <v>901</v>
      </c>
      <c r="S257" s="15">
        <v>0</v>
      </c>
      <c r="T257" s="18">
        <v>200000000</v>
      </c>
      <c r="U257" s="15" t="s">
        <v>901</v>
      </c>
      <c r="V257" s="15" t="s">
        <v>1270</v>
      </c>
      <c r="W257" s="15" t="s">
        <v>17</v>
      </c>
      <c r="X257" s="15">
        <v>0</v>
      </c>
      <c r="Y257" s="15" t="s">
        <v>555</v>
      </c>
      <c r="Z257" s="15"/>
      <c r="AA257" s="19">
        <v>44439</v>
      </c>
      <c r="AB257" s="19">
        <v>44439</v>
      </c>
      <c r="AC257" s="19">
        <v>44469</v>
      </c>
      <c r="AD257" s="19">
        <v>44469</v>
      </c>
      <c r="AE257" s="15">
        <v>1</v>
      </c>
      <c r="AF257" s="15">
        <v>1</v>
      </c>
      <c r="AG257" s="15" t="s">
        <v>903</v>
      </c>
      <c r="AH257" s="15">
        <v>0</v>
      </c>
      <c r="AI257" s="15">
        <v>0</v>
      </c>
      <c r="AJ257" s="15" t="s">
        <v>157</v>
      </c>
      <c r="AK257" s="15" t="s">
        <v>158</v>
      </c>
      <c r="AL257" s="15" t="s">
        <v>361</v>
      </c>
      <c r="AM257" s="17">
        <v>0</v>
      </c>
      <c r="AN257" s="17">
        <v>0</v>
      </c>
      <c r="AO257" s="15">
        <v>6.67</v>
      </c>
      <c r="AP257" s="17">
        <v>200000000</v>
      </c>
      <c r="AQ257" s="15">
        <v>1</v>
      </c>
      <c r="AR257" s="15" t="s">
        <v>17</v>
      </c>
      <c r="AS257" s="15" t="s">
        <v>17</v>
      </c>
      <c r="AT257" s="15">
        <v>0</v>
      </c>
      <c r="AU257" s="15">
        <v>0</v>
      </c>
      <c r="AV257" s="15">
        <v>0</v>
      </c>
      <c r="AW257" s="8">
        <f>VLOOKUP(F257,[1]sell!$B:$G,6,0)</f>
        <v>-200000000</v>
      </c>
      <c r="AX257" s="8">
        <f>VLOOKUP(F257,[1]sell!$B:$J,9,0)</f>
        <v>0</v>
      </c>
      <c r="AY257" s="8">
        <f t="shared" si="3"/>
        <v>-200000000</v>
      </c>
    </row>
    <row r="258" spans="1:51" ht="24.75" x14ac:dyDescent="0.25">
      <c r="D258" s="15" t="s">
        <v>89</v>
      </c>
      <c r="E258" s="15">
        <v>18496475</v>
      </c>
      <c r="F258" s="15">
        <v>48569489</v>
      </c>
      <c r="G258" s="15" t="s">
        <v>146</v>
      </c>
      <c r="H258" s="15" t="s">
        <v>147</v>
      </c>
      <c r="I258" s="15" t="s">
        <v>147</v>
      </c>
      <c r="J258" s="15" t="s">
        <v>148</v>
      </c>
      <c r="K258" s="15" t="s">
        <v>148</v>
      </c>
      <c r="L258" s="20" t="s">
        <v>194</v>
      </c>
      <c r="M258" s="15" t="s">
        <v>1038</v>
      </c>
      <c r="N258" s="15" t="s">
        <v>1039</v>
      </c>
      <c r="O258" s="17">
        <v>3500000</v>
      </c>
      <c r="P258" s="15">
        <v>1.337772</v>
      </c>
      <c r="Q258" s="15" t="s">
        <v>1271</v>
      </c>
      <c r="R258" s="15" t="s">
        <v>1272</v>
      </c>
      <c r="S258" s="15">
        <v>6</v>
      </c>
      <c r="T258" s="18">
        <v>44461200</v>
      </c>
      <c r="U258" s="15" t="s">
        <v>1273</v>
      </c>
      <c r="V258" s="15" t="s">
        <v>1274</v>
      </c>
      <c r="W258" s="15" t="s">
        <v>343</v>
      </c>
      <c r="X258" s="15">
        <v>983.37</v>
      </c>
      <c r="Y258" s="15" t="s">
        <v>429</v>
      </c>
      <c r="Z258" s="15"/>
      <c r="AA258" s="19">
        <v>44439</v>
      </c>
      <c r="AB258" s="19">
        <v>44439</v>
      </c>
      <c r="AC258" s="19">
        <v>44446</v>
      </c>
      <c r="AD258" s="19">
        <v>44446</v>
      </c>
      <c r="AE258" s="15">
        <v>73.574399999999997</v>
      </c>
      <c r="AF258" s="15">
        <v>73.191199999999995</v>
      </c>
      <c r="AG258" s="15" t="s">
        <v>1275</v>
      </c>
      <c r="AH258" s="15">
        <v>0</v>
      </c>
      <c r="AI258" s="15">
        <v>0</v>
      </c>
      <c r="AJ258" s="15" t="s">
        <v>157</v>
      </c>
      <c r="AK258" s="15" t="s">
        <v>158</v>
      </c>
      <c r="AL258" s="15">
        <v>1</v>
      </c>
      <c r="AM258" s="17">
        <v>0</v>
      </c>
      <c r="AN258" s="17">
        <v>0</v>
      </c>
      <c r="AO258" s="15">
        <v>0.32</v>
      </c>
      <c r="AP258" s="17">
        <v>3271206113.2800002</v>
      </c>
      <c r="AQ258" s="15" t="s">
        <v>342</v>
      </c>
      <c r="AR258" s="15" t="s">
        <v>17</v>
      </c>
      <c r="AS258" s="15" t="s">
        <v>343</v>
      </c>
      <c r="AT258" s="15">
        <v>98.3</v>
      </c>
      <c r="AU258" s="15">
        <v>98.4</v>
      </c>
      <c r="AV258" s="15">
        <v>0</v>
      </c>
      <c r="AW258" s="8">
        <f>VLOOKUP(F258,[1]sell!$B:$G,6,0)</f>
        <v>-3271206113.2800002</v>
      </c>
      <c r="AX258" s="8">
        <f>VLOOKUP(F258,[1]sell!$B:$J,9,0)</f>
        <v>0</v>
      </c>
      <c r="AY258" s="8">
        <f t="shared" si="3"/>
        <v>-3271206113.2800002</v>
      </c>
    </row>
    <row r="259" spans="1:51" ht="24.75" x14ac:dyDescent="0.25">
      <c r="D259" s="15" t="s">
        <v>89</v>
      </c>
      <c r="E259" s="15">
        <v>18496476</v>
      </c>
      <c r="F259" s="15">
        <v>48569495</v>
      </c>
      <c r="G259" s="15" t="s">
        <v>146</v>
      </c>
      <c r="H259" s="15" t="s">
        <v>147</v>
      </c>
      <c r="I259" s="15" t="s">
        <v>147</v>
      </c>
      <c r="J259" s="15" t="s">
        <v>148</v>
      </c>
      <c r="K259" s="15" t="s">
        <v>148</v>
      </c>
      <c r="L259" s="20" t="s">
        <v>194</v>
      </c>
      <c r="M259" s="15" t="s">
        <v>1045</v>
      </c>
      <c r="N259" s="15" t="s">
        <v>1046</v>
      </c>
      <c r="O259" s="17">
        <v>3000000</v>
      </c>
      <c r="P259" s="15">
        <v>1.2799879999999999</v>
      </c>
      <c r="Q259" s="15" t="s">
        <v>1276</v>
      </c>
      <c r="R259" s="15" t="s">
        <v>1277</v>
      </c>
      <c r="S259" s="15">
        <v>5</v>
      </c>
      <c r="T259" s="18">
        <v>37066500</v>
      </c>
      <c r="U259" s="15" t="s">
        <v>1278</v>
      </c>
      <c r="V259" s="15" t="s">
        <v>1279</v>
      </c>
      <c r="W259" s="15" t="s">
        <v>343</v>
      </c>
      <c r="X259" s="15">
        <v>942</v>
      </c>
      <c r="Y259" s="15" t="s">
        <v>429</v>
      </c>
      <c r="Z259" s="15"/>
      <c r="AA259" s="19">
        <v>44439</v>
      </c>
      <c r="AB259" s="19">
        <v>44439</v>
      </c>
      <c r="AC259" s="19">
        <v>44446</v>
      </c>
      <c r="AD259" s="19">
        <v>44446</v>
      </c>
      <c r="AE259" s="15">
        <v>73.574399999999997</v>
      </c>
      <c r="AF259" s="15">
        <v>73.191199999999995</v>
      </c>
      <c r="AG259" s="15" t="s">
        <v>1280</v>
      </c>
      <c r="AH259" s="15">
        <v>0</v>
      </c>
      <c r="AI259" s="15">
        <v>0</v>
      </c>
      <c r="AJ259" s="15" t="s">
        <v>157</v>
      </c>
      <c r="AK259" s="15" t="s">
        <v>158</v>
      </c>
      <c r="AL259" s="15">
        <v>1</v>
      </c>
      <c r="AM259" s="17">
        <v>0</v>
      </c>
      <c r="AN259" s="17">
        <v>0</v>
      </c>
      <c r="AO259" s="15">
        <v>0.32</v>
      </c>
      <c r="AP259" s="17">
        <v>2727145497.5999999</v>
      </c>
      <c r="AQ259" s="15" t="s">
        <v>342</v>
      </c>
      <c r="AR259" s="15" t="s">
        <v>17</v>
      </c>
      <c r="AS259" s="15" t="s">
        <v>343</v>
      </c>
      <c r="AT259" s="15">
        <v>94.1</v>
      </c>
      <c r="AU259" s="15">
        <v>94.25</v>
      </c>
      <c r="AV259" s="15">
        <v>15.15</v>
      </c>
      <c r="AW259" s="8">
        <f>VLOOKUP(F259,[1]sell!$B:$G,6,0)</f>
        <v>-2727145497.5999999</v>
      </c>
      <c r="AX259" s="8">
        <f>VLOOKUP(F259,[1]sell!$B:$J,9,0)</f>
        <v>0</v>
      </c>
      <c r="AY259" s="8">
        <f t="shared" si="3"/>
        <v>-2727145497.5999999</v>
      </c>
    </row>
    <row r="260" spans="1:51" ht="24.75" x14ac:dyDescent="0.25">
      <c r="D260" s="15" t="s">
        <v>89</v>
      </c>
      <c r="E260" s="15">
        <v>18496479</v>
      </c>
      <c r="F260" s="15">
        <v>48570167</v>
      </c>
      <c r="G260" s="15" t="s">
        <v>146</v>
      </c>
      <c r="H260" s="15" t="s">
        <v>147</v>
      </c>
      <c r="I260" s="15" t="s">
        <v>147</v>
      </c>
      <c r="J260" s="15" t="s">
        <v>148</v>
      </c>
      <c r="K260" s="15" t="s">
        <v>148</v>
      </c>
      <c r="L260" s="20" t="s">
        <v>194</v>
      </c>
      <c r="M260" s="15" t="s">
        <v>1281</v>
      </c>
      <c r="N260" s="15" t="s">
        <v>1282</v>
      </c>
      <c r="O260" s="17">
        <v>2000000</v>
      </c>
      <c r="P260" s="15">
        <v>1.340587</v>
      </c>
      <c r="Q260" s="15" t="s">
        <v>1283</v>
      </c>
      <c r="R260" s="15" t="s">
        <v>1284</v>
      </c>
      <c r="S260" s="15">
        <v>5</v>
      </c>
      <c r="T260" s="18">
        <v>25831400</v>
      </c>
      <c r="U260" s="15" t="s">
        <v>1285</v>
      </c>
      <c r="V260" s="15" t="s">
        <v>1286</v>
      </c>
      <c r="W260" s="15" t="s">
        <v>343</v>
      </c>
      <c r="X260" s="15">
        <v>986.19</v>
      </c>
      <c r="Y260" s="15" t="s">
        <v>429</v>
      </c>
      <c r="Z260" s="15"/>
      <c r="AA260" s="19">
        <v>44439</v>
      </c>
      <c r="AB260" s="19">
        <v>44439</v>
      </c>
      <c r="AC260" s="19">
        <v>44440</v>
      </c>
      <c r="AD260" s="19">
        <v>44440</v>
      </c>
      <c r="AE260" s="15">
        <v>73.574399999999997</v>
      </c>
      <c r="AF260" s="15">
        <v>73.278099999999995</v>
      </c>
      <c r="AG260" s="15" t="s">
        <v>1287</v>
      </c>
      <c r="AH260" s="15">
        <v>0</v>
      </c>
      <c r="AI260" s="15">
        <v>0</v>
      </c>
      <c r="AJ260" s="15" t="s">
        <v>157</v>
      </c>
      <c r="AK260" s="15" t="s">
        <v>158</v>
      </c>
      <c r="AL260" s="15">
        <v>1</v>
      </c>
      <c r="AM260" s="17">
        <v>0</v>
      </c>
      <c r="AN260" s="17">
        <v>0</v>
      </c>
      <c r="AO260" s="15">
        <v>0.27</v>
      </c>
      <c r="AP260" s="17">
        <v>1900529756.1600001</v>
      </c>
      <c r="AQ260" s="15" t="s">
        <v>342</v>
      </c>
      <c r="AR260" s="15" t="s">
        <v>17</v>
      </c>
      <c r="AS260" s="15" t="s">
        <v>343</v>
      </c>
      <c r="AT260" s="15">
        <v>98.5</v>
      </c>
      <c r="AU260" s="15">
        <v>98.65</v>
      </c>
      <c r="AV260" s="15">
        <v>13.95</v>
      </c>
      <c r="AW260" s="8">
        <f>VLOOKUP(F260,[1]sell!$B:$G,6,0)</f>
        <v>-1900529756.1600001</v>
      </c>
      <c r="AX260" s="8">
        <f>VLOOKUP(F260,[1]sell!$B:$J,9,0)</f>
        <v>0</v>
      </c>
      <c r="AY260" s="8">
        <f t="shared" si="3"/>
        <v>-1900529756.1600001</v>
      </c>
    </row>
    <row r="261" spans="1:51" ht="48.75" x14ac:dyDescent="0.25">
      <c r="A261" s="6">
        <v>9</v>
      </c>
      <c r="B261" s="6" t="str">
        <f>VLOOKUP(F261,[1]buy!$B:$E,4,0)</f>
        <v>47010</v>
      </c>
      <c r="C261" s="6">
        <f>VLOOKUP(F261,[1]buy!$B:$H,7,0)</f>
        <v>0</v>
      </c>
      <c r="D261" s="15" t="s">
        <v>89</v>
      </c>
      <c r="E261" s="15">
        <v>18496484</v>
      </c>
      <c r="F261" s="15">
        <v>48571074</v>
      </c>
      <c r="G261" s="15" t="s">
        <v>146</v>
      </c>
      <c r="H261" s="15" t="s">
        <v>147</v>
      </c>
      <c r="I261" s="15" t="s">
        <v>147</v>
      </c>
      <c r="J261" s="15" t="s">
        <v>148</v>
      </c>
      <c r="K261" s="15" t="s">
        <v>148</v>
      </c>
      <c r="L261" s="16" t="s">
        <v>149</v>
      </c>
      <c r="M261" s="15" t="s">
        <v>1288</v>
      </c>
      <c r="N261" s="15" t="s">
        <v>1289</v>
      </c>
      <c r="O261" s="17">
        <v>18430</v>
      </c>
      <c r="P261" s="15">
        <v>93.233999999999995</v>
      </c>
      <c r="Q261" s="15" t="s">
        <v>1290</v>
      </c>
      <c r="R261" s="15" t="s">
        <v>1291</v>
      </c>
      <c r="S261" s="15">
        <v>7</v>
      </c>
      <c r="T261" s="18">
        <v>16423452.18</v>
      </c>
      <c r="U261" s="15" t="s">
        <v>1292</v>
      </c>
      <c r="V261" s="15" t="s">
        <v>1293</v>
      </c>
      <c r="W261" s="15" t="s">
        <v>17</v>
      </c>
      <c r="X261" s="15">
        <v>932.21</v>
      </c>
      <c r="Y261" s="15" t="s">
        <v>429</v>
      </c>
      <c r="Z261" s="15"/>
      <c r="AA261" s="19">
        <v>44439</v>
      </c>
      <c r="AB261" s="19">
        <v>44439</v>
      </c>
      <c r="AC261" s="19">
        <v>44440</v>
      </c>
      <c r="AD261" s="19">
        <v>44440</v>
      </c>
      <c r="AE261" s="15">
        <v>1</v>
      </c>
      <c r="AF261" s="15">
        <v>1</v>
      </c>
      <c r="AG261" s="15" t="s">
        <v>1294</v>
      </c>
      <c r="AH261" s="15">
        <v>0</v>
      </c>
      <c r="AI261" s="15">
        <v>0</v>
      </c>
      <c r="AJ261" s="15" t="s">
        <v>157</v>
      </c>
      <c r="AK261" s="15" t="s">
        <v>158</v>
      </c>
      <c r="AL261" s="15">
        <v>1</v>
      </c>
      <c r="AM261" s="17">
        <v>0</v>
      </c>
      <c r="AN261" s="17">
        <v>0</v>
      </c>
      <c r="AO261" s="15">
        <v>6.31</v>
      </c>
      <c r="AP261" s="17">
        <v>16423452.18</v>
      </c>
      <c r="AQ261" s="15" t="s">
        <v>342</v>
      </c>
      <c r="AR261" s="15" t="s">
        <v>17</v>
      </c>
      <c r="AS261" s="15" t="s">
        <v>17</v>
      </c>
      <c r="AT261" s="15">
        <v>93.25</v>
      </c>
      <c r="AU261" s="15">
        <v>93.45</v>
      </c>
      <c r="AV261" s="15">
        <v>25.86</v>
      </c>
      <c r="AW261" s="8">
        <f>VLOOKUP(F261,[1]buy!$B:$G,6,0)</f>
        <v>16423452.18</v>
      </c>
      <c r="AX261" s="8">
        <f>VLOOKUP(F261,[1]buy!$B:$J,9,0)</f>
        <v>0</v>
      </c>
      <c r="AY261" s="8">
        <f t="shared" ref="AY261:AY324" si="4">AW261+AX261</f>
        <v>16423452.18</v>
      </c>
    </row>
    <row r="262" spans="1:51" ht="24.75" x14ac:dyDescent="0.25">
      <c r="D262" s="15" t="s">
        <v>89</v>
      </c>
      <c r="E262" s="15">
        <v>18496492</v>
      </c>
      <c r="F262" s="15">
        <v>48571154</v>
      </c>
      <c r="G262" s="15" t="s">
        <v>146</v>
      </c>
      <c r="H262" s="15" t="s">
        <v>147</v>
      </c>
      <c r="I262" s="15" t="s">
        <v>147</v>
      </c>
      <c r="J262" s="15" t="s">
        <v>148</v>
      </c>
      <c r="K262" s="15" t="s">
        <v>148</v>
      </c>
      <c r="L262" s="20" t="s">
        <v>194</v>
      </c>
      <c r="M262" s="15" t="s">
        <v>1281</v>
      </c>
      <c r="N262" s="15" t="s">
        <v>1282</v>
      </c>
      <c r="O262" s="17">
        <v>40000</v>
      </c>
      <c r="P262" s="15">
        <v>98.489000000000004</v>
      </c>
      <c r="Q262" s="15" t="s">
        <v>1295</v>
      </c>
      <c r="R262" s="15" t="s">
        <v>1296</v>
      </c>
      <c r="S262" s="15">
        <v>0</v>
      </c>
      <c r="T262" s="18">
        <v>39953600</v>
      </c>
      <c r="U262" s="15" t="s">
        <v>1295</v>
      </c>
      <c r="V262" s="15" t="s">
        <v>1297</v>
      </c>
      <c r="W262" s="15" t="s">
        <v>17</v>
      </c>
      <c r="X262" s="15">
        <v>986.19</v>
      </c>
      <c r="Y262" s="15" t="s">
        <v>429</v>
      </c>
      <c r="Z262" s="15"/>
      <c r="AA262" s="19">
        <v>44439</v>
      </c>
      <c r="AB262" s="19">
        <v>44439</v>
      </c>
      <c r="AC262" s="19">
        <v>44440</v>
      </c>
      <c r="AD262" s="19">
        <v>44440</v>
      </c>
      <c r="AE262" s="15">
        <v>1</v>
      </c>
      <c r="AF262" s="15">
        <v>1</v>
      </c>
      <c r="AG262" s="15" t="s">
        <v>1298</v>
      </c>
      <c r="AH262" s="15">
        <v>0</v>
      </c>
      <c r="AI262" s="15">
        <v>0</v>
      </c>
      <c r="AJ262" s="15" t="s">
        <v>157</v>
      </c>
      <c r="AK262" s="15" t="s">
        <v>158</v>
      </c>
      <c r="AL262" s="15">
        <v>1</v>
      </c>
      <c r="AM262" s="17">
        <v>0</v>
      </c>
      <c r="AN262" s="17">
        <v>0</v>
      </c>
      <c r="AO262" s="15">
        <v>6.41</v>
      </c>
      <c r="AP262" s="17">
        <v>39953600</v>
      </c>
      <c r="AQ262" s="15" t="s">
        <v>342</v>
      </c>
      <c r="AR262" s="15" t="s">
        <v>17</v>
      </c>
      <c r="AS262" s="15" t="s">
        <v>17</v>
      </c>
      <c r="AT262" s="15">
        <v>98.5</v>
      </c>
      <c r="AU262" s="15">
        <v>98.65</v>
      </c>
      <c r="AV262" s="15">
        <v>13.95</v>
      </c>
      <c r="AW262" s="8">
        <f>VLOOKUP(F262,[1]sell!$B:$G,6,0)</f>
        <v>-39953600</v>
      </c>
      <c r="AX262" s="8">
        <f>VLOOKUP(F262,[1]sell!$B:$J,9,0)</f>
        <v>0</v>
      </c>
      <c r="AY262" s="8">
        <f t="shared" si="4"/>
        <v>-39953600</v>
      </c>
    </row>
    <row r="263" spans="1:51" ht="24.75" x14ac:dyDescent="0.25">
      <c r="D263" s="15" t="s">
        <v>89</v>
      </c>
      <c r="E263" s="15">
        <v>18496493</v>
      </c>
      <c r="F263" s="15">
        <v>48571155</v>
      </c>
      <c r="G263" s="15" t="s">
        <v>146</v>
      </c>
      <c r="H263" s="15" t="s">
        <v>147</v>
      </c>
      <c r="I263" s="15" t="s">
        <v>147</v>
      </c>
      <c r="J263" s="15" t="s">
        <v>148</v>
      </c>
      <c r="K263" s="15" t="s">
        <v>148</v>
      </c>
      <c r="L263" s="20" t="s">
        <v>194</v>
      </c>
      <c r="M263" s="15" t="s">
        <v>1299</v>
      </c>
      <c r="N263" s="15" t="s">
        <v>1300</v>
      </c>
      <c r="O263" s="17">
        <v>247000</v>
      </c>
      <c r="P263" s="15">
        <v>105.355</v>
      </c>
      <c r="Q263" s="15" t="s">
        <v>1301</v>
      </c>
      <c r="R263" s="15" t="s">
        <v>1302</v>
      </c>
      <c r="S263" s="15">
        <v>7</v>
      </c>
      <c r="T263" s="18">
        <v>249086038.5</v>
      </c>
      <c r="U263" s="15" t="s">
        <v>1303</v>
      </c>
      <c r="V263" s="15" t="s">
        <v>1304</v>
      </c>
      <c r="W263" s="15" t="s">
        <v>17</v>
      </c>
      <c r="X263" s="15" t="s">
        <v>1305</v>
      </c>
      <c r="Y263" s="15" t="s">
        <v>429</v>
      </c>
      <c r="Z263" s="15"/>
      <c r="AA263" s="19">
        <v>44439</v>
      </c>
      <c r="AB263" s="19">
        <v>44439</v>
      </c>
      <c r="AC263" s="19">
        <v>44440</v>
      </c>
      <c r="AD263" s="19">
        <v>44440</v>
      </c>
      <c r="AE263" s="15">
        <v>1</v>
      </c>
      <c r="AF263" s="15">
        <v>1</v>
      </c>
      <c r="AG263" s="15" t="s">
        <v>1306</v>
      </c>
      <c r="AH263" s="15">
        <v>0</v>
      </c>
      <c r="AI263" s="15">
        <v>0</v>
      </c>
      <c r="AJ263" s="15" t="s">
        <v>157</v>
      </c>
      <c r="AK263" s="15" t="s">
        <v>158</v>
      </c>
      <c r="AL263" s="15">
        <v>1</v>
      </c>
      <c r="AM263" s="17">
        <v>0</v>
      </c>
      <c r="AN263" s="17">
        <v>0</v>
      </c>
      <c r="AO263" s="15">
        <v>6.3</v>
      </c>
      <c r="AP263" s="17">
        <v>249086038.5</v>
      </c>
      <c r="AQ263" s="15" t="s">
        <v>342</v>
      </c>
      <c r="AR263" s="15" t="s">
        <v>17</v>
      </c>
      <c r="AS263" s="15" t="s">
        <v>17</v>
      </c>
      <c r="AT263" s="15">
        <v>105.5</v>
      </c>
      <c r="AU263" s="15">
        <v>105.65</v>
      </c>
      <c r="AV263" s="15">
        <v>30.8</v>
      </c>
      <c r="AW263" s="8">
        <f>VLOOKUP(F263,[1]sell!$B:$G,6,0)</f>
        <v>-249086038.5</v>
      </c>
      <c r="AX263" s="8">
        <f>VLOOKUP(F263,[1]sell!$B:$J,9,0)</f>
        <v>0</v>
      </c>
      <c r="AY263" s="8">
        <f t="shared" si="4"/>
        <v>-249086038.5</v>
      </c>
    </row>
    <row r="264" spans="1:51" ht="24.75" x14ac:dyDescent="0.25">
      <c r="A264" s="6">
        <v>9</v>
      </c>
      <c r="B264" s="6" t="str">
        <f>VLOOKUP(F264,[1]buy!$B:$E,4,0)</f>
        <v>47010</v>
      </c>
      <c r="C264" s="6">
        <f>VLOOKUP(F264,[1]buy!$B:$H,7,0)</f>
        <v>0</v>
      </c>
      <c r="D264" s="15" t="s">
        <v>89</v>
      </c>
      <c r="E264" s="15">
        <v>18496498</v>
      </c>
      <c r="F264" s="15">
        <v>48571237</v>
      </c>
      <c r="G264" s="15" t="s">
        <v>146</v>
      </c>
      <c r="H264" s="15" t="s">
        <v>147</v>
      </c>
      <c r="I264" s="15" t="s">
        <v>147</v>
      </c>
      <c r="J264" s="15" t="s">
        <v>148</v>
      </c>
      <c r="K264" s="15" t="s">
        <v>148</v>
      </c>
      <c r="L264" s="16" t="s">
        <v>149</v>
      </c>
      <c r="M264" s="15" t="s">
        <v>908</v>
      </c>
      <c r="N264" s="15" t="s">
        <v>909</v>
      </c>
      <c r="O264" s="17">
        <v>557826</v>
      </c>
      <c r="P264" s="15">
        <v>91.155000000000001</v>
      </c>
      <c r="Q264" s="15" t="s">
        <v>1307</v>
      </c>
      <c r="R264" s="15" t="s">
        <v>1308</v>
      </c>
      <c r="S264" s="15">
        <v>10</v>
      </c>
      <c r="T264" s="18">
        <v>459901877</v>
      </c>
      <c r="U264" s="15" t="s">
        <v>1309</v>
      </c>
      <c r="V264" s="15" t="s">
        <v>1310</v>
      </c>
      <c r="W264" s="15" t="s">
        <v>17</v>
      </c>
      <c r="X264" s="15">
        <v>912.56</v>
      </c>
      <c r="Y264" s="15" t="s">
        <v>429</v>
      </c>
      <c r="Z264" s="15"/>
      <c r="AA264" s="19">
        <v>44439</v>
      </c>
      <c r="AB264" s="19">
        <v>44439</v>
      </c>
      <c r="AC264" s="19">
        <v>44440</v>
      </c>
      <c r="AD264" s="19">
        <v>44440</v>
      </c>
      <c r="AE264" s="15">
        <v>1</v>
      </c>
      <c r="AF264" s="15">
        <v>1</v>
      </c>
      <c r="AG264" s="15" t="s">
        <v>1311</v>
      </c>
      <c r="AH264" s="15">
        <v>0</v>
      </c>
      <c r="AI264" s="15">
        <v>0</v>
      </c>
      <c r="AJ264" s="15" t="s">
        <v>157</v>
      </c>
      <c r="AK264" s="15" t="s">
        <v>158</v>
      </c>
      <c r="AL264" s="15">
        <v>1</v>
      </c>
      <c r="AM264" s="17">
        <v>0</v>
      </c>
      <c r="AN264" s="17">
        <v>0</v>
      </c>
      <c r="AO264" s="15">
        <v>6.53</v>
      </c>
      <c r="AP264" s="17">
        <v>459901877</v>
      </c>
      <c r="AQ264" s="15" t="s">
        <v>342</v>
      </c>
      <c r="AR264" s="15" t="s">
        <v>17</v>
      </c>
      <c r="AS264" s="15" t="s">
        <v>17</v>
      </c>
      <c r="AT264" s="15">
        <v>91.25</v>
      </c>
      <c r="AU264" s="15">
        <v>91.4</v>
      </c>
      <c r="AV264" s="15">
        <v>4.51</v>
      </c>
      <c r="AW264" s="8">
        <f>VLOOKUP(F264,[1]buy!$B:$G,6,0)</f>
        <v>459901877</v>
      </c>
      <c r="AX264" s="8">
        <f>VLOOKUP(F264,[1]buy!$B:$J,9,0)</f>
        <v>0</v>
      </c>
      <c r="AY264" s="8">
        <f t="shared" si="4"/>
        <v>459901877</v>
      </c>
    </row>
    <row r="265" spans="1:51" ht="24.75" x14ac:dyDescent="0.25">
      <c r="A265" s="6">
        <v>9</v>
      </c>
      <c r="B265" s="6" t="str">
        <f>VLOOKUP(F265,[1]buy!$B:$E,4,0)</f>
        <v>47010</v>
      </c>
      <c r="C265" s="6">
        <f>VLOOKUP(F265,[1]buy!$B:$H,7,0)</f>
        <v>0</v>
      </c>
      <c r="D265" s="15" t="s">
        <v>89</v>
      </c>
      <c r="E265" s="15">
        <v>18496502</v>
      </c>
      <c r="F265" s="15">
        <v>48571352</v>
      </c>
      <c r="G265" s="15" t="s">
        <v>146</v>
      </c>
      <c r="H265" s="15" t="s">
        <v>147</v>
      </c>
      <c r="I265" s="15" t="s">
        <v>147</v>
      </c>
      <c r="J265" s="15" t="s">
        <v>148</v>
      </c>
      <c r="K265" s="15" t="s">
        <v>148</v>
      </c>
      <c r="L265" s="16" t="s">
        <v>149</v>
      </c>
      <c r="M265" s="15" t="s">
        <v>1312</v>
      </c>
      <c r="N265" s="15" t="s">
        <v>1313</v>
      </c>
      <c r="O265" s="17">
        <v>178816</v>
      </c>
      <c r="P265" s="15">
        <v>104.327</v>
      </c>
      <c r="Q265" s="15" t="s">
        <v>1314</v>
      </c>
      <c r="R265" s="15" t="s">
        <v>1315</v>
      </c>
      <c r="S265" s="15">
        <v>5</v>
      </c>
      <c r="T265" s="18">
        <v>182996360.44999999</v>
      </c>
      <c r="U265" s="15" t="s">
        <v>1316</v>
      </c>
      <c r="V265" s="15" t="s">
        <v>1317</v>
      </c>
      <c r="W265" s="15" t="s">
        <v>17</v>
      </c>
      <c r="X265" s="15" t="s">
        <v>1318</v>
      </c>
      <c r="Y265" s="15" t="s">
        <v>429</v>
      </c>
      <c r="Z265" s="15"/>
      <c r="AA265" s="19">
        <v>44439</v>
      </c>
      <c r="AB265" s="19">
        <v>44439</v>
      </c>
      <c r="AC265" s="19">
        <v>44440</v>
      </c>
      <c r="AD265" s="19">
        <v>44440</v>
      </c>
      <c r="AE265" s="15">
        <v>1</v>
      </c>
      <c r="AF265" s="15">
        <v>1</v>
      </c>
      <c r="AG265" s="15" t="s">
        <v>1319</v>
      </c>
      <c r="AH265" s="15">
        <v>0</v>
      </c>
      <c r="AI265" s="15">
        <v>0</v>
      </c>
      <c r="AJ265" s="15" t="s">
        <v>157</v>
      </c>
      <c r="AK265" s="15" t="s">
        <v>158</v>
      </c>
      <c r="AL265" s="15">
        <v>1</v>
      </c>
      <c r="AM265" s="17">
        <v>0</v>
      </c>
      <c r="AN265" s="17">
        <v>0</v>
      </c>
      <c r="AO265" s="15">
        <v>6.4</v>
      </c>
      <c r="AP265" s="17">
        <v>182996360.44999999</v>
      </c>
      <c r="AQ265" s="15" t="s">
        <v>342</v>
      </c>
      <c r="AR265" s="15" t="s">
        <v>17</v>
      </c>
      <c r="AS265" s="15" t="s">
        <v>17</v>
      </c>
      <c r="AT265" s="15">
        <v>104.25</v>
      </c>
      <c r="AU265" s="15">
        <v>104.35</v>
      </c>
      <c r="AV265" s="15">
        <v>33.97</v>
      </c>
      <c r="AW265" s="8">
        <f>VLOOKUP(F265,[1]buy!$B:$G,6,0)</f>
        <v>182996360.44999999</v>
      </c>
      <c r="AX265" s="8">
        <f>VLOOKUP(F265,[1]buy!$B:$J,9,0)</f>
        <v>0</v>
      </c>
      <c r="AY265" s="8">
        <f t="shared" si="4"/>
        <v>182996360.44999999</v>
      </c>
    </row>
    <row r="266" spans="1:51" ht="24.75" x14ac:dyDescent="0.25">
      <c r="A266" s="6">
        <v>9</v>
      </c>
      <c r="B266" s="6" t="str">
        <f>VLOOKUP(F266,[1]buy!$B:$E,4,0)</f>
        <v>47010</v>
      </c>
      <c r="C266" s="6">
        <f>VLOOKUP(F266,[1]buy!$B:$H,7,0)</f>
        <v>0</v>
      </c>
      <c r="D266" s="15" t="s">
        <v>89</v>
      </c>
      <c r="E266" s="15">
        <v>18496505</v>
      </c>
      <c r="F266" s="15">
        <v>48571378</v>
      </c>
      <c r="G266" s="15" t="s">
        <v>146</v>
      </c>
      <c r="H266" s="15" t="s">
        <v>147</v>
      </c>
      <c r="I266" s="15" t="s">
        <v>147</v>
      </c>
      <c r="J266" s="15" t="s">
        <v>148</v>
      </c>
      <c r="K266" s="15" t="s">
        <v>148</v>
      </c>
      <c r="L266" s="16" t="s">
        <v>149</v>
      </c>
      <c r="M266" s="15" t="s">
        <v>882</v>
      </c>
      <c r="N266" s="15" t="s">
        <v>883</v>
      </c>
      <c r="O266" s="17">
        <v>200000000</v>
      </c>
      <c r="P266" s="15">
        <v>1</v>
      </c>
      <c r="Q266" s="15" t="s">
        <v>901</v>
      </c>
      <c r="R266" s="15" t="s">
        <v>901</v>
      </c>
      <c r="S266" s="15">
        <v>0</v>
      </c>
      <c r="T266" s="18">
        <v>200000000</v>
      </c>
      <c r="U266" s="15" t="s">
        <v>901</v>
      </c>
      <c r="V266" s="15" t="s">
        <v>1320</v>
      </c>
      <c r="W266" s="15" t="s">
        <v>17</v>
      </c>
      <c r="X266" s="15">
        <v>0</v>
      </c>
      <c r="Y266" s="15" t="s">
        <v>555</v>
      </c>
      <c r="Z266" s="15"/>
      <c r="AA266" s="19">
        <v>44439</v>
      </c>
      <c r="AB266" s="19">
        <v>44439</v>
      </c>
      <c r="AC266" s="19">
        <v>44469</v>
      </c>
      <c r="AD266" s="19">
        <v>44469</v>
      </c>
      <c r="AE266" s="15">
        <v>1</v>
      </c>
      <c r="AF266" s="15">
        <v>1</v>
      </c>
      <c r="AG266" s="15" t="s">
        <v>901</v>
      </c>
      <c r="AH266" s="15">
        <v>0</v>
      </c>
      <c r="AI266" s="15">
        <v>0</v>
      </c>
      <c r="AJ266" s="15" t="s">
        <v>157</v>
      </c>
      <c r="AK266" s="15" t="s">
        <v>158</v>
      </c>
      <c r="AL266" s="15" t="s">
        <v>361</v>
      </c>
      <c r="AM266" s="17">
        <v>0</v>
      </c>
      <c r="AN266" s="17">
        <v>0</v>
      </c>
      <c r="AO266" s="15">
        <v>6.69</v>
      </c>
      <c r="AP266" s="17">
        <v>200000000</v>
      </c>
      <c r="AQ266" s="15">
        <v>1</v>
      </c>
      <c r="AR266" s="15" t="s">
        <v>17</v>
      </c>
      <c r="AS266" s="15" t="s">
        <v>17</v>
      </c>
      <c r="AT266" s="15">
        <v>0</v>
      </c>
      <c r="AU266" s="15">
        <v>0</v>
      </c>
      <c r="AV266" s="15">
        <v>0</v>
      </c>
      <c r="AW266" s="8">
        <f>VLOOKUP(F266,[1]buy!$B:$G,6,0)</f>
        <v>200000000</v>
      </c>
      <c r="AX266" s="8">
        <f>VLOOKUP(F266,[1]buy!$B:$J,9,0)</f>
        <v>0</v>
      </c>
      <c r="AY266" s="8">
        <f t="shared" si="4"/>
        <v>200000000</v>
      </c>
    </row>
    <row r="267" spans="1:51" ht="24.75" x14ac:dyDescent="0.25">
      <c r="A267" s="6">
        <v>9</v>
      </c>
      <c r="B267" s="6" t="str">
        <f>VLOOKUP(F267,[1]buy!$B:$E,4,0)</f>
        <v>47010</v>
      </c>
      <c r="C267" s="6">
        <f>VLOOKUP(F267,[1]buy!$B:$H,7,0)</f>
        <v>0</v>
      </c>
      <c r="D267" s="15" t="s">
        <v>89</v>
      </c>
      <c r="E267" s="15">
        <v>18496509</v>
      </c>
      <c r="F267" s="15">
        <v>48571401</v>
      </c>
      <c r="G267" s="15" t="s">
        <v>146</v>
      </c>
      <c r="H267" s="15" t="s">
        <v>147</v>
      </c>
      <c r="I267" s="15" t="s">
        <v>147</v>
      </c>
      <c r="J267" s="15" t="s">
        <v>148</v>
      </c>
      <c r="K267" s="15" t="s">
        <v>148</v>
      </c>
      <c r="L267" s="16" t="s">
        <v>149</v>
      </c>
      <c r="M267" s="15" t="s">
        <v>1312</v>
      </c>
      <c r="N267" s="15" t="s">
        <v>1313</v>
      </c>
      <c r="O267" s="17">
        <v>52036</v>
      </c>
      <c r="P267" s="15">
        <v>104.327</v>
      </c>
      <c r="Q267" s="15" t="s">
        <v>1321</v>
      </c>
      <c r="R267" s="15" t="s">
        <v>1322</v>
      </c>
      <c r="S267" s="15">
        <v>5</v>
      </c>
      <c r="T267" s="18">
        <v>53252497.609999999</v>
      </c>
      <c r="U267" s="15" t="s">
        <v>1323</v>
      </c>
      <c r="V267" s="15" t="s">
        <v>1324</v>
      </c>
      <c r="W267" s="15" t="s">
        <v>17</v>
      </c>
      <c r="X267" s="15" t="s">
        <v>1318</v>
      </c>
      <c r="Y267" s="15" t="s">
        <v>429</v>
      </c>
      <c r="Z267" s="15"/>
      <c r="AA267" s="19">
        <v>44439</v>
      </c>
      <c r="AB267" s="19">
        <v>44439</v>
      </c>
      <c r="AC267" s="19">
        <v>44440</v>
      </c>
      <c r="AD267" s="19">
        <v>44440</v>
      </c>
      <c r="AE267" s="15">
        <v>1</v>
      </c>
      <c r="AF267" s="15">
        <v>1</v>
      </c>
      <c r="AG267" s="15" t="s">
        <v>1325</v>
      </c>
      <c r="AH267" s="15">
        <v>0</v>
      </c>
      <c r="AI267" s="15">
        <v>0</v>
      </c>
      <c r="AJ267" s="15" t="s">
        <v>157</v>
      </c>
      <c r="AK267" s="15" t="s">
        <v>158</v>
      </c>
      <c r="AL267" s="15">
        <v>1</v>
      </c>
      <c r="AM267" s="17">
        <v>0</v>
      </c>
      <c r="AN267" s="17">
        <v>0</v>
      </c>
      <c r="AO267" s="15">
        <v>6.33</v>
      </c>
      <c r="AP267" s="17">
        <v>53252497.609999999</v>
      </c>
      <c r="AQ267" s="15" t="s">
        <v>342</v>
      </c>
      <c r="AR267" s="15" t="s">
        <v>17</v>
      </c>
      <c r="AS267" s="15" t="s">
        <v>17</v>
      </c>
      <c r="AT267" s="15">
        <v>104.25</v>
      </c>
      <c r="AU267" s="15">
        <v>104.35</v>
      </c>
      <c r="AV267" s="15">
        <v>33.97</v>
      </c>
      <c r="AW267" s="8">
        <f>VLOOKUP(F267,[1]buy!$B:$G,6,0)</f>
        <v>53252497.609999999</v>
      </c>
      <c r="AX267" s="8">
        <f>VLOOKUP(F267,[1]buy!$B:$J,9,0)</f>
        <v>0</v>
      </c>
      <c r="AY267" s="8">
        <f t="shared" si="4"/>
        <v>53252497.609999999</v>
      </c>
    </row>
    <row r="268" spans="1:51" ht="24.75" x14ac:dyDescent="0.25">
      <c r="A268" s="6">
        <v>9</v>
      </c>
      <c r="B268" s="6" t="str">
        <f>VLOOKUP(F268,[1]buy!$B:$E,4,0)</f>
        <v>47010</v>
      </c>
      <c r="C268" s="6">
        <f>VLOOKUP(F268,[1]buy!$B:$H,7,0)</f>
        <v>0</v>
      </c>
      <c r="D268" s="15" t="s">
        <v>89</v>
      </c>
      <c r="E268" s="15">
        <v>18496528</v>
      </c>
      <c r="F268" s="15">
        <v>48571741</v>
      </c>
      <c r="G268" s="15" t="s">
        <v>146</v>
      </c>
      <c r="H268" s="15" t="s">
        <v>147</v>
      </c>
      <c r="I268" s="15" t="s">
        <v>147</v>
      </c>
      <c r="J268" s="15" t="s">
        <v>148</v>
      </c>
      <c r="K268" s="15" t="s">
        <v>148</v>
      </c>
      <c r="L268" s="16" t="s">
        <v>149</v>
      </c>
      <c r="M268" s="15" t="s">
        <v>1326</v>
      </c>
      <c r="N268" s="15" t="s">
        <v>1327</v>
      </c>
      <c r="O268" s="17">
        <v>376966</v>
      </c>
      <c r="P268" s="15">
        <v>101.38500000000001</v>
      </c>
      <c r="Q268" s="15" t="s">
        <v>1328</v>
      </c>
      <c r="R268" s="15" t="s">
        <v>1329</v>
      </c>
      <c r="S268" s="15">
        <v>5</v>
      </c>
      <c r="T268" s="18">
        <v>370372487.69</v>
      </c>
      <c r="U268" s="15" t="s">
        <v>1330</v>
      </c>
      <c r="V268" s="15" t="s">
        <v>1331</v>
      </c>
      <c r="W268" s="15" t="s">
        <v>17</v>
      </c>
      <c r="X268" s="15" t="s">
        <v>1332</v>
      </c>
      <c r="Y268" s="15" t="s">
        <v>429</v>
      </c>
      <c r="Z268" s="15"/>
      <c r="AA268" s="19">
        <v>44439</v>
      </c>
      <c r="AB268" s="19">
        <v>44439</v>
      </c>
      <c r="AC268" s="19">
        <v>44440</v>
      </c>
      <c r="AD268" s="19">
        <v>44440</v>
      </c>
      <c r="AE268" s="15">
        <v>1</v>
      </c>
      <c r="AF268" s="15">
        <v>1</v>
      </c>
      <c r="AG268" s="15" t="s">
        <v>1333</v>
      </c>
      <c r="AH268" s="15">
        <v>0</v>
      </c>
      <c r="AI268" s="15">
        <v>0</v>
      </c>
      <c r="AJ268" s="15" t="s">
        <v>157</v>
      </c>
      <c r="AK268" s="15" t="s">
        <v>158</v>
      </c>
      <c r="AL268" s="15">
        <v>1</v>
      </c>
      <c r="AM268" s="17">
        <v>0</v>
      </c>
      <c r="AN268" s="17">
        <v>0</v>
      </c>
      <c r="AO268" s="15">
        <v>6.45</v>
      </c>
      <c r="AP268" s="17">
        <v>370372487.69</v>
      </c>
      <c r="AQ268" s="15" t="s">
        <v>342</v>
      </c>
      <c r="AR268" s="15" t="s">
        <v>17</v>
      </c>
      <c r="AS268" s="15" t="s">
        <v>17</v>
      </c>
      <c r="AT268" s="15">
        <v>101.45</v>
      </c>
      <c r="AU268" s="15">
        <v>101.55</v>
      </c>
      <c r="AV268" s="15">
        <v>20.37</v>
      </c>
      <c r="AW268" s="8">
        <f>VLOOKUP(F268,[1]buy!$B:$G,6,0)</f>
        <v>370372487.69</v>
      </c>
      <c r="AX268" s="8">
        <f>VLOOKUP(F268,[1]buy!$B:$J,9,0)</f>
        <v>0</v>
      </c>
      <c r="AY268" s="8">
        <f t="shared" si="4"/>
        <v>370372487.69</v>
      </c>
    </row>
    <row r="269" spans="1:51" ht="24.75" x14ac:dyDescent="0.25">
      <c r="D269" s="15" t="s">
        <v>89</v>
      </c>
      <c r="E269" s="15">
        <v>18496530</v>
      </c>
      <c r="F269" s="15">
        <v>48571747</v>
      </c>
      <c r="G269" s="15" t="s">
        <v>146</v>
      </c>
      <c r="H269" s="15" t="s">
        <v>147</v>
      </c>
      <c r="I269" s="15" t="s">
        <v>147</v>
      </c>
      <c r="J269" s="15" t="s">
        <v>148</v>
      </c>
      <c r="K269" s="15" t="s">
        <v>148</v>
      </c>
      <c r="L269" s="20" t="s">
        <v>194</v>
      </c>
      <c r="M269" s="15" t="s">
        <v>882</v>
      </c>
      <c r="N269" s="15" t="s">
        <v>883</v>
      </c>
      <c r="O269" s="17">
        <v>10000000</v>
      </c>
      <c r="P269" s="15">
        <v>1</v>
      </c>
      <c r="Q269" s="15" t="s">
        <v>1334</v>
      </c>
      <c r="R269" s="15" t="s">
        <v>1334</v>
      </c>
      <c r="S269" s="15">
        <v>0</v>
      </c>
      <c r="T269" s="18">
        <v>10000000</v>
      </c>
      <c r="U269" s="15" t="s">
        <v>1334</v>
      </c>
      <c r="V269" s="15" t="s">
        <v>1335</v>
      </c>
      <c r="W269" s="15" t="s">
        <v>17</v>
      </c>
      <c r="X269" s="15">
        <v>0</v>
      </c>
      <c r="Y269" s="15" t="s">
        <v>555</v>
      </c>
      <c r="Z269" s="15"/>
      <c r="AA269" s="19">
        <v>44439</v>
      </c>
      <c r="AB269" s="19">
        <v>44439</v>
      </c>
      <c r="AC269" s="19">
        <v>44469</v>
      </c>
      <c r="AD269" s="19">
        <v>44469</v>
      </c>
      <c r="AE269" s="15">
        <v>1</v>
      </c>
      <c r="AF269" s="15">
        <v>1</v>
      </c>
      <c r="AG269" s="15" t="s">
        <v>1336</v>
      </c>
      <c r="AH269" s="15">
        <v>0</v>
      </c>
      <c r="AI269" s="15">
        <v>0</v>
      </c>
      <c r="AJ269" s="15" t="s">
        <v>157</v>
      </c>
      <c r="AK269" s="15" t="s">
        <v>158</v>
      </c>
      <c r="AL269" s="15" t="s">
        <v>361</v>
      </c>
      <c r="AM269" s="17">
        <v>0</v>
      </c>
      <c r="AN269" s="17">
        <v>0</v>
      </c>
      <c r="AO269" s="15">
        <v>6.71</v>
      </c>
      <c r="AP269" s="17">
        <v>10000000</v>
      </c>
      <c r="AQ269" s="15">
        <v>1</v>
      </c>
      <c r="AR269" s="15" t="s">
        <v>17</v>
      </c>
      <c r="AS269" s="15" t="s">
        <v>17</v>
      </c>
      <c r="AT269" s="15">
        <v>0</v>
      </c>
      <c r="AU269" s="15">
        <v>0</v>
      </c>
      <c r="AV269" s="15">
        <v>0</v>
      </c>
      <c r="AW269" s="8">
        <f>VLOOKUP(F269,[1]sell!$B:$G,6,0)</f>
        <v>-10000000</v>
      </c>
      <c r="AX269" s="8">
        <f>VLOOKUP(F269,[1]sell!$B:$J,9,0)</f>
        <v>0</v>
      </c>
      <c r="AY269" s="8">
        <f t="shared" si="4"/>
        <v>-10000000</v>
      </c>
    </row>
    <row r="270" spans="1:51" ht="24.75" x14ac:dyDescent="0.25">
      <c r="D270" s="15" t="s">
        <v>89</v>
      </c>
      <c r="E270" s="15">
        <v>18496531</v>
      </c>
      <c r="F270" s="15">
        <v>48572150</v>
      </c>
      <c r="G270" s="15" t="s">
        <v>146</v>
      </c>
      <c r="H270" s="15" t="s">
        <v>147</v>
      </c>
      <c r="I270" s="15" t="s">
        <v>147</v>
      </c>
      <c r="J270" s="15" t="s">
        <v>148</v>
      </c>
      <c r="K270" s="15" t="s">
        <v>148</v>
      </c>
      <c r="L270" s="20" t="s">
        <v>194</v>
      </c>
      <c r="M270" s="15" t="s">
        <v>1159</v>
      </c>
      <c r="N270" s="15" t="s">
        <v>1160</v>
      </c>
      <c r="O270" s="17">
        <v>1000</v>
      </c>
      <c r="P270" s="15" t="s">
        <v>1337</v>
      </c>
      <c r="Q270" s="15" t="s">
        <v>1338</v>
      </c>
      <c r="R270" s="15" t="s">
        <v>1338</v>
      </c>
      <c r="S270" s="15">
        <v>15</v>
      </c>
      <c r="T270" s="18">
        <v>134340758</v>
      </c>
      <c r="U270" s="15" t="s">
        <v>1339</v>
      </c>
      <c r="V270" s="15" t="s">
        <v>1340</v>
      </c>
      <c r="W270" s="15" t="s">
        <v>17</v>
      </c>
      <c r="X270" s="15" t="s">
        <v>1165</v>
      </c>
      <c r="Y270" s="15" t="s">
        <v>155</v>
      </c>
      <c r="Z270" s="15"/>
      <c r="AA270" s="19">
        <v>44439</v>
      </c>
      <c r="AB270" s="19">
        <v>44439</v>
      </c>
      <c r="AC270" s="19">
        <v>44440</v>
      </c>
      <c r="AD270" s="19">
        <v>44440</v>
      </c>
      <c r="AE270" s="15">
        <v>1</v>
      </c>
      <c r="AF270" s="15">
        <v>1</v>
      </c>
      <c r="AG270" s="15" t="s">
        <v>1341</v>
      </c>
      <c r="AH270" s="15">
        <v>0</v>
      </c>
      <c r="AI270" s="15">
        <v>0</v>
      </c>
      <c r="AJ270" s="15" t="s">
        <v>157</v>
      </c>
      <c r="AK270" s="15" t="s">
        <v>158</v>
      </c>
      <c r="AL270" s="15">
        <v>1</v>
      </c>
      <c r="AM270" s="17">
        <v>0</v>
      </c>
      <c r="AN270" s="17">
        <v>0</v>
      </c>
      <c r="AO270" s="15">
        <v>6.55</v>
      </c>
      <c r="AP270" s="17">
        <v>134340758</v>
      </c>
      <c r="AQ270" s="15">
        <v>1</v>
      </c>
      <c r="AR270" s="15" t="s">
        <v>17</v>
      </c>
      <c r="AS270" s="15" t="s">
        <v>17</v>
      </c>
      <c r="AT270" s="15" t="s">
        <v>1167</v>
      </c>
      <c r="AU270" s="15" t="s">
        <v>1161</v>
      </c>
      <c r="AV270" s="15">
        <v>0</v>
      </c>
      <c r="AW270" s="8">
        <f>VLOOKUP(F270,[1]sell!$B:$G,6,0)</f>
        <v>-134340758</v>
      </c>
      <c r="AX270" s="8">
        <f>VLOOKUP(F270,[1]sell!$B:$J,9,0)</f>
        <v>0</v>
      </c>
      <c r="AY270" s="8">
        <f t="shared" si="4"/>
        <v>-134340758</v>
      </c>
    </row>
    <row r="271" spans="1:51" ht="24.75" x14ac:dyDescent="0.25">
      <c r="D271" s="15" t="s">
        <v>89</v>
      </c>
      <c r="E271" s="15">
        <v>18496551</v>
      </c>
      <c r="F271" s="15">
        <v>48572436</v>
      </c>
      <c r="G271" s="15" t="s">
        <v>146</v>
      </c>
      <c r="H271" s="15" t="s">
        <v>147</v>
      </c>
      <c r="I271" s="15" t="s">
        <v>147</v>
      </c>
      <c r="J271" s="15" t="s">
        <v>148</v>
      </c>
      <c r="K271" s="15" t="s">
        <v>148</v>
      </c>
      <c r="L271" s="20" t="s">
        <v>194</v>
      </c>
      <c r="M271" s="15" t="s">
        <v>1159</v>
      </c>
      <c r="N271" s="15" t="s">
        <v>1160</v>
      </c>
      <c r="O271" s="17">
        <v>75</v>
      </c>
      <c r="P271" s="15" t="s">
        <v>1337</v>
      </c>
      <c r="Q271" s="15" t="s">
        <v>1342</v>
      </c>
      <c r="R271" s="15" t="s">
        <v>1342</v>
      </c>
      <c r="S271" s="15">
        <v>15</v>
      </c>
      <c r="T271" s="18">
        <v>10075556.85</v>
      </c>
      <c r="U271" s="15" t="s">
        <v>1343</v>
      </c>
      <c r="V271" s="15" t="s">
        <v>1344</v>
      </c>
      <c r="W271" s="15" t="s">
        <v>17</v>
      </c>
      <c r="X271" s="15" t="s">
        <v>1165</v>
      </c>
      <c r="Y271" s="15" t="s">
        <v>155</v>
      </c>
      <c r="Z271" s="15"/>
      <c r="AA271" s="19">
        <v>44439</v>
      </c>
      <c r="AB271" s="19">
        <v>44439</v>
      </c>
      <c r="AC271" s="19">
        <v>44440</v>
      </c>
      <c r="AD271" s="19">
        <v>44440</v>
      </c>
      <c r="AE271" s="15">
        <v>1</v>
      </c>
      <c r="AF271" s="15">
        <v>1</v>
      </c>
      <c r="AG271" s="15" t="s">
        <v>1345</v>
      </c>
      <c r="AH271" s="15">
        <v>0</v>
      </c>
      <c r="AI271" s="15">
        <v>0</v>
      </c>
      <c r="AJ271" s="15" t="s">
        <v>157</v>
      </c>
      <c r="AK271" s="15" t="s">
        <v>158</v>
      </c>
      <c r="AL271" s="15">
        <v>1</v>
      </c>
      <c r="AM271" s="17">
        <v>0</v>
      </c>
      <c r="AN271" s="17">
        <v>0</v>
      </c>
      <c r="AO271" s="15">
        <v>6.55</v>
      </c>
      <c r="AP271" s="17">
        <v>10075556.85</v>
      </c>
      <c r="AQ271" s="15">
        <v>1</v>
      </c>
      <c r="AR271" s="15" t="s">
        <v>17</v>
      </c>
      <c r="AS271" s="15" t="s">
        <v>17</v>
      </c>
      <c r="AT271" s="15" t="s">
        <v>1167</v>
      </c>
      <c r="AU271" s="15" t="s">
        <v>1161</v>
      </c>
      <c r="AV271" s="15">
        <v>0</v>
      </c>
      <c r="AW271" s="8">
        <f>VLOOKUP(F271,[1]sell!$B:$G,6,0)</f>
        <v>-10075556.85</v>
      </c>
      <c r="AX271" s="8">
        <f>VLOOKUP(F271,[1]sell!$B:$J,9,0)</f>
        <v>0</v>
      </c>
      <c r="AY271" s="8">
        <f t="shared" si="4"/>
        <v>-10075556.85</v>
      </c>
    </row>
    <row r="272" spans="1:51" ht="24.75" x14ac:dyDescent="0.25">
      <c r="A272" s="6">
        <v>9</v>
      </c>
      <c r="B272" s="6" t="str">
        <f>VLOOKUP(F272,[1]buy!$B:$E,4,0)</f>
        <v>47010</v>
      </c>
      <c r="C272" s="6">
        <f>VLOOKUP(F272,[1]buy!$B:$H,7,0)</f>
        <v>0</v>
      </c>
      <c r="D272" s="15" t="s">
        <v>89</v>
      </c>
      <c r="E272" s="15">
        <v>18496556</v>
      </c>
      <c r="F272" s="15">
        <v>48572493</v>
      </c>
      <c r="G272" s="15" t="s">
        <v>146</v>
      </c>
      <c r="H272" s="15" t="s">
        <v>147</v>
      </c>
      <c r="I272" s="15" t="s">
        <v>147</v>
      </c>
      <c r="J272" s="15" t="s">
        <v>148</v>
      </c>
      <c r="K272" s="15" t="s">
        <v>148</v>
      </c>
      <c r="L272" s="16" t="s">
        <v>149</v>
      </c>
      <c r="M272" s="15" t="s">
        <v>1346</v>
      </c>
      <c r="N272" s="15" t="s">
        <v>1347</v>
      </c>
      <c r="O272" s="17">
        <v>19172</v>
      </c>
      <c r="P272" s="15">
        <v>99.179000000000002</v>
      </c>
      <c r="Q272" s="15" t="s">
        <v>1348</v>
      </c>
      <c r="R272" s="15" t="s">
        <v>1349</v>
      </c>
      <c r="S272" s="15">
        <v>6</v>
      </c>
      <c r="T272" s="18">
        <v>18132693.550000001</v>
      </c>
      <c r="U272" s="15" t="s">
        <v>1350</v>
      </c>
      <c r="V272" s="15" t="s">
        <v>1351</v>
      </c>
      <c r="W272" s="15" t="s">
        <v>17</v>
      </c>
      <c r="X272" s="15">
        <v>992.61</v>
      </c>
      <c r="Y272" s="15" t="s">
        <v>429</v>
      </c>
      <c r="Z272" s="15"/>
      <c r="AA272" s="19">
        <v>44439</v>
      </c>
      <c r="AB272" s="19">
        <v>44439</v>
      </c>
      <c r="AC272" s="19">
        <v>44440</v>
      </c>
      <c r="AD272" s="19">
        <v>44440</v>
      </c>
      <c r="AE272" s="15">
        <v>1</v>
      </c>
      <c r="AF272" s="15">
        <v>1</v>
      </c>
      <c r="AG272" s="15" t="s">
        <v>1352</v>
      </c>
      <c r="AH272" s="15">
        <v>0</v>
      </c>
      <c r="AI272" s="15">
        <v>0</v>
      </c>
      <c r="AJ272" s="15" t="s">
        <v>157</v>
      </c>
      <c r="AK272" s="15" t="s">
        <v>158</v>
      </c>
      <c r="AL272" s="15">
        <v>1</v>
      </c>
      <c r="AM272" s="17">
        <v>0</v>
      </c>
      <c r="AN272" s="17">
        <v>0</v>
      </c>
      <c r="AO272" s="15">
        <v>6.45</v>
      </c>
      <c r="AP272" s="17">
        <v>18132693.550000001</v>
      </c>
      <c r="AQ272" s="15" t="s">
        <v>342</v>
      </c>
      <c r="AR272" s="15" t="s">
        <v>17</v>
      </c>
      <c r="AS272" s="15" t="s">
        <v>17</v>
      </c>
      <c r="AT272" s="15">
        <v>99.25</v>
      </c>
      <c r="AU272" s="15">
        <v>99.4</v>
      </c>
      <c r="AV272" s="15">
        <v>14.37</v>
      </c>
      <c r="AW272" s="8">
        <f>VLOOKUP(F272,[1]buy!$B:$G,6,0)</f>
        <v>18132693.550000001</v>
      </c>
      <c r="AX272" s="8">
        <f>VLOOKUP(F272,[1]buy!$B:$J,9,0)</f>
        <v>0</v>
      </c>
      <c r="AY272" s="8">
        <f t="shared" si="4"/>
        <v>18132693.550000001</v>
      </c>
    </row>
    <row r="273" spans="1:51" ht="24.75" x14ac:dyDescent="0.25">
      <c r="A273" s="6">
        <v>9</v>
      </c>
      <c r="B273" s="6" t="str">
        <f>VLOOKUP(F273,[1]buy!$B:$E,4,0)</f>
        <v>47010</v>
      </c>
      <c r="C273" s="6">
        <f>VLOOKUP(F273,[1]buy!$B:$H,7,0)</f>
        <v>0</v>
      </c>
      <c r="D273" s="15" t="s">
        <v>89</v>
      </c>
      <c r="E273" s="15">
        <v>18496557</v>
      </c>
      <c r="F273" s="15">
        <v>48572494</v>
      </c>
      <c r="G273" s="15" t="s">
        <v>146</v>
      </c>
      <c r="H273" s="15" t="s">
        <v>147</v>
      </c>
      <c r="I273" s="15" t="s">
        <v>147</v>
      </c>
      <c r="J273" s="15" t="s">
        <v>148</v>
      </c>
      <c r="K273" s="15" t="s">
        <v>148</v>
      </c>
      <c r="L273" s="16" t="s">
        <v>149</v>
      </c>
      <c r="M273" s="15" t="s">
        <v>1346</v>
      </c>
      <c r="N273" s="15" t="s">
        <v>1347</v>
      </c>
      <c r="O273" s="17">
        <v>156084</v>
      </c>
      <c r="P273" s="15">
        <v>99.179000000000002</v>
      </c>
      <c r="Q273" s="15" t="s">
        <v>1353</v>
      </c>
      <c r="R273" s="15" t="s">
        <v>1354</v>
      </c>
      <c r="S273" s="15">
        <v>6</v>
      </c>
      <c r="T273" s="18">
        <v>147622748.78999999</v>
      </c>
      <c r="U273" s="15" t="s">
        <v>1355</v>
      </c>
      <c r="V273" s="15" t="s">
        <v>1356</v>
      </c>
      <c r="W273" s="15" t="s">
        <v>17</v>
      </c>
      <c r="X273" s="15">
        <v>992.61</v>
      </c>
      <c r="Y273" s="15" t="s">
        <v>429</v>
      </c>
      <c r="Z273" s="15"/>
      <c r="AA273" s="19">
        <v>44439</v>
      </c>
      <c r="AB273" s="19">
        <v>44439</v>
      </c>
      <c r="AC273" s="19">
        <v>44440</v>
      </c>
      <c r="AD273" s="19">
        <v>44440</v>
      </c>
      <c r="AE273" s="15">
        <v>1</v>
      </c>
      <c r="AF273" s="15">
        <v>1</v>
      </c>
      <c r="AG273" s="15" t="s">
        <v>1357</v>
      </c>
      <c r="AH273" s="15">
        <v>0</v>
      </c>
      <c r="AI273" s="15">
        <v>0</v>
      </c>
      <c r="AJ273" s="15" t="s">
        <v>157</v>
      </c>
      <c r="AK273" s="15" t="s">
        <v>158</v>
      </c>
      <c r="AL273" s="15">
        <v>1</v>
      </c>
      <c r="AM273" s="17">
        <v>0</v>
      </c>
      <c r="AN273" s="17">
        <v>0</v>
      </c>
      <c r="AO273" s="15">
        <v>6.45</v>
      </c>
      <c r="AP273" s="17">
        <v>147622748.78999999</v>
      </c>
      <c r="AQ273" s="15" t="s">
        <v>342</v>
      </c>
      <c r="AR273" s="15" t="s">
        <v>17</v>
      </c>
      <c r="AS273" s="15" t="s">
        <v>17</v>
      </c>
      <c r="AT273" s="15">
        <v>99.25</v>
      </c>
      <c r="AU273" s="15">
        <v>99.4</v>
      </c>
      <c r="AV273" s="15">
        <v>14.37</v>
      </c>
      <c r="AW273" s="8">
        <f>VLOOKUP(F273,[1]buy!$B:$G,6,0)</f>
        <v>147622748.78999999</v>
      </c>
      <c r="AX273" s="8">
        <f>VLOOKUP(F273,[1]buy!$B:$J,9,0)</f>
        <v>0</v>
      </c>
      <c r="AY273" s="8">
        <f t="shared" si="4"/>
        <v>147622748.78999999</v>
      </c>
    </row>
    <row r="274" spans="1:51" ht="24.75" x14ac:dyDescent="0.25">
      <c r="D274" s="15" t="s">
        <v>89</v>
      </c>
      <c r="E274" s="15">
        <v>18496560</v>
      </c>
      <c r="F274" s="15">
        <v>48572814</v>
      </c>
      <c r="G274" s="15" t="s">
        <v>146</v>
      </c>
      <c r="H274" s="15" t="s">
        <v>147</v>
      </c>
      <c r="I274" s="15" t="s">
        <v>147</v>
      </c>
      <c r="J274" s="15" t="s">
        <v>148</v>
      </c>
      <c r="K274" s="15" t="s">
        <v>148</v>
      </c>
      <c r="L274" s="20" t="s">
        <v>194</v>
      </c>
      <c r="M274" s="15" t="s">
        <v>1159</v>
      </c>
      <c r="N274" s="15" t="s">
        <v>1160</v>
      </c>
      <c r="O274" s="17">
        <v>1925</v>
      </c>
      <c r="P274" s="15" t="s">
        <v>1337</v>
      </c>
      <c r="Q274" s="15" t="s">
        <v>1358</v>
      </c>
      <c r="R274" s="15" t="s">
        <v>1358</v>
      </c>
      <c r="S274" s="15">
        <v>15</v>
      </c>
      <c r="T274" s="18">
        <v>258605959.15000001</v>
      </c>
      <c r="U274" s="15" t="s">
        <v>1359</v>
      </c>
      <c r="V274" s="15" t="s">
        <v>1360</v>
      </c>
      <c r="W274" s="15" t="s">
        <v>17</v>
      </c>
      <c r="X274" s="15" t="s">
        <v>1165</v>
      </c>
      <c r="Y274" s="15" t="s">
        <v>155</v>
      </c>
      <c r="Z274" s="15"/>
      <c r="AA274" s="19">
        <v>44439</v>
      </c>
      <c r="AB274" s="19">
        <v>44439</v>
      </c>
      <c r="AC274" s="19">
        <v>44440</v>
      </c>
      <c r="AD274" s="19">
        <v>44440</v>
      </c>
      <c r="AE274" s="15">
        <v>1</v>
      </c>
      <c r="AF274" s="15">
        <v>1</v>
      </c>
      <c r="AG274" s="15" t="s">
        <v>1361</v>
      </c>
      <c r="AH274" s="15">
        <v>0</v>
      </c>
      <c r="AI274" s="15">
        <v>0</v>
      </c>
      <c r="AJ274" s="15" t="s">
        <v>157</v>
      </c>
      <c r="AK274" s="15" t="s">
        <v>158</v>
      </c>
      <c r="AL274" s="15">
        <v>1</v>
      </c>
      <c r="AM274" s="17">
        <v>0</v>
      </c>
      <c r="AN274" s="17">
        <v>0</v>
      </c>
      <c r="AO274" s="15">
        <v>6.55</v>
      </c>
      <c r="AP274" s="17">
        <v>258605959.15000001</v>
      </c>
      <c r="AQ274" s="15">
        <v>1</v>
      </c>
      <c r="AR274" s="15" t="s">
        <v>17</v>
      </c>
      <c r="AS274" s="15" t="s">
        <v>17</v>
      </c>
      <c r="AT274" s="15" t="s">
        <v>1167</v>
      </c>
      <c r="AU274" s="15" t="s">
        <v>1161</v>
      </c>
      <c r="AV274" s="15">
        <v>0</v>
      </c>
      <c r="AW274" s="8">
        <f>VLOOKUP(F274,[1]sell!$B:$G,6,0)</f>
        <v>-258605959.15000001</v>
      </c>
      <c r="AX274" s="8">
        <f>VLOOKUP(F274,[1]sell!$B:$J,9,0)</f>
        <v>0</v>
      </c>
      <c r="AY274" s="8">
        <f t="shared" si="4"/>
        <v>-258605959.15000001</v>
      </c>
    </row>
    <row r="275" spans="1:51" ht="24.75" x14ac:dyDescent="0.25">
      <c r="D275" s="15" t="s">
        <v>89</v>
      </c>
      <c r="E275" s="15">
        <v>18496571</v>
      </c>
      <c r="F275" s="15">
        <v>48573020</v>
      </c>
      <c r="G275" s="15" t="s">
        <v>146</v>
      </c>
      <c r="H275" s="15" t="s">
        <v>147</v>
      </c>
      <c r="I275" s="15" t="s">
        <v>147</v>
      </c>
      <c r="J275" s="15" t="s">
        <v>148</v>
      </c>
      <c r="K275" s="15" t="s">
        <v>148</v>
      </c>
      <c r="L275" s="20" t="s">
        <v>194</v>
      </c>
      <c r="M275" s="15" t="s">
        <v>882</v>
      </c>
      <c r="N275" s="15" t="s">
        <v>883</v>
      </c>
      <c r="O275" s="17">
        <v>63000000</v>
      </c>
      <c r="P275" s="15">
        <v>1</v>
      </c>
      <c r="Q275" s="15" t="s">
        <v>1362</v>
      </c>
      <c r="R275" s="15" t="s">
        <v>1362</v>
      </c>
      <c r="S275" s="15">
        <v>0</v>
      </c>
      <c r="T275" s="18">
        <v>63000000</v>
      </c>
      <c r="U275" s="15" t="s">
        <v>1362</v>
      </c>
      <c r="V275" s="15" t="s">
        <v>1363</v>
      </c>
      <c r="W275" s="15" t="s">
        <v>17</v>
      </c>
      <c r="X275" s="15">
        <v>0</v>
      </c>
      <c r="Y275" s="15" t="s">
        <v>555</v>
      </c>
      <c r="Z275" s="15"/>
      <c r="AA275" s="19">
        <v>44439</v>
      </c>
      <c r="AB275" s="19">
        <v>44439</v>
      </c>
      <c r="AC275" s="19">
        <v>44453</v>
      </c>
      <c r="AD275" s="19">
        <v>44453</v>
      </c>
      <c r="AE275" s="15">
        <v>1</v>
      </c>
      <c r="AF275" s="15">
        <v>1</v>
      </c>
      <c r="AG275" s="15" t="s">
        <v>1364</v>
      </c>
      <c r="AH275" s="15">
        <v>0</v>
      </c>
      <c r="AI275" s="15">
        <v>0</v>
      </c>
      <c r="AJ275" s="15" t="s">
        <v>157</v>
      </c>
      <c r="AK275" s="15" t="s">
        <v>158</v>
      </c>
      <c r="AL275" s="15" t="s">
        <v>361</v>
      </c>
      <c r="AM275" s="17">
        <v>0</v>
      </c>
      <c r="AN275" s="17">
        <v>0</v>
      </c>
      <c r="AO275" s="15">
        <v>6.58</v>
      </c>
      <c r="AP275" s="17">
        <v>63000000</v>
      </c>
      <c r="AQ275" s="15">
        <v>1</v>
      </c>
      <c r="AR275" s="15" t="s">
        <v>17</v>
      </c>
      <c r="AS275" s="15" t="s">
        <v>17</v>
      </c>
      <c r="AT275" s="15">
        <v>0</v>
      </c>
      <c r="AU275" s="15">
        <v>0</v>
      </c>
      <c r="AV275" s="15">
        <v>0</v>
      </c>
      <c r="AW275" s="8">
        <f>VLOOKUP(F275,[1]sell!$B:$G,6,0)</f>
        <v>-63000000</v>
      </c>
      <c r="AX275" s="8">
        <f>VLOOKUP(F275,[1]sell!$B:$J,9,0)</f>
        <v>0</v>
      </c>
      <c r="AY275" s="8">
        <f t="shared" si="4"/>
        <v>-63000000</v>
      </c>
    </row>
    <row r="276" spans="1:51" ht="24.75" x14ac:dyDescent="0.25">
      <c r="A276" s="6">
        <v>9</v>
      </c>
      <c r="B276" s="6" t="str">
        <f>VLOOKUP(F276,[1]buy!$B:$E,4,0)</f>
        <v>47010</v>
      </c>
      <c r="C276" s="6">
        <f>VLOOKUP(F276,[1]buy!$B:$H,7,0)</f>
        <v>0</v>
      </c>
      <c r="D276" s="15" t="s">
        <v>89</v>
      </c>
      <c r="E276" s="15">
        <v>18496584</v>
      </c>
      <c r="F276" s="15">
        <v>48573243</v>
      </c>
      <c r="G276" s="15" t="s">
        <v>146</v>
      </c>
      <c r="H276" s="15" t="s">
        <v>159</v>
      </c>
      <c r="I276" s="15" t="s">
        <v>159</v>
      </c>
      <c r="J276" s="15" t="s">
        <v>148</v>
      </c>
      <c r="K276" s="15" t="s">
        <v>148</v>
      </c>
      <c r="L276" s="16" t="s">
        <v>149</v>
      </c>
      <c r="M276" s="15" t="s">
        <v>1021</v>
      </c>
      <c r="N276" s="15" t="s">
        <v>1022</v>
      </c>
      <c r="O276" s="17">
        <v>6599136</v>
      </c>
      <c r="P276" s="15">
        <v>303.06997799999999</v>
      </c>
      <c r="Q276" s="15" t="s">
        <v>638</v>
      </c>
      <c r="R276" s="15" t="s">
        <v>638</v>
      </c>
      <c r="S276" s="15">
        <v>20</v>
      </c>
      <c r="T276" s="18">
        <v>1600000000</v>
      </c>
      <c r="U276" s="15" t="s">
        <v>488</v>
      </c>
      <c r="V276" s="15" t="s">
        <v>489</v>
      </c>
      <c r="W276" s="15" t="s">
        <v>17</v>
      </c>
      <c r="X276" s="15">
        <v>305.83</v>
      </c>
      <c r="Y276" s="15" t="s">
        <v>163</v>
      </c>
      <c r="Z276" s="15"/>
      <c r="AA276" s="19">
        <v>44439</v>
      </c>
      <c r="AB276" s="19">
        <v>44439</v>
      </c>
      <c r="AC276" s="19">
        <v>44440</v>
      </c>
      <c r="AD276" s="19">
        <v>44440</v>
      </c>
      <c r="AE276" s="15">
        <v>1</v>
      </c>
      <c r="AF276" s="15">
        <v>1</v>
      </c>
      <c r="AG276" s="15" t="s">
        <v>1365</v>
      </c>
      <c r="AH276" s="15">
        <v>0</v>
      </c>
      <c r="AI276" s="15">
        <v>0</v>
      </c>
      <c r="AJ276" s="15" t="s">
        <v>165</v>
      </c>
      <c r="AK276" s="15" t="s">
        <v>158</v>
      </c>
      <c r="AL276" s="15">
        <v>1</v>
      </c>
      <c r="AM276" s="17">
        <v>0</v>
      </c>
      <c r="AN276" s="17">
        <v>0</v>
      </c>
      <c r="AO276" s="15">
        <v>6.9</v>
      </c>
      <c r="AP276" s="17">
        <v>1600000000</v>
      </c>
      <c r="AQ276" s="15">
        <v>5</v>
      </c>
      <c r="AR276" s="15" t="s">
        <v>17</v>
      </c>
      <c r="AS276" s="15" t="s">
        <v>17</v>
      </c>
      <c r="AT276" s="15">
        <v>305.54000000000002</v>
      </c>
      <c r="AU276" s="15">
        <v>305.63</v>
      </c>
      <c r="AV276" s="15">
        <v>0</v>
      </c>
      <c r="AW276" s="8">
        <f>VLOOKUP(F276,[1]buy!$B:$G,6,0)</f>
        <v>1600000000</v>
      </c>
      <c r="AX276" s="8">
        <f>VLOOKUP(F276,[1]buy!$B:$J,9,0)</f>
        <v>0</v>
      </c>
      <c r="AY276" s="8">
        <f t="shared" si="4"/>
        <v>1600000000</v>
      </c>
    </row>
    <row r="277" spans="1:51" ht="24.75" x14ac:dyDescent="0.25">
      <c r="A277" s="6">
        <v>9</v>
      </c>
      <c r="B277" s="6" t="str">
        <f>VLOOKUP(F277,[1]buy!$B:$E,4,0)</f>
        <v>47010</v>
      </c>
      <c r="C277" s="6">
        <f>VLOOKUP(F277,[1]buy!$B:$H,7,0)</f>
        <v>0</v>
      </c>
      <c r="D277" s="15" t="s">
        <v>89</v>
      </c>
      <c r="E277" s="15">
        <v>18496587</v>
      </c>
      <c r="F277" s="15">
        <v>48573247</v>
      </c>
      <c r="G277" s="15" t="s">
        <v>146</v>
      </c>
      <c r="H277" s="15" t="s">
        <v>159</v>
      </c>
      <c r="I277" s="15" t="s">
        <v>159</v>
      </c>
      <c r="J277" s="15" t="s">
        <v>148</v>
      </c>
      <c r="K277" s="15" t="s">
        <v>148</v>
      </c>
      <c r="L277" s="16" t="s">
        <v>149</v>
      </c>
      <c r="M277" s="15" t="s">
        <v>1366</v>
      </c>
      <c r="N277" s="15" t="s">
        <v>1367</v>
      </c>
      <c r="O277" s="17">
        <v>7206688</v>
      </c>
      <c r="P277" s="15">
        <v>69.379998000000001</v>
      </c>
      <c r="Q277" s="15" t="s">
        <v>217</v>
      </c>
      <c r="R277" s="15" t="s">
        <v>217</v>
      </c>
      <c r="S277" s="15">
        <v>20</v>
      </c>
      <c r="T277" s="18">
        <v>400000000</v>
      </c>
      <c r="U277" s="15" t="s">
        <v>218</v>
      </c>
      <c r="V277" s="15" t="s">
        <v>219</v>
      </c>
      <c r="W277" s="15" t="s">
        <v>17</v>
      </c>
      <c r="X277" s="15">
        <v>69.459999999999994</v>
      </c>
      <c r="Y277" s="15" t="s">
        <v>163</v>
      </c>
      <c r="Z277" s="15"/>
      <c r="AA277" s="19">
        <v>44439</v>
      </c>
      <c r="AB277" s="19">
        <v>44439</v>
      </c>
      <c r="AC277" s="19">
        <v>44440</v>
      </c>
      <c r="AD277" s="19">
        <v>44440</v>
      </c>
      <c r="AE277" s="15">
        <v>1</v>
      </c>
      <c r="AF277" s="15">
        <v>1</v>
      </c>
      <c r="AG277" s="15" t="s">
        <v>1368</v>
      </c>
      <c r="AH277" s="15">
        <v>0</v>
      </c>
      <c r="AI277" s="15">
        <v>0</v>
      </c>
      <c r="AJ277" s="15" t="s">
        <v>165</v>
      </c>
      <c r="AK277" s="15" t="s">
        <v>158</v>
      </c>
      <c r="AL277" s="15">
        <v>1</v>
      </c>
      <c r="AM277" s="17">
        <v>0</v>
      </c>
      <c r="AN277" s="17">
        <v>0</v>
      </c>
      <c r="AO277" s="15">
        <v>6.9</v>
      </c>
      <c r="AP277" s="17">
        <v>400000000</v>
      </c>
      <c r="AQ277" s="15">
        <v>1</v>
      </c>
      <c r="AR277" s="15" t="s">
        <v>17</v>
      </c>
      <c r="AS277" s="15" t="s">
        <v>17</v>
      </c>
      <c r="AT277" s="15">
        <v>69.42</v>
      </c>
      <c r="AU277" s="15">
        <v>69.44</v>
      </c>
      <c r="AV277" s="15">
        <v>0</v>
      </c>
      <c r="AW277" s="8">
        <f>VLOOKUP(F277,[1]buy!$B:$G,6,0)</f>
        <v>400000000</v>
      </c>
      <c r="AX277" s="8">
        <f>VLOOKUP(F277,[1]buy!$B:$J,9,0)</f>
        <v>0</v>
      </c>
      <c r="AY277" s="8">
        <f t="shared" si="4"/>
        <v>400000000</v>
      </c>
    </row>
    <row r="278" spans="1:51" ht="24.75" x14ac:dyDescent="0.25">
      <c r="D278" s="15" t="s">
        <v>89</v>
      </c>
      <c r="E278" s="15">
        <v>18496592</v>
      </c>
      <c r="F278" s="15">
        <v>48573289</v>
      </c>
      <c r="G278" s="15" t="s">
        <v>146</v>
      </c>
      <c r="H278" s="15" t="s">
        <v>147</v>
      </c>
      <c r="I278" s="15" t="s">
        <v>147</v>
      </c>
      <c r="J278" s="15" t="s">
        <v>148</v>
      </c>
      <c r="K278" s="15" t="s">
        <v>148</v>
      </c>
      <c r="L278" s="20" t="s">
        <v>194</v>
      </c>
      <c r="M278" s="15" t="s">
        <v>1021</v>
      </c>
      <c r="N278" s="15" t="s">
        <v>1022</v>
      </c>
      <c r="O278" s="17">
        <v>173660</v>
      </c>
      <c r="P278" s="15">
        <v>303.79333300000002</v>
      </c>
      <c r="Q278" s="15" t="s">
        <v>1369</v>
      </c>
      <c r="R278" s="15" t="s">
        <v>1369</v>
      </c>
      <c r="S278" s="15">
        <v>10</v>
      </c>
      <c r="T278" s="18">
        <v>47481075.240000002</v>
      </c>
      <c r="U278" s="15" t="s">
        <v>1370</v>
      </c>
      <c r="V278" s="15" t="s">
        <v>1371</v>
      </c>
      <c r="W278" s="15" t="s">
        <v>17</v>
      </c>
      <c r="X278" s="15">
        <v>305.83</v>
      </c>
      <c r="Y278" s="15" t="s">
        <v>155</v>
      </c>
      <c r="Z278" s="15"/>
      <c r="AA278" s="19">
        <v>44439</v>
      </c>
      <c r="AB278" s="19">
        <v>44439</v>
      </c>
      <c r="AC278" s="19">
        <v>44440</v>
      </c>
      <c r="AD278" s="19">
        <v>44440</v>
      </c>
      <c r="AE278" s="15">
        <v>1</v>
      </c>
      <c r="AF278" s="15">
        <v>1</v>
      </c>
      <c r="AG278" s="15" t="s">
        <v>1372</v>
      </c>
      <c r="AH278" s="15">
        <v>0</v>
      </c>
      <c r="AI278" s="15">
        <v>0</v>
      </c>
      <c r="AJ278" s="15" t="s">
        <v>157</v>
      </c>
      <c r="AK278" s="15" t="s">
        <v>158</v>
      </c>
      <c r="AL278" s="15">
        <v>1</v>
      </c>
      <c r="AM278" s="17">
        <v>0</v>
      </c>
      <c r="AN278" s="17">
        <v>0</v>
      </c>
      <c r="AO278" s="15">
        <v>6.51</v>
      </c>
      <c r="AP278" s="17">
        <v>47481075.240000002</v>
      </c>
      <c r="AQ278" s="15">
        <v>5</v>
      </c>
      <c r="AR278" s="15" t="s">
        <v>17</v>
      </c>
      <c r="AS278" s="15" t="s">
        <v>17</v>
      </c>
      <c r="AT278" s="15">
        <v>305.54000000000002</v>
      </c>
      <c r="AU278" s="15">
        <v>305.63</v>
      </c>
      <c r="AV278" s="15">
        <v>0</v>
      </c>
      <c r="AW278" s="8">
        <f>VLOOKUP(F278,[1]sell!$B:$G,6,0)</f>
        <v>-47481075.240000002</v>
      </c>
      <c r="AX278" s="8">
        <f>VLOOKUP(F278,[1]sell!$B:$J,9,0)</f>
        <v>0</v>
      </c>
      <c r="AY278" s="8">
        <f t="shared" si="4"/>
        <v>-47481075.240000002</v>
      </c>
    </row>
    <row r="279" spans="1:51" ht="24.75" x14ac:dyDescent="0.25">
      <c r="D279" s="15" t="s">
        <v>89</v>
      </c>
      <c r="E279" s="15">
        <v>18496593</v>
      </c>
      <c r="F279" s="15">
        <v>48573291</v>
      </c>
      <c r="G279" s="15" t="s">
        <v>146</v>
      </c>
      <c r="H279" s="15" t="s">
        <v>147</v>
      </c>
      <c r="I279" s="15" t="s">
        <v>147</v>
      </c>
      <c r="J279" s="15" t="s">
        <v>148</v>
      </c>
      <c r="K279" s="15" t="s">
        <v>148</v>
      </c>
      <c r="L279" s="20" t="s">
        <v>194</v>
      </c>
      <c r="M279" s="15" t="s">
        <v>1021</v>
      </c>
      <c r="N279" s="15" t="s">
        <v>1022</v>
      </c>
      <c r="O279" s="17">
        <v>2283210</v>
      </c>
      <c r="P279" s="15">
        <v>303.79333300000002</v>
      </c>
      <c r="Q279" s="15" t="s">
        <v>1373</v>
      </c>
      <c r="R279" s="15" t="s">
        <v>1373</v>
      </c>
      <c r="S279" s="15">
        <v>10</v>
      </c>
      <c r="T279" s="18">
        <v>624261578.94000006</v>
      </c>
      <c r="U279" s="15" t="s">
        <v>1374</v>
      </c>
      <c r="V279" s="15" t="s">
        <v>1375</v>
      </c>
      <c r="W279" s="15" t="s">
        <v>17</v>
      </c>
      <c r="X279" s="15">
        <v>305.83</v>
      </c>
      <c r="Y279" s="15" t="s">
        <v>155</v>
      </c>
      <c r="Z279" s="15"/>
      <c r="AA279" s="19">
        <v>44439</v>
      </c>
      <c r="AB279" s="19">
        <v>44439</v>
      </c>
      <c r="AC279" s="19">
        <v>44440</v>
      </c>
      <c r="AD279" s="19">
        <v>44440</v>
      </c>
      <c r="AE279" s="15">
        <v>1</v>
      </c>
      <c r="AF279" s="15">
        <v>1</v>
      </c>
      <c r="AG279" s="15" t="s">
        <v>1376</v>
      </c>
      <c r="AH279" s="15">
        <v>0</v>
      </c>
      <c r="AI279" s="15">
        <v>0</v>
      </c>
      <c r="AJ279" s="15" t="s">
        <v>157</v>
      </c>
      <c r="AK279" s="15" t="s">
        <v>158</v>
      </c>
      <c r="AL279" s="15">
        <v>1</v>
      </c>
      <c r="AM279" s="17">
        <v>0</v>
      </c>
      <c r="AN279" s="17">
        <v>0</v>
      </c>
      <c r="AO279" s="15">
        <v>6.55</v>
      </c>
      <c r="AP279" s="17">
        <v>624261578.94000006</v>
      </c>
      <c r="AQ279" s="15">
        <v>5</v>
      </c>
      <c r="AR279" s="15" t="s">
        <v>17</v>
      </c>
      <c r="AS279" s="15" t="s">
        <v>17</v>
      </c>
      <c r="AT279" s="15">
        <v>305.54000000000002</v>
      </c>
      <c r="AU279" s="15">
        <v>305.63</v>
      </c>
      <c r="AV279" s="15">
        <v>0</v>
      </c>
      <c r="AW279" s="8">
        <f>VLOOKUP(F279,[1]sell!$B:$G,6,0)</f>
        <v>-624261578.94000006</v>
      </c>
      <c r="AX279" s="8">
        <f>VLOOKUP(F279,[1]sell!$B:$J,9,0)</f>
        <v>0</v>
      </c>
      <c r="AY279" s="8">
        <f t="shared" si="4"/>
        <v>-624261578.94000006</v>
      </c>
    </row>
    <row r="280" spans="1:51" ht="24.75" x14ac:dyDescent="0.25">
      <c r="D280" s="15" t="s">
        <v>89</v>
      </c>
      <c r="E280" s="15">
        <v>18496594</v>
      </c>
      <c r="F280" s="15">
        <v>48573292</v>
      </c>
      <c r="G280" s="15" t="s">
        <v>146</v>
      </c>
      <c r="H280" s="15" t="s">
        <v>147</v>
      </c>
      <c r="I280" s="15" t="s">
        <v>147</v>
      </c>
      <c r="J280" s="15" t="s">
        <v>148</v>
      </c>
      <c r="K280" s="15" t="s">
        <v>148</v>
      </c>
      <c r="L280" s="20" t="s">
        <v>194</v>
      </c>
      <c r="M280" s="15" t="s">
        <v>1021</v>
      </c>
      <c r="N280" s="15" t="s">
        <v>1022</v>
      </c>
      <c r="O280" s="17">
        <v>417680</v>
      </c>
      <c r="P280" s="15">
        <v>303.79333300000002</v>
      </c>
      <c r="Q280" s="15" t="s">
        <v>1377</v>
      </c>
      <c r="R280" s="15" t="s">
        <v>1377</v>
      </c>
      <c r="S280" s="15">
        <v>10</v>
      </c>
      <c r="T280" s="18">
        <v>114199559.52</v>
      </c>
      <c r="U280" s="15" t="s">
        <v>1378</v>
      </c>
      <c r="V280" s="15" t="s">
        <v>1379</v>
      </c>
      <c r="W280" s="15" t="s">
        <v>17</v>
      </c>
      <c r="X280" s="15">
        <v>305.83</v>
      </c>
      <c r="Y280" s="15" t="s">
        <v>155</v>
      </c>
      <c r="Z280" s="15"/>
      <c r="AA280" s="19">
        <v>44439</v>
      </c>
      <c r="AB280" s="19">
        <v>44439</v>
      </c>
      <c r="AC280" s="19">
        <v>44440</v>
      </c>
      <c r="AD280" s="19">
        <v>44440</v>
      </c>
      <c r="AE280" s="15">
        <v>1</v>
      </c>
      <c r="AF280" s="15">
        <v>1</v>
      </c>
      <c r="AG280" s="15" t="s">
        <v>1380</v>
      </c>
      <c r="AH280" s="15">
        <v>0</v>
      </c>
      <c r="AI280" s="15">
        <v>0</v>
      </c>
      <c r="AJ280" s="15" t="s">
        <v>157</v>
      </c>
      <c r="AK280" s="15" t="s">
        <v>158</v>
      </c>
      <c r="AL280" s="15">
        <v>1</v>
      </c>
      <c r="AM280" s="17">
        <v>0</v>
      </c>
      <c r="AN280" s="17">
        <v>0</v>
      </c>
      <c r="AO280" s="15">
        <v>6.55</v>
      </c>
      <c r="AP280" s="17">
        <v>114199559.52</v>
      </c>
      <c r="AQ280" s="15">
        <v>5</v>
      </c>
      <c r="AR280" s="15" t="s">
        <v>17</v>
      </c>
      <c r="AS280" s="15" t="s">
        <v>17</v>
      </c>
      <c r="AT280" s="15">
        <v>305.54000000000002</v>
      </c>
      <c r="AU280" s="15">
        <v>305.63</v>
      </c>
      <c r="AV280" s="15">
        <v>0</v>
      </c>
      <c r="AW280" s="8">
        <f>VLOOKUP(F280,[1]sell!$B:$G,6,0)</f>
        <v>-114199559.52</v>
      </c>
      <c r="AX280" s="8">
        <f>VLOOKUP(F280,[1]sell!$B:$J,9,0)</f>
        <v>0</v>
      </c>
      <c r="AY280" s="8">
        <f t="shared" si="4"/>
        <v>-114199559.52</v>
      </c>
    </row>
    <row r="281" spans="1:51" ht="24.75" x14ac:dyDescent="0.25">
      <c r="D281" s="15" t="s">
        <v>89</v>
      </c>
      <c r="E281" s="15">
        <v>18496595</v>
      </c>
      <c r="F281" s="15">
        <v>48573293</v>
      </c>
      <c r="G281" s="15" t="s">
        <v>146</v>
      </c>
      <c r="H281" s="15" t="s">
        <v>147</v>
      </c>
      <c r="I281" s="15" t="s">
        <v>147</v>
      </c>
      <c r="J281" s="15" t="s">
        <v>148</v>
      </c>
      <c r="K281" s="15" t="s">
        <v>148</v>
      </c>
      <c r="L281" s="20" t="s">
        <v>194</v>
      </c>
      <c r="M281" s="15" t="s">
        <v>1021</v>
      </c>
      <c r="N281" s="15" t="s">
        <v>1022</v>
      </c>
      <c r="O281" s="17">
        <v>57780</v>
      </c>
      <c r="P281" s="15">
        <v>303.79333300000002</v>
      </c>
      <c r="Q281" s="15" t="s">
        <v>1381</v>
      </c>
      <c r="R281" s="15" t="s">
        <v>1381</v>
      </c>
      <c r="S281" s="15">
        <v>10</v>
      </c>
      <c r="T281" s="18">
        <v>15797860.92</v>
      </c>
      <c r="U281" s="15" t="s">
        <v>1382</v>
      </c>
      <c r="V281" s="15" t="s">
        <v>1383</v>
      </c>
      <c r="W281" s="15" t="s">
        <v>17</v>
      </c>
      <c r="X281" s="15">
        <v>305.83</v>
      </c>
      <c r="Y281" s="15" t="s">
        <v>155</v>
      </c>
      <c r="Z281" s="15"/>
      <c r="AA281" s="19">
        <v>44439</v>
      </c>
      <c r="AB281" s="19">
        <v>44439</v>
      </c>
      <c r="AC281" s="19">
        <v>44440</v>
      </c>
      <c r="AD281" s="19">
        <v>44440</v>
      </c>
      <c r="AE281" s="15">
        <v>1</v>
      </c>
      <c r="AF281" s="15">
        <v>1</v>
      </c>
      <c r="AG281" s="15" t="s">
        <v>1384</v>
      </c>
      <c r="AH281" s="15">
        <v>0</v>
      </c>
      <c r="AI281" s="15">
        <v>0</v>
      </c>
      <c r="AJ281" s="15" t="s">
        <v>157</v>
      </c>
      <c r="AK281" s="15" t="s">
        <v>158</v>
      </c>
      <c r="AL281" s="15">
        <v>1</v>
      </c>
      <c r="AM281" s="17">
        <v>0</v>
      </c>
      <c r="AN281" s="17">
        <v>0</v>
      </c>
      <c r="AO281" s="15">
        <v>6.55</v>
      </c>
      <c r="AP281" s="17">
        <v>15797860.92</v>
      </c>
      <c r="AQ281" s="15">
        <v>5</v>
      </c>
      <c r="AR281" s="15" t="s">
        <v>17</v>
      </c>
      <c r="AS281" s="15" t="s">
        <v>17</v>
      </c>
      <c r="AT281" s="15">
        <v>305.54000000000002</v>
      </c>
      <c r="AU281" s="15">
        <v>305.63</v>
      </c>
      <c r="AV281" s="15">
        <v>0</v>
      </c>
      <c r="AW281" s="8">
        <f>VLOOKUP(F281,[1]sell!$B:$G,6,0)</f>
        <v>-15797860.92</v>
      </c>
      <c r="AX281" s="8">
        <f>VLOOKUP(F281,[1]sell!$B:$J,9,0)</f>
        <v>0</v>
      </c>
      <c r="AY281" s="8">
        <f t="shared" si="4"/>
        <v>-15797860.92</v>
      </c>
    </row>
    <row r="282" spans="1:51" ht="24.75" x14ac:dyDescent="0.25">
      <c r="D282" s="15" t="s">
        <v>89</v>
      </c>
      <c r="E282" s="15">
        <v>18496598</v>
      </c>
      <c r="F282" s="15">
        <v>48573392</v>
      </c>
      <c r="G282" s="15" t="s">
        <v>146</v>
      </c>
      <c r="H282" s="15" t="s">
        <v>378</v>
      </c>
      <c r="I282" s="15" t="s">
        <v>378</v>
      </c>
      <c r="J282" s="15" t="s">
        <v>148</v>
      </c>
      <c r="K282" s="15" t="s">
        <v>148</v>
      </c>
      <c r="L282" s="20" t="s">
        <v>194</v>
      </c>
      <c r="M282" s="15" t="s">
        <v>1385</v>
      </c>
      <c r="N282" s="15" t="s">
        <v>1386</v>
      </c>
      <c r="O282" s="17">
        <v>61870</v>
      </c>
      <c r="P282" s="15">
        <v>98.200963000000002</v>
      </c>
      <c r="Q282" s="15" t="s">
        <v>1387</v>
      </c>
      <c r="R282" s="15" t="s">
        <v>1388</v>
      </c>
      <c r="S282" s="15">
        <v>10.0007</v>
      </c>
      <c r="T282" s="18">
        <v>55006560</v>
      </c>
      <c r="U282" s="15" t="s">
        <v>503</v>
      </c>
      <c r="V282" s="15" t="s">
        <v>1389</v>
      </c>
      <c r="W282" s="15" t="s">
        <v>17</v>
      </c>
      <c r="X282" s="15">
        <v>982.09</v>
      </c>
      <c r="Y282" s="15" t="s">
        <v>386</v>
      </c>
      <c r="Z282" s="15"/>
      <c r="AA282" s="19">
        <v>44439</v>
      </c>
      <c r="AB282" s="19">
        <v>44439</v>
      </c>
      <c r="AC282" s="19">
        <v>44440</v>
      </c>
      <c r="AD282" s="19">
        <v>44440</v>
      </c>
      <c r="AE282" s="15">
        <v>1</v>
      </c>
      <c r="AF282" s="15">
        <v>1</v>
      </c>
      <c r="AG282" s="15" t="s">
        <v>1390</v>
      </c>
      <c r="AH282" s="15">
        <v>0</v>
      </c>
      <c r="AI282" s="15">
        <v>0</v>
      </c>
      <c r="AJ282" s="15" t="s">
        <v>388</v>
      </c>
      <c r="AK282" s="15" t="s">
        <v>158</v>
      </c>
      <c r="AL282" s="15">
        <v>1</v>
      </c>
      <c r="AM282" s="17">
        <v>0</v>
      </c>
      <c r="AN282" s="17">
        <v>0</v>
      </c>
      <c r="AO282" s="15">
        <v>6.6</v>
      </c>
      <c r="AP282" s="17">
        <v>55006560</v>
      </c>
      <c r="AQ282" s="15" t="s">
        <v>342</v>
      </c>
      <c r="AR282" s="15" t="s">
        <v>17</v>
      </c>
      <c r="AS282" s="15" t="s">
        <v>17</v>
      </c>
      <c r="AT282" s="15">
        <v>98.25</v>
      </c>
      <c r="AU282" s="15">
        <v>98.35</v>
      </c>
      <c r="AV282" s="15">
        <v>0</v>
      </c>
      <c r="AW282" s="8">
        <f>VLOOKUP(F282,[1]sell!$B:$G,6,0)</f>
        <v>-55006560</v>
      </c>
      <c r="AX282" s="8">
        <f>VLOOKUP(F282,[1]sell!$B:$J,9,0)</f>
        <v>0</v>
      </c>
      <c r="AY282" s="8">
        <f t="shared" si="4"/>
        <v>-55006560</v>
      </c>
    </row>
    <row r="283" spans="1:51" ht="24.75" x14ac:dyDescent="0.25">
      <c r="A283" s="6">
        <v>10</v>
      </c>
      <c r="B283" s="6" t="str">
        <f>VLOOKUP(F283,[1]buy!$B:$E,4,0)</f>
        <v>47010</v>
      </c>
      <c r="C283" s="6">
        <f>VLOOKUP(F283,[1]buy!$B:$H,7,0)</f>
        <v>0</v>
      </c>
      <c r="D283" s="15" t="s">
        <v>89</v>
      </c>
      <c r="E283" s="15">
        <v>18496612</v>
      </c>
      <c r="F283" s="15">
        <v>48575826</v>
      </c>
      <c r="G283" s="15" t="s">
        <v>146</v>
      </c>
      <c r="H283" s="15" t="s">
        <v>511</v>
      </c>
      <c r="I283" s="15" t="s">
        <v>511</v>
      </c>
      <c r="J283" s="15" t="s">
        <v>331</v>
      </c>
      <c r="K283" s="15" t="s">
        <v>148</v>
      </c>
      <c r="L283" s="16" t="s">
        <v>149</v>
      </c>
      <c r="M283" s="15" t="s">
        <v>1391</v>
      </c>
      <c r="N283" s="15" t="s">
        <v>1392</v>
      </c>
      <c r="O283" s="17">
        <v>2628000</v>
      </c>
      <c r="P283" s="15">
        <v>1.92974</v>
      </c>
      <c r="Q283" s="15" t="s">
        <v>1393</v>
      </c>
      <c r="R283" s="15" t="s">
        <v>1393</v>
      </c>
      <c r="S283" s="15">
        <v>15</v>
      </c>
      <c r="T283" s="18">
        <v>4310653.21</v>
      </c>
      <c r="U283" s="15" t="s">
        <v>1394</v>
      </c>
      <c r="V283" s="15" t="s">
        <v>1395</v>
      </c>
      <c r="W283" s="15" t="s">
        <v>343</v>
      </c>
      <c r="X283" s="15">
        <v>158.18495999999999</v>
      </c>
      <c r="Y283" s="15" t="s">
        <v>163</v>
      </c>
      <c r="Z283" s="15"/>
      <c r="AA283" s="19">
        <v>44439</v>
      </c>
      <c r="AB283" s="19">
        <v>44439</v>
      </c>
      <c r="AC283" s="19">
        <v>44440</v>
      </c>
      <c r="AD283" s="19">
        <v>44440</v>
      </c>
      <c r="AE283" s="15">
        <v>73.574399999999997</v>
      </c>
      <c r="AF283" s="15">
        <v>73.278099999999995</v>
      </c>
      <c r="AG283" s="15" t="s">
        <v>1396</v>
      </c>
      <c r="AH283" s="15">
        <v>0</v>
      </c>
      <c r="AI283" s="15">
        <v>0</v>
      </c>
      <c r="AJ283" s="15" t="s">
        <v>516</v>
      </c>
      <c r="AK283" s="15" t="s">
        <v>158</v>
      </c>
      <c r="AL283" s="15" t="s">
        <v>361</v>
      </c>
      <c r="AM283" s="17">
        <v>0</v>
      </c>
      <c r="AN283" s="17">
        <v>0</v>
      </c>
      <c r="AO283" s="15">
        <v>0.65</v>
      </c>
      <c r="AP283" s="17">
        <v>317153723.52999997</v>
      </c>
      <c r="AQ283" s="15">
        <v>0</v>
      </c>
      <c r="AR283" s="15" t="s">
        <v>343</v>
      </c>
      <c r="AS283" s="15" t="s">
        <v>343</v>
      </c>
      <c r="AT283" s="15">
        <v>2.15</v>
      </c>
      <c r="AU283" s="15">
        <v>2.16</v>
      </c>
      <c r="AV283" s="15">
        <v>0</v>
      </c>
      <c r="AW283" s="8">
        <f>VLOOKUP(F283,[1]buy!$B:$G,6,0)</f>
        <v>317153723.52999997</v>
      </c>
      <c r="AX283" s="8">
        <f>VLOOKUP(F283,[1]buy!$B:$J,9,0)</f>
        <v>0</v>
      </c>
      <c r="AY283" s="8">
        <f t="shared" si="4"/>
        <v>317153723.52999997</v>
      </c>
    </row>
    <row r="284" spans="1:51" ht="24.75" x14ac:dyDescent="0.25">
      <c r="A284" s="6">
        <v>9</v>
      </c>
      <c r="B284" s="6" t="str">
        <f>VLOOKUP(F284,[1]buy!$B:$E,4,0)</f>
        <v>47010</v>
      </c>
      <c r="C284" s="6">
        <f>VLOOKUP(F284,[1]buy!$B:$H,7,0)</f>
        <v>0</v>
      </c>
      <c r="D284" s="15" t="s">
        <v>89</v>
      </c>
      <c r="E284" s="15">
        <v>18496616</v>
      </c>
      <c r="F284" s="15">
        <v>48575823</v>
      </c>
      <c r="G284" s="15" t="s">
        <v>146</v>
      </c>
      <c r="H284" s="15" t="s">
        <v>147</v>
      </c>
      <c r="I284" s="15" t="s">
        <v>147</v>
      </c>
      <c r="J284" s="15" t="s">
        <v>148</v>
      </c>
      <c r="K284" s="15" t="s">
        <v>148</v>
      </c>
      <c r="L284" s="16" t="s">
        <v>149</v>
      </c>
      <c r="M284" s="15" t="s">
        <v>882</v>
      </c>
      <c r="N284" s="15" t="s">
        <v>883</v>
      </c>
      <c r="O284" s="17">
        <v>200000000</v>
      </c>
      <c r="P284" s="15">
        <v>1</v>
      </c>
      <c r="Q284" s="15" t="s">
        <v>901</v>
      </c>
      <c r="R284" s="15" t="s">
        <v>901</v>
      </c>
      <c r="S284" s="15">
        <v>0</v>
      </c>
      <c r="T284" s="18">
        <v>200000000</v>
      </c>
      <c r="U284" s="15" t="s">
        <v>901</v>
      </c>
      <c r="V284" s="15" t="s">
        <v>1397</v>
      </c>
      <c r="W284" s="15" t="s">
        <v>17</v>
      </c>
      <c r="X284" s="15">
        <v>0</v>
      </c>
      <c r="Y284" s="15" t="s">
        <v>555</v>
      </c>
      <c r="Z284" s="15"/>
      <c r="AA284" s="19">
        <v>44439</v>
      </c>
      <c r="AB284" s="19">
        <v>44439</v>
      </c>
      <c r="AC284" s="19">
        <v>44529</v>
      </c>
      <c r="AD284" s="19">
        <v>44529</v>
      </c>
      <c r="AE284" s="15">
        <v>1</v>
      </c>
      <c r="AF284" s="15">
        <v>1</v>
      </c>
      <c r="AG284" s="15" t="s">
        <v>901</v>
      </c>
      <c r="AH284" s="15">
        <v>0</v>
      </c>
      <c r="AI284" s="15">
        <v>0</v>
      </c>
      <c r="AJ284" s="15" t="s">
        <v>157</v>
      </c>
      <c r="AK284" s="15" t="s">
        <v>158</v>
      </c>
      <c r="AL284" s="15" t="s">
        <v>361</v>
      </c>
      <c r="AM284" s="17">
        <v>0</v>
      </c>
      <c r="AN284" s="17">
        <v>0</v>
      </c>
      <c r="AO284" s="15">
        <v>7.2</v>
      </c>
      <c r="AP284" s="17">
        <v>200000000</v>
      </c>
      <c r="AQ284" s="15">
        <v>1</v>
      </c>
      <c r="AR284" s="15" t="s">
        <v>17</v>
      </c>
      <c r="AS284" s="15" t="s">
        <v>17</v>
      </c>
      <c r="AT284" s="15">
        <v>0</v>
      </c>
      <c r="AU284" s="15">
        <v>0</v>
      </c>
      <c r="AV284" s="15">
        <v>0</v>
      </c>
      <c r="AW284" s="8">
        <f>VLOOKUP(F284,[1]buy!$B:$G,6,0)</f>
        <v>200000000</v>
      </c>
      <c r="AX284" s="8">
        <f>VLOOKUP(F284,[1]buy!$B:$J,9,0)</f>
        <v>0</v>
      </c>
      <c r="AY284" s="8">
        <f t="shared" si="4"/>
        <v>200000000</v>
      </c>
    </row>
    <row r="285" spans="1:51" ht="24.75" x14ac:dyDescent="0.25">
      <c r="A285" s="6">
        <v>9</v>
      </c>
      <c r="B285" s="6" t="str">
        <f>VLOOKUP(F285,[1]buy!$B:$E,4,0)</f>
        <v>47010</v>
      </c>
      <c r="C285" s="6">
        <f>VLOOKUP(F285,[1]buy!$B:$H,7,0)</f>
        <v>0</v>
      </c>
      <c r="D285" s="15" t="s">
        <v>89</v>
      </c>
      <c r="E285" s="15">
        <v>18496689</v>
      </c>
      <c r="F285" s="15">
        <v>48577318</v>
      </c>
      <c r="G285" s="15" t="s">
        <v>146</v>
      </c>
      <c r="H285" s="15" t="s">
        <v>159</v>
      </c>
      <c r="I285" s="15" t="s">
        <v>159</v>
      </c>
      <c r="J285" s="15" t="s">
        <v>148</v>
      </c>
      <c r="K285" s="15" t="s">
        <v>148</v>
      </c>
      <c r="L285" s="16" t="s">
        <v>149</v>
      </c>
      <c r="M285" s="15" t="s">
        <v>1263</v>
      </c>
      <c r="N285" s="15" t="s">
        <v>1264</v>
      </c>
      <c r="O285" s="17">
        <v>6950000</v>
      </c>
      <c r="P285" s="15">
        <v>98.168109000000001</v>
      </c>
      <c r="Q285" s="15" t="s">
        <v>1398</v>
      </c>
      <c r="R285" s="15" t="s">
        <v>1399</v>
      </c>
      <c r="S285" s="15">
        <v>97.393299999999996</v>
      </c>
      <c r="T285" s="18">
        <v>152088368.59999999</v>
      </c>
      <c r="U285" s="15" t="s">
        <v>1400</v>
      </c>
      <c r="V285" s="15" t="s">
        <v>1401</v>
      </c>
      <c r="W285" s="15" t="s">
        <v>17</v>
      </c>
      <c r="X285" s="15">
        <v>0</v>
      </c>
      <c r="Y285" s="15" t="s">
        <v>386</v>
      </c>
      <c r="Z285" s="15"/>
      <c r="AA285" s="19">
        <v>44439</v>
      </c>
      <c r="AB285" s="19">
        <v>44439</v>
      </c>
      <c r="AC285" s="19">
        <v>44440</v>
      </c>
      <c r="AD285" s="19">
        <v>44440</v>
      </c>
      <c r="AE285" s="15">
        <v>1</v>
      </c>
      <c r="AF285" s="15">
        <v>1</v>
      </c>
      <c r="AG285" s="15" t="s">
        <v>1400</v>
      </c>
      <c r="AH285" s="15">
        <v>0</v>
      </c>
      <c r="AI285" s="15">
        <v>0</v>
      </c>
      <c r="AJ285" s="15" t="s">
        <v>165</v>
      </c>
      <c r="AK285" s="15" t="s">
        <v>158</v>
      </c>
      <c r="AL285" s="15">
        <v>3</v>
      </c>
      <c r="AM285" s="17">
        <v>0</v>
      </c>
      <c r="AN285" s="17">
        <v>0</v>
      </c>
      <c r="AO285" s="15">
        <v>6.5</v>
      </c>
      <c r="AP285" s="17">
        <v>152088368.59999999</v>
      </c>
      <c r="AQ285" s="15">
        <v>850</v>
      </c>
      <c r="AR285" s="15" t="s">
        <v>17</v>
      </c>
      <c r="AS285" s="15" t="s">
        <v>17</v>
      </c>
      <c r="AT285" s="15">
        <v>97</v>
      </c>
      <c r="AU285" s="15">
        <v>97.5</v>
      </c>
      <c r="AV285" s="15">
        <v>5.07</v>
      </c>
      <c r="AW285" s="8">
        <f>VLOOKUP(F285,[1]buy!$B:$G,6,0)</f>
        <v>152088368.59999999</v>
      </c>
      <c r="AX285" s="8">
        <f>VLOOKUP(F285,[1]buy!$B:$J,9,0)</f>
        <v>0</v>
      </c>
      <c r="AY285" s="8">
        <f t="shared" si="4"/>
        <v>152088368.59999999</v>
      </c>
    </row>
    <row r="286" spans="1:51" ht="24.75" x14ac:dyDescent="0.25">
      <c r="A286" s="6">
        <v>9</v>
      </c>
      <c r="B286" s="6" t="str">
        <f>VLOOKUP(F286,[1]buy!$B:$E,4,0)</f>
        <v>47010</v>
      </c>
      <c r="C286" s="6">
        <f>VLOOKUP(F286,[1]buy!$B:$H,7,0)</f>
        <v>0</v>
      </c>
      <c r="D286" s="15" t="s">
        <v>89</v>
      </c>
      <c r="E286" s="15">
        <v>18496690</v>
      </c>
      <c r="F286" s="15">
        <v>48577320</v>
      </c>
      <c r="G286" s="15" t="s">
        <v>146</v>
      </c>
      <c r="H286" s="15" t="s">
        <v>159</v>
      </c>
      <c r="I286" s="15" t="s">
        <v>159</v>
      </c>
      <c r="J286" s="15" t="s">
        <v>148</v>
      </c>
      <c r="K286" s="15" t="s">
        <v>148</v>
      </c>
      <c r="L286" s="16" t="s">
        <v>149</v>
      </c>
      <c r="M286" s="15" t="s">
        <v>1263</v>
      </c>
      <c r="N286" s="15" t="s">
        <v>1264</v>
      </c>
      <c r="O286" s="17">
        <v>6950000</v>
      </c>
      <c r="P286" s="15">
        <v>98.168109000000001</v>
      </c>
      <c r="Q286" s="15" t="s">
        <v>1398</v>
      </c>
      <c r="R286" s="15" t="s">
        <v>1399</v>
      </c>
      <c r="S286" s="15">
        <v>97.393299999999996</v>
      </c>
      <c r="T286" s="18">
        <v>152088368.59999999</v>
      </c>
      <c r="U286" s="15" t="s">
        <v>1400</v>
      </c>
      <c r="V286" s="15" t="s">
        <v>1401</v>
      </c>
      <c r="W286" s="15" t="s">
        <v>17</v>
      </c>
      <c r="X286" s="15">
        <v>0</v>
      </c>
      <c r="Y286" s="15" t="s">
        <v>386</v>
      </c>
      <c r="Z286" s="15"/>
      <c r="AA286" s="19">
        <v>44439</v>
      </c>
      <c r="AB286" s="19">
        <v>44439</v>
      </c>
      <c r="AC286" s="19">
        <v>44440</v>
      </c>
      <c r="AD286" s="19">
        <v>44440</v>
      </c>
      <c r="AE286" s="15">
        <v>1</v>
      </c>
      <c r="AF286" s="15">
        <v>1</v>
      </c>
      <c r="AG286" s="15" t="s">
        <v>1400</v>
      </c>
      <c r="AH286" s="15">
        <v>0</v>
      </c>
      <c r="AI286" s="15">
        <v>0</v>
      </c>
      <c r="AJ286" s="15" t="s">
        <v>165</v>
      </c>
      <c r="AK286" s="15" t="s">
        <v>158</v>
      </c>
      <c r="AL286" s="15">
        <v>3</v>
      </c>
      <c r="AM286" s="17">
        <v>0</v>
      </c>
      <c r="AN286" s="17">
        <v>0</v>
      </c>
      <c r="AO286" s="15">
        <v>6.5</v>
      </c>
      <c r="AP286" s="17">
        <v>152088368.59999999</v>
      </c>
      <c r="AQ286" s="15">
        <v>850</v>
      </c>
      <c r="AR286" s="15" t="s">
        <v>17</v>
      </c>
      <c r="AS286" s="15" t="s">
        <v>17</v>
      </c>
      <c r="AT286" s="15">
        <v>97</v>
      </c>
      <c r="AU286" s="15">
        <v>97.5</v>
      </c>
      <c r="AV286" s="15">
        <v>5.07</v>
      </c>
      <c r="AW286" s="8">
        <f>VLOOKUP(F286,[1]buy!$B:$G,6,0)</f>
        <v>152088368.59999999</v>
      </c>
      <c r="AX286" s="8">
        <f>VLOOKUP(F286,[1]buy!$B:$J,9,0)</f>
        <v>0</v>
      </c>
      <c r="AY286" s="8">
        <f t="shared" si="4"/>
        <v>152088368.59999999</v>
      </c>
    </row>
    <row r="287" spans="1:51" ht="24.75" x14ac:dyDescent="0.25">
      <c r="A287" s="6">
        <v>9</v>
      </c>
      <c r="B287" s="6" t="str">
        <f>VLOOKUP(F287,[1]buy!$B:$E,4,0)</f>
        <v>47010</v>
      </c>
      <c r="C287" s="6">
        <f>VLOOKUP(F287,[1]buy!$B:$H,7,0)</f>
        <v>0</v>
      </c>
      <c r="D287" s="15" t="s">
        <v>89</v>
      </c>
      <c r="E287" s="15">
        <v>18496691</v>
      </c>
      <c r="F287" s="15">
        <v>48577321</v>
      </c>
      <c r="G287" s="15" t="s">
        <v>146</v>
      </c>
      <c r="H287" s="15" t="s">
        <v>159</v>
      </c>
      <c r="I287" s="15" t="s">
        <v>159</v>
      </c>
      <c r="J287" s="15" t="s">
        <v>148</v>
      </c>
      <c r="K287" s="15" t="s">
        <v>148</v>
      </c>
      <c r="L287" s="16" t="s">
        <v>149</v>
      </c>
      <c r="M287" s="15" t="s">
        <v>1263</v>
      </c>
      <c r="N287" s="15" t="s">
        <v>1264</v>
      </c>
      <c r="O287" s="17">
        <v>6950000</v>
      </c>
      <c r="P287" s="15">
        <v>98.168109000000001</v>
      </c>
      <c r="Q287" s="15" t="s">
        <v>1398</v>
      </c>
      <c r="R287" s="15" t="s">
        <v>1399</v>
      </c>
      <c r="S287" s="15">
        <v>97.393299999999996</v>
      </c>
      <c r="T287" s="18">
        <v>152088368.59999999</v>
      </c>
      <c r="U287" s="15" t="s">
        <v>1400</v>
      </c>
      <c r="V287" s="15" t="s">
        <v>1401</v>
      </c>
      <c r="W287" s="15" t="s">
        <v>17</v>
      </c>
      <c r="X287" s="15">
        <v>0</v>
      </c>
      <c r="Y287" s="15" t="s">
        <v>386</v>
      </c>
      <c r="Z287" s="15"/>
      <c r="AA287" s="19">
        <v>44439</v>
      </c>
      <c r="AB287" s="19">
        <v>44439</v>
      </c>
      <c r="AC287" s="19">
        <v>44440</v>
      </c>
      <c r="AD287" s="19">
        <v>44440</v>
      </c>
      <c r="AE287" s="15">
        <v>1</v>
      </c>
      <c r="AF287" s="15">
        <v>1</v>
      </c>
      <c r="AG287" s="15" t="s">
        <v>1400</v>
      </c>
      <c r="AH287" s="15">
        <v>0</v>
      </c>
      <c r="AI287" s="15">
        <v>0</v>
      </c>
      <c r="AJ287" s="15" t="s">
        <v>165</v>
      </c>
      <c r="AK287" s="15" t="s">
        <v>158</v>
      </c>
      <c r="AL287" s="15">
        <v>3</v>
      </c>
      <c r="AM287" s="17">
        <v>0</v>
      </c>
      <c r="AN287" s="17">
        <v>0</v>
      </c>
      <c r="AO287" s="15">
        <v>6.5</v>
      </c>
      <c r="AP287" s="17">
        <v>152088368.59999999</v>
      </c>
      <c r="AQ287" s="15">
        <v>850</v>
      </c>
      <c r="AR287" s="15" t="s">
        <v>17</v>
      </c>
      <c r="AS287" s="15" t="s">
        <v>17</v>
      </c>
      <c r="AT287" s="15">
        <v>97</v>
      </c>
      <c r="AU287" s="15">
        <v>97.5</v>
      </c>
      <c r="AV287" s="15">
        <v>5.07</v>
      </c>
      <c r="AW287" s="8">
        <f>VLOOKUP(F287,[1]buy!$B:$G,6,0)</f>
        <v>152088368.59999999</v>
      </c>
      <c r="AX287" s="8">
        <f>VLOOKUP(F287,[1]buy!$B:$J,9,0)</f>
        <v>0</v>
      </c>
      <c r="AY287" s="8">
        <f t="shared" si="4"/>
        <v>152088368.59999999</v>
      </c>
    </row>
    <row r="288" spans="1:51" ht="24.75" x14ac:dyDescent="0.25">
      <c r="D288" s="15" t="s">
        <v>89</v>
      </c>
      <c r="E288" s="15">
        <v>18496697</v>
      </c>
      <c r="F288" s="15">
        <v>48577356</v>
      </c>
      <c r="G288" s="15" t="s">
        <v>146</v>
      </c>
      <c r="H288" s="15" t="s">
        <v>147</v>
      </c>
      <c r="I288" s="15" t="s">
        <v>147</v>
      </c>
      <c r="J288" s="15" t="s">
        <v>148</v>
      </c>
      <c r="K288" s="15" t="s">
        <v>148</v>
      </c>
      <c r="L288" s="20" t="s">
        <v>194</v>
      </c>
      <c r="M288" s="15" t="s">
        <v>1281</v>
      </c>
      <c r="N288" s="15" t="s">
        <v>1282</v>
      </c>
      <c r="O288" s="17">
        <v>1190000</v>
      </c>
      <c r="P288" s="15">
        <v>98.489000000000004</v>
      </c>
      <c r="Q288" s="15" t="s">
        <v>1402</v>
      </c>
      <c r="R288" s="15" t="s">
        <v>1403</v>
      </c>
      <c r="S288" s="15">
        <v>5</v>
      </c>
      <c r="T288" s="18">
        <v>1129188620</v>
      </c>
      <c r="U288" s="15" t="s">
        <v>1404</v>
      </c>
      <c r="V288" s="15" t="s">
        <v>1405</v>
      </c>
      <c r="W288" s="15" t="s">
        <v>17</v>
      </c>
      <c r="X288" s="15">
        <v>986.19</v>
      </c>
      <c r="Y288" s="15" t="s">
        <v>429</v>
      </c>
      <c r="Z288" s="15"/>
      <c r="AA288" s="19">
        <v>44439</v>
      </c>
      <c r="AB288" s="19">
        <v>44439</v>
      </c>
      <c r="AC288" s="19">
        <v>44440</v>
      </c>
      <c r="AD288" s="19">
        <v>44440</v>
      </c>
      <c r="AE288" s="15">
        <v>1</v>
      </c>
      <c r="AF288" s="15">
        <v>1</v>
      </c>
      <c r="AG288" s="15" t="s">
        <v>1406</v>
      </c>
      <c r="AH288" s="15">
        <v>0</v>
      </c>
      <c r="AI288" s="15">
        <v>0</v>
      </c>
      <c r="AJ288" s="15" t="s">
        <v>157</v>
      </c>
      <c r="AK288" s="15" t="s">
        <v>158</v>
      </c>
      <c r="AL288" s="15">
        <v>1</v>
      </c>
      <c r="AM288" s="17">
        <v>0</v>
      </c>
      <c r="AN288" s="17">
        <v>0</v>
      </c>
      <c r="AO288" s="15">
        <v>6.47</v>
      </c>
      <c r="AP288" s="17">
        <v>1129188620</v>
      </c>
      <c r="AQ288" s="15" t="s">
        <v>342</v>
      </c>
      <c r="AR288" s="15" t="s">
        <v>17</v>
      </c>
      <c r="AS288" s="15" t="s">
        <v>17</v>
      </c>
      <c r="AT288" s="15">
        <v>98.5</v>
      </c>
      <c r="AU288" s="15">
        <v>98.65</v>
      </c>
      <c r="AV288" s="15">
        <v>13.95</v>
      </c>
      <c r="AW288" s="8">
        <f>VLOOKUP(F288,[1]sell!$B:$G,6,0)</f>
        <v>-1129188620</v>
      </c>
      <c r="AX288" s="8">
        <f>VLOOKUP(F288,[1]sell!$B:$J,9,0)</f>
        <v>0</v>
      </c>
      <c r="AY288" s="8">
        <f t="shared" si="4"/>
        <v>-1129188620</v>
      </c>
    </row>
    <row r="289" spans="1:51" ht="24.75" x14ac:dyDescent="0.25">
      <c r="D289" s="15" t="s">
        <v>89</v>
      </c>
      <c r="E289" s="15">
        <v>18496698</v>
      </c>
      <c r="F289" s="15">
        <v>48577357</v>
      </c>
      <c r="G289" s="15" t="s">
        <v>146</v>
      </c>
      <c r="H289" s="15" t="s">
        <v>147</v>
      </c>
      <c r="I289" s="15" t="s">
        <v>147</v>
      </c>
      <c r="J289" s="15" t="s">
        <v>148</v>
      </c>
      <c r="K289" s="15" t="s">
        <v>148</v>
      </c>
      <c r="L289" s="20" t="s">
        <v>194</v>
      </c>
      <c r="M289" s="15" t="s">
        <v>1281</v>
      </c>
      <c r="N289" s="15" t="s">
        <v>1282</v>
      </c>
      <c r="O289" s="17">
        <v>378000</v>
      </c>
      <c r="P289" s="15">
        <v>98.489000000000004</v>
      </c>
      <c r="Q289" s="15" t="s">
        <v>1407</v>
      </c>
      <c r="R289" s="15" t="s">
        <v>1408</v>
      </c>
      <c r="S289" s="15">
        <v>5</v>
      </c>
      <c r="T289" s="18">
        <v>358683444</v>
      </c>
      <c r="U289" s="15" t="s">
        <v>1409</v>
      </c>
      <c r="V289" s="15" t="s">
        <v>1410</v>
      </c>
      <c r="W289" s="15" t="s">
        <v>17</v>
      </c>
      <c r="X289" s="15">
        <v>986.19</v>
      </c>
      <c r="Y289" s="15" t="s">
        <v>429</v>
      </c>
      <c r="Z289" s="15"/>
      <c r="AA289" s="19">
        <v>44439</v>
      </c>
      <c r="AB289" s="19">
        <v>44439</v>
      </c>
      <c r="AC289" s="19">
        <v>44440</v>
      </c>
      <c r="AD289" s="19">
        <v>44440</v>
      </c>
      <c r="AE289" s="15">
        <v>1</v>
      </c>
      <c r="AF289" s="15">
        <v>1</v>
      </c>
      <c r="AG289" s="15" t="s">
        <v>1411</v>
      </c>
      <c r="AH289" s="15">
        <v>0</v>
      </c>
      <c r="AI289" s="15">
        <v>0</v>
      </c>
      <c r="AJ289" s="15" t="s">
        <v>157</v>
      </c>
      <c r="AK289" s="15" t="s">
        <v>158</v>
      </c>
      <c r="AL289" s="15">
        <v>1</v>
      </c>
      <c r="AM289" s="17">
        <v>0</v>
      </c>
      <c r="AN289" s="17">
        <v>0</v>
      </c>
      <c r="AO289" s="15">
        <v>6.47</v>
      </c>
      <c r="AP289" s="17">
        <v>358683444</v>
      </c>
      <c r="AQ289" s="15" t="s">
        <v>342</v>
      </c>
      <c r="AR289" s="15" t="s">
        <v>17</v>
      </c>
      <c r="AS289" s="15" t="s">
        <v>17</v>
      </c>
      <c r="AT289" s="15">
        <v>98.5</v>
      </c>
      <c r="AU289" s="15">
        <v>98.65</v>
      </c>
      <c r="AV289" s="15">
        <v>13.95</v>
      </c>
      <c r="AW289" s="8">
        <f>VLOOKUP(F289,[1]sell!$B:$G,6,0)</f>
        <v>-358683444</v>
      </c>
      <c r="AX289" s="8">
        <f>VLOOKUP(F289,[1]sell!$B:$J,9,0)</f>
        <v>0</v>
      </c>
      <c r="AY289" s="8">
        <f t="shared" si="4"/>
        <v>-358683444</v>
      </c>
    </row>
    <row r="290" spans="1:51" ht="24.75" x14ac:dyDescent="0.25">
      <c r="D290" s="15" t="s">
        <v>89</v>
      </c>
      <c r="E290" s="15">
        <v>18496699</v>
      </c>
      <c r="F290" s="15">
        <v>48577366</v>
      </c>
      <c r="G290" s="15" t="s">
        <v>146</v>
      </c>
      <c r="H290" s="15" t="s">
        <v>147</v>
      </c>
      <c r="I290" s="15" t="s">
        <v>147</v>
      </c>
      <c r="J290" s="15" t="s">
        <v>148</v>
      </c>
      <c r="K290" s="15" t="s">
        <v>148</v>
      </c>
      <c r="L290" s="20" t="s">
        <v>194</v>
      </c>
      <c r="M290" s="15" t="s">
        <v>1281</v>
      </c>
      <c r="N290" s="15" t="s">
        <v>1282</v>
      </c>
      <c r="O290" s="17">
        <v>636700</v>
      </c>
      <c r="P290" s="15">
        <v>98.489000000000004</v>
      </c>
      <c r="Q290" s="15" t="s">
        <v>1412</v>
      </c>
      <c r="R290" s="15" t="s">
        <v>1413</v>
      </c>
      <c r="S290" s="15">
        <v>5</v>
      </c>
      <c r="T290" s="18">
        <v>604163356.60000002</v>
      </c>
      <c r="U290" s="15" t="s">
        <v>1414</v>
      </c>
      <c r="V290" s="15" t="s">
        <v>1415</v>
      </c>
      <c r="W290" s="15" t="s">
        <v>17</v>
      </c>
      <c r="X290" s="15">
        <v>986.19</v>
      </c>
      <c r="Y290" s="15" t="s">
        <v>429</v>
      </c>
      <c r="Z290" s="15"/>
      <c r="AA290" s="19">
        <v>44439</v>
      </c>
      <c r="AB290" s="19">
        <v>44439</v>
      </c>
      <c r="AC290" s="19">
        <v>44440</v>
      </c>
      <c r="AD290" s="19">
        <v>44440</v>
      </c>
      <c r="AE290" s="15">
        <v>1</v>
      </c>
      <c r="AF290" s="15">
        <v>1</v>
      </c>
      <c r="AG290" s="15" t="s">
        <v>1416</v>
      </c>
      <c r="AH290" s="15">
        <v>0</v>
      </c>
      <c r="AI290" s="15">
        <v>0</v>
      </c>
      <c r="AJ290" s="15" t="s">
        <v>157</v>
      </c>
      <c r="AK290" s="15" t="s">
        <v>158</v>
      </c>
      <c r="AL290" s="15">
        <v>1</v>
      </c>
      <c r="AM290" s="17">
        <v>0</v>
      </c>
      <c r="AN290" s="17">
        <v>0</v>
      </c>
      <c r="AO290" s="15">
        <v>6.47</v>
      </c>
      <c r="AP290" s="17">
        <v>604163356.60000002</v>
      </c>
      <c r="AQ290" s="15" t="s">
        <v>342</v>
      </c>
      <c r="AR290" s="15" t="s">
        <v>17</v>
      </c>
      <c r="AS290" s="15" t="s">
        <v>17</v>
      </c>
      <c r="AT290" s="15">
        <v>98.5</v>
      </c>
      <c r="AU290" s="15">
        <v>98.65</v>
      </c>
      <c r="AV290" s="15">
        <v>13.95</v>
      </c>
      <c r="AW290" s="8">
        <f>VLOOKUP(F290,[1]sell!$B:$G,6,0)</f>
        <v>-604163356.60000002</v>
      </c>
      <c r="AX290" s="8">
        <f>VLOOKUP(F290,[1]sell!$B:$J,9,0)</f>
        <v>0</v>
      </c>
      <c r="AY290" s="8">
        <f t="shared" si="4"/>
        <v>-604163356.60000002</v>
      </c>
    </row>
    <row r="291" spans="1:51" ht="24.75" x14ac:dyDescent="0.25">
      <c r="D291" s="15" t="s">
        <v>89</v>
      </c>
      <c r="E291" s="15">
        <v>18496700</v>
      </c>
      <c r="F291" s="15">
        <v>48577367</v>
      </c>
      <c r="G291" s="15" t="s">
        <v>146</v>
      </c>
      <c r="H291" s="15" t="s">
        <v>147</v>
      </c>
      <c r="I291" s="15" t="s">
        <v>147</v>
      </c>
      <c r="J291" s="15" t="s">
        <v>148</v>
      </c>
      <c r="K291" s="15" t="s">
        <v>148</v>
      </c>
      <c r="L291" s="20" t="s">
        <v>194</v>
      </c>
      <c r="M291" s="15" t="s">
        <v>1281</v>
      </c>
      <c r="N291" s="15" t="s">
        <v>1282</v>
      </c>
      <c r="O291" s="17">
        <v>827000</v>
      </c>
      <c r="P291" s="15">
        <v>98.489000000000004</v>
      </c>
      <c r="Q291" s="15" t="s">
        <v>1417</v>
      </c>
      <c r="R291" s="15" t="s">
        <v>1418</v>
      </c>
      <c r="S291" s="15">
        <v>5</v>
      </c>
      <c r="T291" s="18">
        <v>784738646</v>
      </c>
      <c r="U291" s="15" t="s">
        <v>1419</v>
      </c>
      <c r="V291" s="15" t="s">
        <v>1420</v>
      </c>
      <c r="W291" s="15" t="s">
        <v>17</v>
      </c>
      <c r="X291" s="15">
        <v>986.19</v>
      </c>
      <c r="Y291" s="15" t="s">
        <v>429</v>
      </c>
      <c r="Z291" s="15"/>
      <c r="AA291" s="19">
        <v>44439</v>
      </c>
      <c r="AB291" s="19">
        <v>44439</v>
      </c>
      <c r="AC291" s="19">
        <v>44440</v>
      </c>
      <c r="AD291" s="19">
        <v>44440</v>
      </c>
      <c r="AE291" s="15">
        <v>1</v>
      </c>
      <c r="AF291" s="15">
        <v>1</v>
      </c>
      <c r="AG291" s="15" t="s">
        <v>1421</v>
      </c>
      <c r="AH291" s="15">
        <v>0</v>
      </c>
      <c r="AI291" s="15">
        <v>0</v>
      </c>
      <c r="AJ291" s="15" t="s">
        <v>157</v>
      </c>
      <c r="AK291" s="15" t="s">
        <v>158</v>
      </c>
      <c r="AL291" s="15">
        <v>1</v>
      </c>
      <c r="AM291" s="17">
        <v>0</v>
      </c>
      <c r="AN291" s="17">
        <v>0</v>
      </c>
      <c r="AO291" s="15">
        <v>6.47</v>
      </c>
      <c r="AP291" s="17">
        <v>784738646</v>
      </c>
      <c r="AQ291" s="15" t="s">
        <v>342</v>
      </c>
      <c r="AR291" s="15" t="s">
        <v>17</v>
      </c>
      <c r="AS291" s="15" t="s">
        <v>17</v>
      </c>
      <c r="AT291" s="15">
        <v>98.5</v>
      </c>
      <c r="AU291" s="15">
        <v>98.65</v>
      </c>
      <c r="AV291" s="15">
        <v>13.95</v>
      </c>
      <c r="AW291" s="8">
        <f>VLOOKUP(F291,[1]sell!$B:$G,6,0)</f>
        <v>-784738646</v>
      </c>
      <c r="AX291" s="8">
        <f>VLOOKUP(F291,[1]sell!$B:$J,9,0)</f>
        <v>0</v>
      </c>
      <c r="AY291" s="8">
        <f t="shared" si="4"/>
        <v>-784738646</v>
      </c>
    </row>
    <row r="292" spans="1:51" ht="24.75" x14ac:dyDescent="0.25">
      <c r="D292" s="15" t="s">
        <v>89</v>
      </c>
      <c r="E292" s="15">
        <v>18496701</v>
      </c>
      <c r="F292" s="15">
        <v>48577368</v>
      </c>
      <c r="G292" s="15" t="s">
        <v>146</v>
      </c>
      <c r="H292" s="15" t="s">
        <v>147</v>
      </c>
      <c r="I292" s="15" t="s">
        <v>147</v>
      </c>
      <c r="J292" s="15" t="s">
        <v>148</v>
      </c>
      <c r="K292" s="15" t="s">
        <v>148</v>
      </c>
      <c r="L292" s="20" t="s">
        <v>194</v>
      </c>
      <c r="M292" s="15" t="s">
        <v>1281</v>
      </c>
      <c r="N292" s="15" t="s">
        <v>1282</v>
      </c>
      <c r="O292" s="17">
        <v>19000</v>
      </c>
      <c r="P292" s="15">
        <v>98.489000000000004</v>
      </c>
      <c r="Q292" s="15" t="s">
        <v>1422</v>
      </c>
      <c r="R292" s="15" t="s">
        <v>1423</v>
      </c>
      <c r="S292" s="15">
        <v>5</v>
      </c>
      <c r="T292" s="18">
        <v>18029062</v>
      </c>
      <c r="U292" s="15" t="s">
        <v>1424</v>
      </c>
      <c r="V292" s="15" t="s">
        <v>1425</v>
      </c>
      <c r="W292" s="15" t="s">
        <v>17</v>
      </c>
      <c r="X292" s="15">
        <v>986.19</v>
      </c>
      <c r="Y292" s="15" t="s">
        <v>429</v>
      </c>
      <c r="Z292" s="15"/>
      <c r="AA292" s="19">
        <v>44439</v>
      </c>
      <c r="AB292" s="19">
        <v>44439</v>
      </c>
      <c r="AC292" s="19">
        <v>44440</v>
      </c>
      <c r="AD292" s="19">
        <v>44440</v>
      </c>
      <c r="AE292" s="15">
        <v>1</v>
      </c>
      <c r="AF292" s="15">
        <v>1</v>
      </c>
      <c r="AG292" s="15" t="s">
        <v>1426</v>
      </c>
      <c r="AH292" s="15">
        <v>0</v>
      </c>
      <c r="AI292" s="15">
        <v>0</v>
      </c>
      <c r="AJ292" s="15" t="s">
        <v>157</v>
      </c>
      <c r="AK292" s="15" t="s">
        <v>158</v>
      </c>
      <c r="AL292" s="15">
        <v>1</v>
      </c>
      <c r="AM292" s="17">
        <v>0</v>
      </c>
      <c r="AN292" s="17">
        <v>0</v>
      </c>
      <c r="AO292" s="15">
        <v>6.47</v>
      </c>
      <c r="AP292" s="17">
        <v>18029062</v>
      </c>
      <c r="AQ292" s="15" t="s">
        <v>342</v>
      </c>
      <c r="AR292" s="15" t="s">
        <v>17</v>
      </c>
      <c r="AS292" s="15" t="s">
        <v>17</v>
      </c>
      <c r="AT292" s="15">
        <v>98.5</v>
      </c>
      <c r="AU292" s="15">
        <v>98.65</v>
      </c>
      <c r="AV292" s="15">
        <v>13.95</v>
      </c>
      <c r="AW292" s="8">
        <f>VLOOKUP(F292,[1]sell!$B:$G,6,0)</f>
        <v>-18029062</v>
      </c>
      <c r="AX292" s="8">
        <f>VLOOKUP(F292,[1]sell!$B:$J,9,0)</f>
        <v>0</v>
      </c>
      <c r="AY292" s="8">
        <f t="shared" si="4"/>
        <v>-18029062</v>
      </c>
    </row>
    <row r="293" spans="1:51" ht="24.75" x14ac:dyDescent="0.25">
      <c r="D293" s="15" t="s">
        <v>89</v>
      </c>
      <c r="E293" s="15">
        <v>18496705</v>
      </c>
      <c r="F293" s="15">
        <v>48577409</v>
      </c>
      <c r="G293" s="15" t="s">
        <v>146</v>
      </c>
      <c r="H293" s="15" t="s">
        <v>147</v>
      </c>
      <c r="I293" s="15" t="s">
        <v>147</v>
      </c>
      <c r="J293" s="15" t="s">
        <v>148</v>
      </c>
      <c r="K293" s="15" t="s">
        <v>148</v>
      </c>
      <c r="L293" s="20" t="s">
        <v>194</v>
      </c>
      <c r="M293" s="15" t="s">
        <v>1281</v>
      </c>
      <c r="N293" s="15" t="s">
        <v>1282</v>
      </c>
      <c r="O293" s="17">
        <v>37500</v>
      </c>
      <c r="P293" s="15">
        <v>98.489000000000004</v>
      </c>
      <c r="Q293" s="15" t="s">
        <v>1427</v>
      </c>
      <c r="R293" s="15" t="s">
        <v>1428</v>
      </c>
      <c r="S293" s="15">
        <v>5</v>
      </c>
      <c r="T293" s="18">
        <v>35583675</v>
      </c>
      <c r="U293" s="15" t="s">
        <v>1429</v>
      </c>
      <c r="V293" s="15" t="s">
        <v>1430</v>
      </c>
      <c r="W293" s="15" t="s">
        <v>17</v>
      </c>
      <c r="X293" s="15">
        <v>986.19</v>
      </c>
      <c r="Y293" s="15" t="s">
        <v>429</v>
      </c>
      <c r="Z293" s="15"/>
      <c r="AA293" s="19">
        <v>44439</v>
      </c>
      <c r="AB293" s="19">
        <v>44439</v>
      </c>
      <c r="AC293" s="19">
        <v>44440</v>
      </c>
      <c r="AD293" s="19">
        <v>44440</v>
      </c>
      <c r="AE293" s="15">
        <v>1</v>
      </c>
      <c r="AF293" s="15">
        <v>1</v>
      </c>
      <c r="AG293" s="15" t="s">
        <v>1431</v>
      </c>
      <c r="AH293" s="15">
        <v>0</v>
      </c>
      <c r="AI293" s="15">
        <v>0</v>
      </c>
      <c r="AJ293" s="15" t="s">
        <v>157</v>
      </c>
      <c r="AK293" s="15" t="s">
        <v>158</v>
      </c>
      <c r="AL293" s="15">
        <v>1</v>
      </c>
      <c r="AM293" s="17">
        <v>0</v>
      </c>
      <c r="AN293" s="17">
        <v>0</v>
      </c>
      <c r="AO293" s="15">
        <v>6.47</v>
      </c>
      <c r="AP293" s="17">
        <v>35583675</v>
      </c>
      <c r="AQ293" s="15" t="s">
        <v>342</v>
      </c>
      <c r="AR293" s="15" t="s">
        <v>17</v>
      </c>
      <c r="AS293" s="15" t="s">
        <v>17</v>
      </c>
      <c r="AT293" s="15">
        <v>98.5</v>
      </c>
      <c r="AU293" s="15">
        <v>98.65</v>
      </c>
      <c r="AV293" s="15">
        <v>13.95</v>
      </c>
      <c r="AW293" s="8">
        <f>VLOOKUP(F293,[1]sell!$B:$G,6,0)</f>
        <v>-35583675</v>
      </c>
      <c r="AX293" s="8">
        <f>VLOOKUP(F293,[1]sell!$B:$J,9,0)</f>
        <v>0</v>
      </c>
      <c r="AY293" s="8">
        <f t="shared" si="4"/>
        <v>-35583675</v>
      </c>
    </row>
    <row r="294" spans="1:51" ht="24.75" x14ac:dyDescent="0.25">
      <c r="D294" s="15" t="s">
        <v>89</v>
      </c>
      <c r="E294" s="15">
        <v>18496706</v>
      </c>
      <c r="F294" s="15">
        <v>48577410</v>
      </c>
      <c r="G294" s="15" t="s">
        <v>146</v>
      </c>
      <c r="H294" s="15" t="s">
        <v>147</v>
      </c>
      <c r="I294" s="15" t="s">
        <v>147</v>
      </c>
      <c r="J294" s="15" t="s">
        <v>148</v>
      </c>
      <c r="K294" s="15" t="s">
        <v>148</v>
      </c>
      <c r="L294" s="20" t="s">
        <v>194</v>
      </c>
      <c r="M294" s="15" t="s">
        <v>1281</v>
      </c>
      <c r="N294" s="15" t="s">
        <v>1282</v>
      </c>
      <c r="O294" s="17">
        <v>20500</v>
      </c>
      <c r="P294" s="15">
        <v>98.489000000000004</v>
      </c>
      <c r="Q294" s="15" t="s">
        <v>1432</v>
      </c>
      <c r="R294" s="15" t="s">
        <v>1433</v>
      </c>
      <c r="S294" s="15">
        <v>5</v>
      </c>
      <c r="T294" s="18">
        <v>19452409</v>
      </c>
      <c r="U294" s="15" t="s">
        <v>1434</v>
      </c>
      <c r="V294" s="15" t="s">
        <v>1435</v>
      </c>
      <c r="W294" s="15" t="s">
        <v>17</v>
      </c>
      <c r="X294" s="15">
        <v>986.19</v>
      </c>
      <c r="Y294" s="15" t="s">
        <v>429</v>
      </c>
      <c r="Z294" s="15"/>
      <c r="AA294" s="19">
        <v>44439</v>
      </c>
      <c r="AB294" s="19">
        <v>44439</v>
      </c>
      <c r="AC294" s="19">
        <v>44440</v>
      </c>
      <c r="AD294" s="19">
        <v>44440</v>
      </c>
      <c r="AE294" s="15">
        <v>1</v>
      </c>
      <c r="AF294" s="15">
        <v>1</v>
      </c>
      <c r="AG294" s="15" t="s">
        <v>1436</v>
      </c>
      <c r="AH294" s="15">
        <v>0</v>
      </c>
      <c r="AI294" s="15">
        <v>0</v>
      </c>
      <c r="AJ294" s="15" t="s">
        <v>157</v>
      </c>
      <c r="AK294" s="15" t="s">
        <v>158</v>
      </c>
      <c r="AL294" s="15">
        <v>1</v>
      </c>
      <c r="AM294" s="17">
        <v>0</v>
      </c>
      <c r="AN294" s="17">
        <v>0</v>
      </c>
      <c r="AO294" s="15">
        <v>6.47</v>
      </c>
      <c r="AP294" s="17">
        <v>19452409</v>
      </c>
      <c r="AQ294" s="15" t="s">
        <v>342</v>
      </c>
      <c r="AR294" s="15" t="s">
        <v>17</v>
      </c>
      <c r="AS294" s="15" t="s">
        <v>17</v>
      </c>
      <c r="AT294" s="15">
        <v>98.5</v>
      </c>
      <c r="AU294" s="15">
        <v>98.65</v>
      </c>
      <c r="AV294" s="15">
        <v>13.95</v>
      </c>
      <c r="AW294" s="8">
        <f>VLOOKUP(F294,[1]sell!$B:$G,6,0)</f>
        <v>-19452409</v>
      </c>
      <c r="AX294" s="8">
        <f>VLOOKUP(F294,[1]sell!$B:$J,9,0)</f>
        <v>0</v>
      </c>
      <c r="AY294" s="8">
        <f t="shared" si="4"/>
        <v>-19452409</v>
      </c>
    </row>
    <row r="295" spans="1:51" ht="24.75" x14ac:dyDescent="0.25">
      <c r="D295" s="15" t="s">
        <v>89</v>
      </c>
      <c r="E295" s="15">
        <v>18496708</v>
      </c>
      <c r="F295" s="15">
        <v>48577414</v>
      </c>
      <c r="G295" s="15" t="s">
        <v>146</v>
      </c>
      <c r="H295" s="15" t="s">
        <v>147</v>
      </c>
      <c r="I295" s="15" t="s">
        <v>147</v>
      </c>
      <c r="J295" s="15" t="s">
        <v>148</v>
      </c>
      <c r="K295" s="15" t="s">
        <v>148</v>
      </c>
      <c r="L295" s="20" t="s">
        <v>194</v>
      </c>
      <c r="M295" s="15" t="s">
        <v>1281</v>
      </c>
      <c r="N295" s="15" t="s">
        <v>1282</v>
      </c>
      <c r="O295" s="17">
        <v>12900</v>
      </c>
      <c r="P295" s="15">
        <v>98.489000000000004</v>
      </c>
      <c r="Q295" s="15" t="s">
        <v>1437</v>
      </c>
      <c r="R295" s="15" t="s">
        <v>1438</v>
      </c>
      <c r="S295" s="15">
        <v>5</v>
      </c>
      <c r="T295" s="18">
        <v>12240784.199999999</v>
      </c>
      <c r="U295" s="15" t="s">
        <v>1439</v>
      </c>
      <c r="V295" s="15" t="s">
        <v>1440</v>
      </c>
      <c r="W295" s="15" t="s">
        <v>17</v>
      </c>
      <c r="X295" s="15">
        <v>986.19</v>
      </c>
      <c r="Y295" s="15" t="s">
        <v>429</v>
      </c>
      <c r="Z295" s="15"/>
      <c r="AA295" s="19">
        <v>44439</v>
      </c>
      <c r="AB295" s="19">
        <v>44439</v>
      </c>
      <c r="AC295" s="19">
        <v>44440</v>
      </c>
      <c r="AD295" s="19">
        <v>44440</v>
      </c>
      <c r="AE295" s="15">
        <v>1</v>
      </c>
      <c r="AF295" s="15">
        <v>1</v>
      </c>
      <c r="AG295" s="15" t="s">
        <v>1441</v>
      </c>
      <c r="AH295" s="15">
        <v>0</v>
      </c>
      <c r="AI295" s="15">
        <v>0</v>
      </c>
      <c r="AJ295" s="15" t="s">
        <v>157</v>
      </c>
      <c r="AK295" s="15" t="s">
        <v>158</v>
      </c>
      <c r="AL295" s="15">
        <v>1</v>
      </c>
      <c r="AM295" s="17">
        <v>0</v>
      </c>
      <c r="AN295" s="17">
        <v>0</v>
      </c>
      <c r="AO295" s="15">
        <v>6.47</v>
      </c>
      <c r="AP295" s="17">
        <v>12240784.199999999</v>
      </c>
      <c r="AQ295" s="15" t="s">
        <v>342</v>
      </c>
      <c r="AR295" s="15" t="s">
        <v>17</v>
      </c>
      <c r="AS295" s="15" t="s">
        <v>17</v>
      </c>
      <c r="AT295" s="15">
        <v>98.5</v>
      </c>
      <c r="AU295" s="15">
        <v>98.65</v>
      </c>
      <c r="AV295" s="15">
        <v>13.95</v>
      </c>
      <c r="AW295" s="8">
        <f>VLOOKUP(F295,[1]sell!$B:$G,6,0)</f>
        <v>-12240784.199999999</v>
      </c>
      <c r="AX295" s="8">
        <f>VLOOKUP(F295,[1]sell!$B:$J,9,0)</f>
        <v>0</v>
      </c>
      <c r="AY295" s="8">
        <f t="shared" si="4"/>
        <v>-12240784.199999999</v>
      </c>
    </row>
    <row r="296" spans="1:51" ht="24.75" x14ac:dyDescent="0.25">
      <c r="D296" s="15" t="s">
        <v>89</v>
      </c>
      <c r="E296" s="15">
        <v>18496709</v>
      </c>
      <c r="F296" s="15">
        <v>48577420</v>
      </c>
      <c r="G296" s="15" t="s">
        <v>146</v>
      </c>
      <c r="H296" s="15" t="s">
        <v>147</v>
      </c>
      <c r="I296" s="15" t="s">
        <v>147</v>
      </c>
      <c r="J296" s="15" t="s">
        <v>148</v>
      </c>
      <c r="K296" s="15" t="s">
        <v>148</v>
      </c>
      <c r="L296" s="20" t="s">
        <v>194</v>
      </c>
      <c r="M296" s="15" t="s">
        <v>1281</v>
      </c>
      <c r="N296" s="15" t="s">
        <v>1282</v>
      </c>
      <c r="O296" s="17">
        <v>4900</v>
      </c>
      <c r="P296" s="15">
        <v>98.489000000000004</v>
      </c>
      <c r="Q296" s="15" t="s">
        <v>1442</v>
      </c>
      <c r="R296" s="15" t="s">
        <v>1443</v>
      </c>
      <c r="S296" s="15">
        <v>5</v>
      </c>
      <c r="T296" s="18">
        <v>4649600.2</v>
      </c>
      <c r="U296" s="15" t="s">
        <v>1444</v>
      </c>
      <c r="V296" s="15" t="s">
        <v>1445</v>
      </c>
      <c r="W296" s="15" t="s">
        <v>17</v>
      </c>
      <c r="X296" s="15">
        <v>986.19</v>
      </c>
      <c r="Y296" s="15" t="s">
        <v>429</v>
      </c>
      <c r="Z296" s="15"/>
      <c r="AA296" s="19">
        <v>44439</v>
      </c>
      <c r="AB296" s="19">
        <v>44439</v>
      </c>
      <c r="AC296" s="19">
        <v>44440</v>
      </c>
      <c r="AD296" s="19">
        <v>44440</v>
      </c>
      <c r="AE296" s="15">
        <v>1</v>
      </c>
      <c r="AF296" s="15">
        <v>1</v>
      </c>
      <c r="AG296" s="15" t="s">
        <v>1446</v>
      </c>
      <c r="AH296" s="15">
        <v>0</v>
      </c>
      <c r="AI296" s="15">
        <v>0</v>
      </c>
      <c r="AJ296" s="15" t="s">
        <v>157</v>
      </c>
      <c r="AK296" s="15" t="s">
        <v>158</v>
      </c>
      <c r="AL296" s="15">
        <v>1</v>
      </c>
      <c r="AM296" s="17">
        <v>0</v>
      </c>
      <c r="AN296" s="17">
        <v>0</v>
      </c>
      <c r="AO296" s="15">
        <v>6.47</v>
      </c>
      <c r="AP296" s="17">
        <v>4649600.2</v>
      </c>
      <c r="AQ296" s="15" t="s">
        <v>342</v>
      </c>
      <c r="AR296" s="15" t="s">
        <v>17</v>
      </c>
      <c r="AS296" s="15" t="s">
        <v>17</v>
      </c>
      <c r="AT296" s="15">
        <v>98.5</v>
      </c>
      <c r="AU296" s="15">
        <v>98.65</v>
      </c>
      <c r="AV296" s="15">
        <v>13.95</v>
      </c>
      <c r="AW296" s="8">
        <f>VLOOKUP(F296,[1]sell!$B:$G,6,0)</f>
        <v>-4649600.2</v>
      </c>
      <c r="AX296" s="8">
        <f>VLOOKUP(F296,[1]sell!$B:$J,9,0)</f>
        <v>0</v>
      </c>
      <c r="AY296" s="8">
        <f t="shared" si="4"/>
        <v>-4649600.2</v>
      </c>
    </row>
    <row r="297" spans="1:51" ht="24.75" x14ac:dyDescent="0.25">
      <c r="D297" s="15" t="s">
        <v>89</v>
      </c>
      <c r="E297" s="15">
        <v>18496710</v>
      </c>
      <c r="F297" s="15">
        <v>48577421</v>
      </c>
      <c r="G297" s="15" t="s">
        <v>146</v>
      </c>
      <c r="H297" s="15" t="s">
        <v>147</v>
      </c>
      <c r="I297" s="15" t="s">
        <v>147</v>
      </c>
      <c r="J297" s="15" t="s">
        <v>148</v>
      </c>
      <c r="K297" s="15" t="s">
        <v>148</v>
      </c>
      <c r="L297" s="20" t="s">
        <v>194</v>
      </c>
      <c r="M297" s="15" t="s">
        <v>1281</v>
      </c>
      <c r="N297" s="15" t="s">
        <v>1282</v>
      </c>
      <c r="O297" s="17">
        <v>6000</v>
      </c>
      <c r="P297" s="15">
        <v>98.489000000000004</v>
      </c>
      <c r="Q297" s="15" t="s">
        <v>1447</v>
      </c>
      <c r="R297" s="15" t="s">
        <v>1448</v>
      </c>
      <c r="S297" s="15">
        <v>5</v>
      </c>
      <c r="T297" s="18">
        <v>5693388</v>
      </c>
      <c r="U297" s="15" t="s">
        <v>1449</v>
      </c>
      <c r="V297" s="15" t="s">
        <v>1450</v>
      </c>
      <c r="W297" s="15" t="s">
        <v>17</v>
      </c>
      <c r="X297" s="15">
        <v>986.19</v>
      </c>
      <c r="Y297" s="15" t="s">
        <v>429</v>
      </c>
      <c r="Z297" s="15"/>
      <c r="AA297" s="19">
        <v>44439</v>
      </c>
      <c r="AB297" s="19">
        <v>44439</v>
      </c>
      <c r="AC297" s="19">
        <v>44440</v>
      </c>
      <c r="AD297" s="19">
        <v>44440</v>
      </c>
      <c r="AE297" s="15">
        <v>1</v>
      </c>
      <c r="AF297" s="15">
        <v>1</v>
      </c>
      <c r="AG297" s="15" t="s">
        <v>1451</v>
      </c>
      <c r="AH297" s="15">
        <v>0</v>
      </c>
      <c r="AI297" s="15">
        <v>0</v>
      </c>
      <c r="AJ297" s="15" t="s">
        <v>157</v>
      </c>
      <c r="AK297" s="15" t="s">
        <v>158</v>
      </c>
      <c r="AL297" s="15">
        <v>1</v>
      </c>
      <c r="AM297" s="17">
        <v>0</v>
      </c>
      <c r="AN297" s="17">
        <v>0</v>
      </c>
      <c r="AO297" s="15">
        <v>6.47</v>
      </c>
      <c r="AP297" s="17">
        <v>5693388</v>
      </c>
      <c r="AQ297" s="15" t="s">
        <v>342</v>
      </c>
      <c r="AR297" s="15" t="s">
        <v>17</v>
      </c>
      <c r="AS297" s="15" t="s">
        <v>17</v>
      </c>
      <c r="AT297" s="15">
        <v>98.5</v>
      </c>
      <c r="AU297" s="15">
        <v>98.65</v>
      </c>
      <c r="AV297" s="15">
        <v>13.95</v>
      </c>
      <c r="AW297" s="8">
        <f>VLOOKUP(F297,[1]sell!$B:$G,6,0)</f>
        <v>-5693388</v>
      </c>
      <c r="AX297" s="8">
        <f>VLOOKUP(F297,[1]sell!$B:$J,9,0)</f>
        <v>0</v>
      </c>
      <c r="AY297" s="8">
        <f t="shared" si="4"/>
        <v>-5693388</v>
      </c>
    </row>
    <row r="298" spans="1:51" ht="24.75" x14ac:dyDescent="0.25">
      <c r="D298" s="15" t="s">
        <v>89</v>
      </c>
      <c r="E298" s="15">
        <v>18496713</v>
      </c>
      <c r="F298" s="15">
        <v>48577950</v>
      </c>
      <c r="G298" s="15" t="s">
        <v>146</v>
      </c>
      <c r="H298" s="15" t="s">
        <v>147</v>
      </c>
      <c r="I298" s="15" t="s">
        <v>147</v>
      </c>
      <c r="J298" s="15" t="s">
        <v>148</v>
      </c>
      <c r="K298" s="15" t="s">
        <v>148</v>
      </c>
      <c r="L298" s="20" t="s">
        <v>194</v>
      </c>
      <c r="M298" s="15" t="s">
        <v>882</v>
      </c>
      <c r="N298" s="15" t="s">
        <v>883</v>
      </c>
      <c r="O298" s="17">
        <v>100000000</v>
      </c>
      <c r="P298" s="15">
        <v>1</v>
      </c>
      <c r="Q298" s="15" t="s">
        <v>482</v>
      </c>
      <c r="R298" s="15" t="s">
        <v>482</v>
      </c>
      <c r="S298" s="15">
        <v>0</v>
      </c>
      <c r="T298" s="18">
        <v>100000000</v>
      </c>
      <c r="U298" s="15" t="s">
        <v>482</v>
      </c>
      <c r="V298" s="15" t="s">
        <v>1452</v>
      </c>
      <c r="W298" s="15" t="s">
        <v>17</v>
      </c>
      <c r="X298" s="15">
        <v>0</v>
      </c>
      <c r="Y298" s="15" t="s">
        <v>555</v>
      </c>
      <c r="Z298" s="15"/>
      <c r="AA298" s="19">
        <v>44439</v>
      </c>
      <c r="AB298" s="19">
        <v>44439</v>
      </c>
      <c r="AC298" s="19">
        <v>44469</v>
      </c>
      <c r="AD298" s="19">
        <v>44469</v>
      </c>
      <c r="AE298" s="15">
        <v>1</v>
      </c>
      <c r="AF298" s="15">
        <v>1</v>
      </c>
      <c r="AG298" s="15" t="s">
        <v>899</v>
      </c>
      <c r="AH298" s="15">
        <v>0</v>
      </c>
      <c r="AI298" s="15">
        <v>0</v>
      </c>
      <c r="AJ298" s="15" t="s">
        <v>157</v>
      </c>
      <c r="AK298" s="15" t="s">
        <v>158</v>
      </c>
      <c r="AL298" s="15" t="s">
        <v>361</v>
      </c>
      <c r="AM298" s="17">
        <v>0</v>
      </c>
      <c r="AN298" s="17">
        <v>0</v>
      </c>
      <c r="AO298" s="15">
        <v>6.72</v>
      </c>
      <c r="AP298" s="17">
        <v>100000000</v>
      </c>
      <c r="AQ298" s="15">
        <v>1</v>
      </c>
      <c r="AR298" s="15" t="s">
        <v>17</v>
      </c>
      <c r="AS298" s="15" t="s">
        <v>17</v>
      </c>
      <c r="AT298" s="15">
        <v>0</v>
      </c>
      <c r="AU298" s="15">
        <v>0</v>
      </c>
      <c r="AV298" s="15">
        <v>0</v>
      </c>
      <c r="AW298" s="8">
        <f>VLOOKUP(F298,[1]sell!$B:$G,6,0)</f>
        <v>-100000000</v>
      </c>
      <c r="AX298" s="8">
        <f>VLOOKUP(F298,[1]sell!$B:$J,9,0)</f>
        <v>0</v>
      </c>
      <c r="AY298" s="8">
        <f t="shared" si="4"/>
        <v>-100000000</v>
      </c>
    </row>
    <row r="299" spans="1:51" ht="24.75" x14ac:dyDescent="0.25">
      <c r="D299" s="15" t="s">
        <v>89</v>
      </c>
      <c r="E299" s="15">
        <v>18496714</v>
      </c>
      <c r="F299" s="15">
        <v>48577951</v>
      </c>
      <c r="G299" s="15" t="s">
        <v>146</v>
      </c>
      <c r="H299" s="15" t="s">
        <v>147</v>
      </c>
      <c r="I299" s="15" t="s">
        <v>147</v>
      </c>
      <c r="J299" s="15" t="s">
        <v>148</v>
      </c>
      <c r="K299" s="15" t="s">
        <v>148</v>
      </c>
      <c r="L299" s="20" t="s">
        <v>194</v>
      </c>
      <c r="M299" s="15" t="s">
        <v>1281</v>
      </c>
      <c r="N299" s="15" t="s">
        <v>1282</v>
      </c>
      <c r="O299" s="17">
        <v>49900</v>
      </c>
      <c r="P299" s="15">
        <v>98.489000000000004</v>
      </c>
      <c r="Q299" s="15" t="s">
        <v>1453</v>
      </c>
      <c r="R299" s="15" t="s">
        <v>1454</v>
      </c>
      <c r="S299" s="15">
        <v>5</v>
      </c>
      <c r="T299" s="18">
        <v>47350010.200000003</v>
      </c>
      <c r="U299" s="15" t="s">
        <v>1455</v>
      </c>
      <c r="V299" s="15" t="s">
        <v>1456</v>
      </c>
      <c r="W299" s="15" t="s">
        <v>17</v>
      </c>
      <c r="X299" s="15">
        <v>986.19</v>
      </c>
      <c r="Y299" s="15" t="s">
        <v>429</v>
      </c>
      <c r="Z299" s="15"/>
      <c r="AA299" s="19">
        <v>44439</v>
      </c>
      <c r="AB299" s="19">
        <v>44439</v>
      </c>
      <c r="AC299" s="19">
        <v>44440</v>
      </c>
      <c r="AD299" s="19">
        <v>44440</v>
      </c>
      <c r="AE299" s="15">
        <v>1</v>
      </c>
      <c r="AF299" s="15">
        <v>1</v>
      </c>
      <c r="AG299" s="15" t="s">
        <v>1457</v>
      </c>
      <c r="AH299" s="15">
        <v>0</v>
      </c>
      <c r="AI299" s="15">
        <v>0</v>
      </c>
      <c r="AJ299" s="15" t="s">
        <v>157</v>
      </c>
      <c r="AK299" s="15" t="s">
        <v>158</v>
      </c>
      <c r="AL299" s="15">
        <v>1</v>
      </c>
      <c r="AM299" s="17">
        <v>0</v>
      </c>
      <c r="AN299" s="17">
        <v>0</v>
      </c>
      <c r="AO299" s="15">
        <v>6.47</v>
      </c>
      <c r="AP299" s="17">
        <v>47350010.200000003</v>
      </c>
      <c r="AQ299" s="15" t="s">
        <v>342</v>
      </c>
      <c r="AR299" s="15" t="s">
        <v>17</v>
      </c>
      <c r="AS299" s="15" t="s">
        <v>17</v>
      </c>
      <c r="AT299" s="15">
        <v>98.5</v>
      </c>
      <c r="AU299" s="15">
        <v>98.65</v>
      </c>
      <c r="AV299" s="15">
        <v>13.95</v>
      </c>
      <c r="AW299" s="8">
        <f>VLOOKUP(F299,[1]sell!$B:$G,6,0)</f>
        <v>-47350010.200000003</v>
      </c>
      <c r="AX299" s="8">
        <f>VLOOKUP(F299,[1]sell!$B:$J,9,0)</f>
        <v>0</v>
      </c>
      <c r="AY299" s="8">
        <f t="shared" si="4"/>
        <v>-47350010.200000003</v>
      </c>
    </row>
    <row r="300" spans="1:51" ht="24.75" x14ac:dyDescent="0.25">
      <c r="D300" s="15" t="s">
        <v>89</v>
      </c>
      <c r="E300" s="15">
        <v>18496715</v>
      </c>
      <c r="F300" s="15">
        <v>48577952</v>
      </c>
      <c r="G300" s="15" t="s">
        <v>146</v>
      </c>
      <c r="H300" s="15" t="s">
        <v>147</v>
      </c>
      <c r="I300" s="15" t="s">
        <v>147</v>
      </c>
      <c r="J300" s="15" t="s">
        <v>148</v>
      </c>
      <c r="K300" s="15" t="s">
        <v>148</v>
      </c>
      <c r="L300" s="20" t="s">
        <v>194</v>
      </c>
      <c r="M300" s="15" t="s">
        <v>1281</v>
      </c>
      <c r="N300" s="15" t="s">
        <v>1282</v>
      </c>
      <c r="O300" s="17">
        <v>9700</v>
      </c>
      <c r="P300" s="15">
        <v>98.489000000000004</v>
      </c>
      <c r="Q300" s="15" t="s">
        <v>1458</v>
      </c>
      <c r="R300" s="15" t="s">
        <v>1459</v>
      </c>
      <c r="S300" s="15">
        <v>5</v>
      </c>
      <c r="T300" s="18">
        <v>9204310.5999999996</v>
      </c>
      <c r="U300" s="15" t="s">
        <v>1460</v>
      </c>
      <c r="V300" s="15" t="s">
        <v>1461</v>
      </c>
      <c r="W300" s="15" t="s">
        <v>17</v>
      </c>
      <c r="X300" s="15">
        <v>986.19</v>
      </c>
      <c r="Y300" s="15" t="s">
        <v>429</v>
      </c>
      <c r="Z300" s="15"/>
      <c r="AA300" s="19">
        <v>44439</v>
      </c>
      <c r="AB300" s="19">
        <v>44439</v>
      </c>
      <c r="AC300" s="19">
        <v>44440</v>
      </c>
      <c r="AD300" s="19">
        <v>44440</v>
      </c>
      <c r="AE300" s="15">
        <v>1</v>
      </c>
      <c r="AF300" s="15">
        <v>1</v>
      </c>
      <c r="AG300" s="15" t="s">
        <v>1462</v>
      </c>
      <c r="AH300" s="15">
        <v>0</v>
      </c>
      <c r="AI300" s="15">
        <v>0</v>
      </c>
      <c r="AJ300" s="15" t="s">
        <v>157</v>
      </c>
      <c r="AK300" s="15" t="s">
        <v>158</v>
      </c>
      <c r="AL300" s="15">
        <v>1</v>
      </c>
      <c r="AM300" s="17">
        <v>0</v>
      </c>
      <c r="AN300" s="17">
        <v>0</v>
      </c>
      <c r="AO300" s="15">
        <v>6.47</v>
      </c>
      <c r="AP300" s="17">
        <v>9204310.5999999996</v>
      </c>
      <c r="AQ300" s="15" t="s">
        <v>342</v>
      </c>
      <c r="AR300" s="15" t="s">
        <v>17</v>
      </c>
      <c r="AS300" s="15" t="s">
        <v>17</v>
      </c>
      <c r="AT300" s="15">
        <v>98.5</v>
      </c>
      <c r="AU300" s="15">
        <v>98.65</v>
      </c>
      <c r="AV300" s="15">
        <v>13.95</v>
      </c>
      <c r="AW300" s="8">
        <f>VLOOKUP(F300,[1]sell!$B:$G,6,0)</f>
        <v>-9204310.5999999996</v>
      </c>
      <c r="AX300" s="8">
        <f>VLOOKUP(F300,[1]sell!$B:$J,9,0)</f>
        <v>0</v>
      </c>
      <c r="AY300" s="8">
        <f t="shared" si="4"/>
        <v>-9204310.5999999996</v>
      </c>
    </row>
    <row r="301" spans="1:51" ht="24.75" x14ac:dyDescent="0.25">
      <c r="D301" s="15" t="s">
        <v>89</v>
      </c>
      <c r="E301" s="15">
        <v>18496716</v>
      </c>
      <c r="F301" s="15">
        <v>48577953</v>
      </c>
      <c r="G301" s="15" t="s">
        <v>146</v>
      </c>
      <c r="H301" s="15" t="s">
        <v>147</v>
      </c>
      <c r="I301" s="15" t="s">
        <v>147</v>
      </c>
      <c r="J301" s="15" t="s">
        <v>148</v>
      </c>
      <c r="K301" s="15" t="s">
        <v>148</v>
      </c>
      <c r="L301" s="20" t="s">
        <v>194</v>
      </c>
      <c r="M301" s="15" t="s">
        <v>1281</v>
      </c>
      <c r="N301" s="15" t="s">
        <v>1282</v>
      </c>
      <c r="O301" s="17">
        <v>8100</v>
      </c>
      <c r="P301" s="15">
        <v>98.489000000000004</v>
      </c>
      <c r="Q301" s="15" t="s">
        <v>1463</v>
      </c>
      <c r="R301" s="15" t="s">
        <v>1464</v>
      </c>
      <c r="S301" s="15">
        <v>5</v>
      </c>
      <c r="T301" s="18">
        <v>7686073.7999999998</v>
      </c>
      <c r="U301" s="15" t="s">
        <v>1465</v>
      </c>
      <c r="V301" s="15" t="s">
        <v>1466</v>
      </c>
      <c r="W301" s="15" t="s">
        <v>17</v>
      </c>
      <c r="X301" s="15">
        <v>986.19</v>
      </c>
      <c r="Y301" s="15" t="s">
        <v>429</v>
      </c>
      <c r="Z301" s="15"/>
      <c r="AA301" s="19">
        <v>44439</v>
      </c>
      <c r="AB301" s="19">
        <v>44439</v>
      </c>
      <c r="AC301" s="19">
        <v>44440</v>
      </c>
      <c r="AD301" s="19">
        <v>44440</v>
      </c>
      <c r="AE301" s="15">
        <v>1</v>
      </c>
      <c r="AF301" s="15">
        <v>1</v>
      </c>
      <c r="AG301" s="15" t="s">
        <v>1467</v>
      </c>
      <c r="AH301" s="15">
        <v>0</v>
      </c>
      <c r="AI301" s="15">
        <v>0</v>
      </c>
      <c r="AJ301" s="15" t="s">
        <v>157</v>
      </c>
      <c r="AK301" s="15" t="s">
        <v>158</v>
      </c>
      <c r="AL301" s="15">
        <v>1</v>
      </c>
      <c r="AM301" s="17">
        <v>0</v>
      </c>
      <c r="AN301" s="17">
        <v>0</v>
      </c>
      <c r="AO301" s="15">
        <v>6.47</v>
      </c>
      <c r="AP301" s="17">
        <v>7686073.7999999998</v>
      </c>
      <c r="AQ301" s="15" t="s">
        <v>342</v>
      </c>
      <c r="AR301" s="15" t="s">
        <v>17</v>
      </c>
      <c r="AS301" s="15" t="s">
        <v>17</v>
      </c>
      <c r="AT301" s="15">
        <v>98.5</v>
      </c>
      <c r="AU301" s="15">
        <v>98.65</v>
      </c>
      <c r="AV301" s="15">
        <v>13.95</v>
      </c>
      <c r="AW301" s="8">
        <f>VLOOKUP(F301,[1]sell!$B:$G,6,0)</f>
        <v>-7686073.7999999998</v>
      </c>
      <c r="AX301" s="8">
        <f>VLOOKUP(F301,[1]sell!$B:$J,9,0)</f>
        <v>0</v>
      </c>
      <c r="AY301" s="8">
        <f t="shared" si="4"/>
        <v>-7686073.7999999998</v>
      </c>
    </row>
    <row r="302" spans="1:51" ht="24.75" x14ac:dyDescent="0.25">
      <c r="A302" s="6">
        <v>9</v>
      </c>
      <c r="B302" s="6" t="str">
        <f>VLOOKUP(F302,[1]buy!$B:$E,4,0)</f>
        <v>47010</v>
      </c>
      <c r="C302" s="6">
        <f>VLOOKUP(F302,[1]buy!$B:$H,7,0)</f>
        <v>0</v>
      </c>
      <c r="D302" s="15" t="s">
        <v>89</v>
      </c>
      <c r="E302" s="15">
        <v>18496717</v>
      </c>
      <c r="F302" s="15">
        <v>48578120</v>
      </c>
      <c r="G302" s="15" t="s">
        <v>146</v>
      </c>
      <c r="H302" s="15" t="s">
        <v>147</v>
      </c>
      <c r="I302" s="15" t="s">
        <v>147</v>
      </c>
      <c r="J302" s="15" t="s">
        <v>148</v>
      </c>
      <c r="K302" s="15" t="s">
        <v>148</v>
      </c>
      <c r="L302" s="16" t="s">
        <v>149</v>
      </c>
      <c r="M302" s="15" t="s">
        <v>882</v>
      </c>
      <c r="N302" s="15" t="s">
        <v>883</v>
      </c>
      <c r="O302" s="17">
        <v>138660000</v>
      </c>
      <c r="P302" s="15">
        <v>1</v>
      </c>
      <c r="Q302" s="15" t="s">
        <v>1468</v>
      </c>
      <c r="R302" s="15" t="s">
        <v>1468</v>
      </c>
      <c r="S302" s="15">
        <v>0</v>
      </c>
      <c r="T302" s="18">
        <v>138660000</v>
      </c>
      <c r="U302" s="15" t="s">
        <v>1468</v>
      </c>
      <c r="V302" s="15" t="s">
        <v>1469</v>
      </c>
      <c r="W302" s="15" t="s">
        <v>17</v>
      </c>
      <c r="X302" s="15">
        <v>0</v>
      </c>
      <c r="Y302" s="15" t="s">
        <v>555</v>
      </c>
      <c r="Z302" s="15"/>
      <c r="AA302" s="19">
        <v>44439</v>
      </c>
      <c r="AB302" s="19">
        <v>44439</v>
      </c>
      <c r="AC302" s="19">
        <v>44529</v>
      </c>
      <c r="AD302" s="19">
        <v>44529</v>
      </c>
      <c r="AE302" s="15">
        <v>1</v>
      </c>
      <c r="AF302" s="15">
        <v>1</v>
      </c>
      <c r="AG302" s="15" t="s">
        <v>1468</v>
      </c>
      <c r="AH302" s="15">
        <v>0</v>
      </c>
      <c r="AI302" s="15">
        <v>0</v>
      </c>
      <c r="AJ302" s="15" t="s">
        <v>157</v>
      </c>
      <c r="AK302" s="15" t="s">
        <v>158</v>
      </c>
      <c r="AL302" s="15" t="s">
        <v>361</v>
      </c>
      <c r="AM302" s="17">
        <v>0</v>
      </c>
      <c r="AN302" s="17">
        <v>0</v>
      </c>
      <c r="AO302" s="15">
        <v>7.2</v>
      </c>
      <c r="AP302" s="17">
        <v>138660000</v>
      </c>
      <c r="AQ302" s="15">
        <v>1</v>
      </c>
      <c r="AR302" s="15" t="s">
        <v>17</v>
      </c>
      <c r="AS302" s="15" t="s">
        <v>17</v>
      </c>
      <c r="AT302" s="15">
        <v>0</v>
      </c>
      <c r="AU302" s="15">
        <v>0</v>
      </c>
      <c r="AV302" s="15">
        <v>0</v>
      </c>
      <c r="AW302" s="8">
        <f>VLOOKUP(F302,[1]buy!$B:$G,6,0)</f>
        <v>138660000</v>
      </c>
      <c r="AX302" s="8">
        <f>VLOOKUP(F302,[1]buy!$B:$J,9,0)</f>
        <v>0</v>
      </c>
      <c r="AY302" s="8">
        <f t="shared" si="4"/>
        <v>138660000</v>
      </c>
    </row>
    <row r="303" spans="1:51" ht="24.75" x14ac:dyDescent="0.25">
      <c r="D303" s="15" t="s">
        <v>89</v>
      </c>
      <c r="E303" s="15">
        <v>18496721</v>
      </c>
      <c r="F303" s="15">
        <v>48579011</v>
      </c>
      <c r="G303" s="15" t="s">
        <v>146</v>
      </c>
      <c r="H303" s="15" t="s">
        <v>147</v>
      </c>
      <c r="I303" s="15" t="s">
        <v>147</v>
      </c>
      <c r="J303" s="15" t="s">
        <v>148</v>
      </c>
      <c r="K303" s="15" t="s">
        <v>148</v>
      </c>
      <c r="L303" s="20" t="s">
        <v>194</v>
      </c>
      <c r="M303" s="15" t="s">
        <v>882</v>
      </c>
      <c r="N303" s="15" t="s">
        <v>883</v>
      </c>
      <c r="O303" s="17">
        <v>200000000</v>
      </c>
      <c r="P303" s="15">
        <v>1</v>
      </c>
      <c r="Q303" s="15" t="s">
        <v>901</v>
      </c>
      <c r="R303" s="15" t="s">
        <v>901</v>
      </c>
      <c r="S303" s="15">
        <v>0</v>
      </c>
      <c r="T303" s="18">
        <v>200000000</v>
      </c>
      <c r="U303" s="15" t="s">
        <v>901</v>
      </c>
      <c r="V303" s="15" t="s">
        <v>1019</v>
      </c>
      <c r="W303" s="15" t="s">
        <v>17</v>
      </c>
      <c r="X303" s="15">
        <v>0</v>
      </c>
      <c r="Y303" s="15" t="s">
        <v>555</v>
      </c>
      <c r="Z303" s="15"/>
      <c r="AA303" s="19">
        <v>44439</v>
      </c>
      <c r="AB303" s="19">
        <v>44439</v>
      </c>
      <c r="AC303" s="19">
        <v>44453</v>
      </c>
      <c r="AD303" s="19">
        <v>44453</v>
      </c>
      <c r="AE303" s="15">
        <v>1</v>
      </c>
      <c r="AF303" s="15">
        <v>1</v>
      </c>
      <c r="AG303" s="15" t="s">
        <v>903</v>
      </c>
      <c r="AH303" s="15">
        <v>0</v>
      </c>
      <c r="AI303" s="15">
        <v>0</v>
      </c>
      <c r="AJ303" s="15" t="s">
        <v>157</v>
      </c>
      <c r="AK303" s="15" t="s">
        <v>158</v>
      </c>
      <c r="AL303" s="15" t="s">
        <v>361</v>
      </c>
      <c r="AM303" s="17">
        <v>0</v>
      </c>
      <c r="AN303" s="17">
        <v>0</v>
      </c>
      <c r="AO303" s="15">
        <v>6.57</v>
      </c>
      <c r="AP303" s="17">
        <v>200000000</v>
      </c>
      <c r="AQ303" s="15">
        <v>1</v>
      </c>
      <c r="AR303" s="15" t="s">
        <v>17</v>
      </c>
      <c r="AS303" s="15" t="s">
        <v>17</v>
      </c>
      <c r="AT303" s="15">
        <v>0</v>
      </c>
      <c r="AU303" s="15">
        <v>0</v>
      </c>
      <c r="AV303" s="15">
        <v>0</v>
      </c>
      <c r="AW303" s="8">
        <f>VLOOKUP(F303,[1]sell!$B:$G,6,0)</f>
        <v>-200000000</v>
      </c>
      <c r="AX303" s="8">
        <f>VLOOKUP(F303,[1]sell!$B:$J,9,0)</f>
        <v>0</v>
      </c>
      <c r="AY303" s="8">
        <f t="shared" si="4"/>
        <v>-200000000</v>
      </c>
    </row>
    <row r="304" spans="1:51" ht="24.75" x14ac:dyDescent="0.25">
      <c r="D304" s="15" t="s">
        <v>89</v>
      </c>
      <c r="E304" s="15">
        <v>18496722</v>
      </c>
      <c r="F304" s="15">
        <v>48579010</v>
      </c>
      <c r="G304" s="15" t="s">
        <v>146</v>
      </c>
      <c r="H304" s="15" t="s">
        <v>147</v>
      </c>
      <c r="I304" s="15" t="s">
        <v>147</v>
      </c>
      <c r="J304" s="15" t="s">
        <v>148</v>
      </c>
      <c r="K304" s="15" t="s">
        <v>148</v>
      </c>
      <c r="L304" s="20" t="s">
        <v>194</v>
      </c>
      <c r="M304" s="15" t="s">
        <v>882</v>
      </c>
      <c r="N304" s="15" t="s">
        <v>883</v>
      </c>
      <c r="O304" s="17">
        <v>200000000</v>
      </c>
      <c r="P304" s="15">
        <v>1</v>
      </c>
      <c r="Q304" s="15" t="s">
        <v>901</v>
      </c>
      <c r="R304" s="15" t="s">
        <v>901</v>
      </c>
      <c r="S304" s="15">
        <v>0</v>
      </c>
      <c r="T304" s="18">
        <v>200000000</v>
      </c>
      <c r="U304" s="15" t="s">
        <v>901</v>
      </c>
      <c r="V304" s="15" t="s">
        <v>1470</v>
      </c>
      <c r="W304" s="15" t="s">
        <v>17</v>
      </c>
      <c r="X304" s="15">
        <v>0</v>
      </c>
      <c r="Y304" s="15" t="s">
        <v>555</v>
      </c>
      <c r="Z304" s="15"/>
      <c r="AA304" s="19">
        <v>44439</v>
      </c>
      <c r="AB304" s="19">
        <v>44439</v>
      </c>
      <c r="AC304" s="19">
        <v>44469</v>
      </c>
      <c r="AD304" s="19">
        <v>44469</v>
      </c>
      <c r="AE304" s="15">
        <v>1</v>
      </c>
      <c r="AF304" s="15">
        <v>1</v>
      </c>
      <c r="AG304" s="15" t="s">
        <v>903</v>
      </c>
      <c r="AH304" s="15">
        <v>0</v>
      </c>
      <c r="AI304" s="15">
        <v>0</v>
      </c>
      <c r="AJ304" s="15" t="s">
        <v>157</v>
      </c>
      <c r="AK304" s="15" t="s">
        <v>158</v>
      </c>
      <c r="AL304" s="15" t="s">
        <v>361</v>
      </c>
      <c r="AM304" s="17">
        <v>0</v>
      </c>
      <c r="AN304" s="17">
        <v>0</v>
      </c>
      <c r="AO304" s="15">
        <v>6.71</v>
      </c>
      <c r="AP304" s="17">
        <v>200000000</v>
      </c>
      <c r="AQ304" s="15">
        <v>1</v>
      </c>
      <c r="AR304" s="15" t="s">
        <v>17</v>
      </c>
      <c r="AS304" s="15" t="s">
        <v>17</v>
      </c>
      <c r="AT304" s="15">
        <v>0</v>
      </c>
      <c r="AU304" s="15">
        <v>0</v>
      </c>
      <c r="AV304" s="15">
        <v>0</v>
      </c>
      <c r="AW304" s="8">
        <f>VLOOKUP(F304,[1]sell!$B:$G,6,0)</f>
        <v>-200000000</v>
      </c>
      <c r="AX304" s="8">
        <f>VLOOKUP(F304,[1]sell!$B:$J,9,0)</f>
        <v>0</v>
      </c>
      <c r="AY304" s="8">
        <f t="shared" si="4"/>
        <v>-200000000</v>
      </c>
    </row>
    <row r="305" spans="4:51" ht="24.75" x14ac:dyDescent="0.25">
      <c r="D305" s="15" t="s">
        <v>89</v>
      </c>
      <c r="E305" s="15">
        <v>18496750</v>
      </c>
      <c r="F305" s="15">
        <v>48582857</v>
      </c>
      <c r="G305" s="15" t="s">
        <v>146</v>
      </c>
      <c r="H305" s="15" t="s">
        <v>147</v>
      </c>
      <c r="I305" s="15" t="s">
        <v>147</v>
      </c>
      <c r="J305" s="15" t="s">
        <v>148</v>
      </c>
      <c r="K305" s="15" t="s">
        <v>148</v>
      </c>
      <c r="L305" s="20" t="s">
        <v>194</v>
      </c>
      <c r="M305" s="15" t="s">
        <v>733</v>
      </c>
      <c r="N305" s="15" t="s">
        <v>734</v>
      </c>
      <c r="O305" s="17">
        <v>895746</v>
      </c>
      <c r="P305" s="15">
        <v>1.310532</v>
      </c>
      <c r="Q305" s="15" t="s">
        <v>1471</v>
      </c>
      <c r="R305" s="15" t="s">
        <v>1472</v>
      </c>
      <c r="S305" s="15">
        <v>5</v>
      </c>
      <c r="T305" s="18">
        <v>11416372.34</v>
      </c>
      <c r="U305" s="15" t="s">
        <v>1473</v>
      </c>
      <c r="V305" s="15" t="s">
        <v>1474</v>
      </c>
      <c r="W305" s="15" t="s">
        <v>343</v>
      </c>
      <c r="X305" s="15">
        <v>963.24</v>
      </c>
      <c r="Y305" s="15" t="s">
        <v>429</v>
      </c>
      <c r="Z305" s="15"/>
      <c r="AA305" s="19">
        <v>44439</v>
      </c>
      <c r="AB305" s="19">
        <v>44439</v>
      </c>
      <c r="AC305" s="19">
        <v>44440</v>
      </c>
      <c r="AD305" s="19">
        <v>44440</v>
      </c>
      <c r="AE305" s="15">
        <v>73.574399999999997</v>
      </c>
      <c r="AF305" s="15">
        <v>73.278099999999995</v>
      </c>
      <c r="AG305" s="15" t="s">
        <v>1475</v>
      </c>
      <c r="AH305" s="15">
        <v>0</v>
      </c>
      <c r="AI305" s="15">
        <v>0</v>
      </c>
      <c r="AJ305" s="15" t="s">
        <v>157</v>
      </c>
      <c r="AK305" s="15" t="s">
        <v>158</v>
      </c>
      <c r="AL305" s="15">
        <v>1</v>
      </c>
      <c r="AM305" s="17">
        <v>0</v>
      </c>
      <c r="AN305" s="17">
        <v>0</v>
      </c>
      <c r="AO305" s="15">
        <v>0.15</v>
      </c>
      <c r="AP305" s="17">
        <v>839952745.09000003</v>
      </c>
      <c r="AQ305" s="15" t="s">
        <v>342</v>
      </c>
      <c r="AR305" s="15" t="s">
        <v>17</v>
      </c>
      <c r="AS305" s="15" t="s">
        <v>343</v>
      </c>
      <c r="AT305" s="15">
        <v>96.2</v>
      </c>
      <c r="AU305" s="15">
        <v>96.35</v>
      </c>
      <c r="AV305" s="15">
        <v>22.85</v>
      </c>
      <c r="AW305" s="8">
        <f>VLOOKUP(F305,[1]sell!$B:$G,6,0)</f>
        <v>-839952745.09000003</v>
      </c>
      <c r="AX305" s="8">
        <f>VLOOKUP(F305,[1]sell!$B:$J,9,0)</f>
        <v>0</v>
      </c>
      <c r="AY305" s="8">
        <f t="shared" si="4"/>
        <v>-839952745.09000003</v>
      </c>
    </row>
    <row r="306" spans="4:51" ht="24.75" x14ac:dyDescent="0.25">
      <c r="D306" s="15" t="s">
        <v>89</v>
      </c>
      <c r="E306" s="15">
        <v>18496756</v>
      </c>
      <c r="F306" s="15">
        <v>48583800</v>
      </c>
      <c r="G306" s="15" t="s">
        <v>146</v>
      </c>
      <c r="H306" s="15" t="s">
        <v>147</v>
      </c>
      <c r="I306" s="15" t="s">
        <v>147</v>
      </c>
      <c r="J306" s="15" t="s">
        <v>148</v>
      </c>
      <c r="K306" s="15" t="s">
        <v>148</v>
      </c>
      <c r="L306" s="20" t="s">
        <v>194</v>
      </c>
      <c r="M306" s="15" t="s">
        <v>733</v>
      </c>
      <c r="N306" s="15" t="s">
        <v>734</v>
      </c>
      <c r="O306" s="17">
        <v>142219</v>
      </c>
      <c r="P306" s="15">
        <v>1.310532</v>
      </c>
      <c r="Q306" s="15" t="s">
        <v>1476</v>
      </c>
      <c r="R306" s="15" t="s">
        <v>1477</v>
      </c>
      <c r="S306" s="15">
        <v>5</v>
      </c>
      <c r="T306" s="18">
        <v>1812595.38</v>
      </c>
      <c r="U306" s="15" t="s">
        <v>1478</v>
      </c>
      <c r="V306" s="15" t="s">
        <v>1479</v>
      </c>
      <c r="W306" s="15" t="s">
        <v>343</v>
      </c>
      <c r="X306" s="15">
        <v>963.24</v>
      </c>
      <c r="Y306" s="15" t="s">
        <v>429</v>
      </c>
      <c r="Z306" s="15"/>
      <c r="AA306" s="19">
        <v>44439</v>
      </c>
      <c r="AB306" s="19">
        <v>44439</v>
      </c>
      <c r="AC306" s="19">
        <v>44440</v>
      </c>
      <c r="AD306" s="19">
        <v>44440</v>
      </c>
      <c r="AE306" s="15">
        <v>73.574399999999997</v>
      </c>
      <c r="AF306" s="15">
        <v>73.278099999999995</v>
      </c>
      <c r="AG306" s="15" t="s">
        <v>1480</v>
      </c>
      <c r="AH306" s="15">
        <v>0</v>
      </c>
      <c r="AI306" s="15">
        <v>0</v>
      </c>
      <c r="AJ306" s="15" t="s">
        <v>157</v>
      </c>
      <c r="AK306" s="15" t="s">
        <v>158</v>
      </c>
      <c r="AL306" s="15">
        <v>1</v>
      </c>
      <c r="AM306" s="17">
        <v>0</v>
      </c>
      <c r="AN306" s="17">
        <v>0</v>
      </c>
      <c r="AO306" s="15">
        <v>0.15</v>
      </c>
      <c r="AP306" s="17">
        <v>133360617.53</v>
      </c>
      <c r="AQ306" s="15" t="s">
        <v>342</v>
      </c>
      <c r="AR306" s="15" t="s">
        <v>17</v>
      </c>
      <c r="AS306" s="15" t="s">
        <v>343</v>
      </c>
      <c r="AT306" s="15">
        <v>96.2</v>
      </c>
      <c r="AU306" s="15">
        <v>96.35</v>
      </c>
      <c r="AV306" s="15">
        <v>22.85</v>
      </c>
      <c r="AW306" s="8">
        <f>VLOOKUP(F306,[1]sell!$B:$G,6,0)</f>
        <v>-133360617.53</v>
      </c>
      <c r="AX306" s="8">
        <f>VLOOKUP(F306,[1]sell!$B:$J,9,0)</f>
        <v>0</v>
      </c>
      <c r="AY306" s="8">
        <f t="shared" si="4"/>
        <v>-133360617.53</v>
      </c>
    </row>
    <row r="307" spans="4:51" ht="24.75" x14ac:dyDescent="0.25">
      <c r="D307" s="15" t="s">
        <v>89</v>
      </c>
      <c r="E307" s="15">
        <v>18496833</v>
      </c>
      <c r="F307" s="15">
        <v>48585259</v>
      </c>
      <c r="G307" s="15" t="s">
        <v>146</v>
      </c>
      <c r="H307" s="15" t="s">
        <v>147</v>
      </c>
      <c r="I307" s="15" t="s">
        <v>147</v>
      </c>
      <c r="J307" s="15" t="s">
        <v>148</v>
      </c>
      <c r="K307" s="15" t="s">
        <v>148</v>
      </c>
      <c r="L307" s="20" t="s">
        <v>194</v>
      </c>
      <c r="M307" s="15" t="s">
        <v>1021</v>
      </c>
      <c r="N307" s="15" t="s">
        <v>1022</v>
      </c>
      <c r="O307" s="17">
        <v>2969750</v>
      </c>
      <c r="P307" s="15">
        <v>303.79300000000001</v>
      </c>
      <c r="Q307" s="15" t="s">
        <v>1481</v>
      </c>
      <c r="R307" s="15" t="s">
        <v>1481</v>
      </c>
      <c r="S307" s="15">
        <v>0</v>
      </c>
      <c r="T307" s="18">
        <v>902189261.75</v>
      </c>
      <c r="U307" s="15" t="s">
        <v>1481</v>
      </c>
      <c r="V307" s="15" t="s">
        <v>1482</v>
      </c>
      <c r="W307" s="15" t="s">
        <v>17</v>
      </c>
      <c r="X307" s="15">
        <v>305.83</v>
      </c>
      <c r="Y307" s="15" t="s">
        <v>155</v>
      </c>
      <c r="Z307" s="15"/>
      <c r="AA307" s="19">
        <v>44439</v>
      </c>
      <c r="AB307" s="19">
        <v>44439</v>
      </c>
      <c r="AC307" s="19">
        <v>44440</v>
      </c>
      <c r="AD307" s="19">
        <v>44440</v>
      </c>
      <c r="AE307" s="15">
        <v>1</v>
      </c>
      <c r="AF307" s="15">
        <v>1</v>
      </c>
      <c r="AG307" s="15" t="s">
        <v>1483</v>
      </c>
      <c r="AH307" s="15">
        <v>0</v>
      </c>
      <c r="AI307" s="15">
        <v>0</v>
      </c>
      <c r="AJ307" s="15" t="s">
        <v>157</v>
      </c>
      <c r="AK307" s="15" t="s">
        <v>158</v>
      </c>
      <c r="AL307" s="15">
        <v>1</v>
      </c>
      <c r="AM307" s="17">
        <v>0</v>
      </c>
      <c r="AN307" s="17">
        <v>0</v>
      </c>
      <c r="AO307" s="15">
        <v>6.45</v>
      </c>
      <c r="AP307" s="17">
        <v>902189261.75</v>
      </c>
      <c r="AQ307" s="15">
        <v>5</v>
      </c>
      <c r="AR307" s="15" t="s">
        <v>17</v>
      </c>
      <c r="AS307" s="15" t="s">
        <v>17</v>
      </c>
      <c r="AT307" s="15">
        <v>305.54000000000002</v>
      </c>
      <c r="AU307" s="15">
        <v>305.63</v>
      </c>
      <c r="AV307" s="15">
        <v>0</v>
      </c>
      <c r="AW307" s="8">
        <f>VLOOKUP(F307,[1]sell!$B:$G,6,0)</f>
        <v>-902189261.75</v>
      </c>
      <c r="AX307" s="8">
        <f>VLOOKUP(F307,[1]sell!$B:$J,9,0)</f>
        <v>0</v>
      </c>
      <c r="AY307" s="8">
        <f t="shared" si="4"/>
        <v>-902189261.75</v>
      </c>
    </row>
    <row r="308" spans="4:51" ht="24.75" x14ac:dyDescent="0.25">
      <c r="D308" s="15" t="s">
        <v>549</v>
      </c>
      <c r="E308" s="15">
        <v>18458409</v>
      </c>
      <c r="F308" s="15">
        <v>47269131</v>
      </c>
      <c r="G308" s="15" t="s">
        <v>146</v>
      </c>
      <c r="H308" s="15" t="s">
        <v>147</v>
      </c>
      <c r="I308" s="15" t="s">
        <v>147</v>
      </c>
      <c r="J308" s="15" t="s">
        <v>148</v>
      </c>
      <c r="K308" s="15" t="s">
        <v>148</v>
      </c>
      <c r="L308" s="20" t="s">
        <v>194</v>
      </c>
      <c r="M308" s="15" t="s">
        <v>882</v>
      </c>
      <c r="N308" s="15" t="s">
        <v>883</v>
      </c>
      <c r="O308" s="17">
        <v>200000000</v>
      </c>
      <c r="P308" s="15">
        <v>1</v>
      </c>
      <c r="Q308" s="15" t="s">
        <v>901</v>
      </c>
      <c r="R308" s="15" t="s">
        <v>901</v>
      </c>
      <c r="S308" s="15">
        <v>0</v>
      </c>
      <c r="T308" s="18">
        <v>200000000</v>
      </c>
      <c r="U308" s="15" t="s">
        <v>901</v>
      </c>
      <c r="V308" s="15" t="s">
        <v>969</v>
      </c>
      <c r="W308" s="15" t="s">
        <v>17</v>
      </c>
      <c r="X308" s="15">
        <v>0</v>
      </c>
      <c r="Y308" s="15" t="s">
        <v>555</v>
      </c>
      <c r="Z308" s="15"/>
      <c r="AA308" s="19">
        <v>44369</v>
      </c>
      <c r="AB308" s="19">
        <v>44369</v>
      </c>
      <c r="AC308" s="19">
        <v>44459</v>
      </c>
      <c r="AD308" s="19">
        <v>44459</v>
      </c>
      <c r="AE308" s="15">
        <v>1</v>
      </c>
      <c r="AF308" s="15">
        <v>1</v>
      </c>
      <c r="AG308" s="15" t="s">
        <v>903</v>
      </c>
      <c r="AH308" s="15">
        <v>0</v>
      </c>
      <c r="AI308" s="15">
        <v>0</v>
      </c>
      <c r="AJ308" s="15" t="s">
        <v>157</v>
      </c>
      <c r="AK308" s="15" t="s">
        <v>158</v>
      </c>
      <c r="AL308" s="15" t="s">
        <v>361</v>
      </c>
      <c r="AM308" s="17">
        <v>-2255342.4700000002</v>
      </c>
      <c r="AN308" s="17">
        <v>-2255342.4700000002</v>
      </c>
      <c r="AO308" s="15">
        <v>5.88</v>
      </c>
      <c r="AP308" s="17">
        <v>200000000</v>
      </c>
      <c r="AQ308" s="15">
        <v>1</v>
      </c>
      <c r="AR308" s="15" t="s">
        <v>17</v>
      </c>
      <c r="AS308" s="15" t="s">
        <v>17</v>
      </c>
      <c r="AT308" s="15">
        <v>0</v>
      </c>
      <c r="AU308" s="15">
        <v>0</v>
      </c>
      <c r="AV308" s="15">
        <v>0</v>
      </c>
      <c r="AW308" s="8">
        <f>VLOOKUP(F308,[1]sell!$B:$G,6,0)</f>
        <v>-200000000</v>
      </c>
      <c r="AX308" s="8">
        <f>VLOOKUP(F308,[1]sell!$B:$J,9,0)</f>
        <v>-2255342.4700000002</v>
      </c>
      <c r="AY308" s="8">
        <f t="shared" si="4"/>
        <v>-202255342.47</v>
      </c>
    </row>
    <row r="309" spans="4:51" ht="24.75" x14ac:dyDescent="0.25">
      <c r="D309" s="15" t="s">
        <v>549</v>
      </c>
      <c r="E309" s="15">
        <v>18458410</v>
      </c>
      <c r="F309" s="15">
        <v>47269132</v>
      </c>
      <c r="G309" s="15" t="s">
        <v>146</v>
      </c>
      <c r="H309" s="15" t="s">
        <v>147</v>
      </c>
      <c r="I309" s="15" t="s">
        <v>147</v>
      </c>
      <c r="J309" s="15" t="s">
        <v>148</v>
      </c>
      <c r="K309" s="15" t="s">
        <v>148</v>
      </c>
      <c r="L309" s="20" t="s">
        <v>194</v>
      </c>
      <c r="M309" s="15" t="s">
        <v>882</v>
      </c>
      <c r="N309" s="15" t="s">
        <v>883</v>
      </c>
      <c r="O309" s="17">
        <v>200000000</v>
      </c>
      <c r="P309" s="15">
        <v>1</v>
      </c>
      <c r="Q309" s="15" t="s">
        <v>901</v>
      </c>
      <c r="R309" s="15" t="s">
        <v>901</v>
      </c>
      <c r="S309" s="15">
        <v>0</v>
      </c>
      <c r="T309" s="18">
        <v>200000000</v>
      </c>
      <c r="U309" s="15" t="s">
        <v>901</v>
      </c>
      <c r="V309" s="15" t="s">
        <v>969</v>
      </c>
      <c r="W309" s="15" t="s">
        <v>17</v>
      </c>
      <c r="X309" s="15">
        <v>0</v>
      </c>
      <c r="Y309" s="15" t="s">
        <v>555</v>
      </c>
      <c r="Z309" s="15"/>
      <c r="AA309" s="19">
        <v>44369</v>
      </c>
      <c r="AB309" s="19">
        <v>44369</v>
      </c>
      <c r="AC309" s="19">
        <v>44459</v>
      </c>
      <c r="AD309" s="19">
        <v>44459</v>
      </c>
      <c r="AE309" s="15">
        <v>1</v>
      </c>
      <c r="AF309" s="15">
        <v>1</v>
      </c>
      <c r="AG309" s="15" t="s">
        <v>903</v>
      </c>
      <c r="AH309" s="15">
        <v>0</v>
      </c>
      <c r="AI309" s="15">
        <v>0</v>
      </c>
      <c r="AJ309" s="15" t="s">
        <v>157</v>
      </c>
      <c r="AK309" s="15" t="s">
        <v>158</v>
      </c>
      <c r="AL309" s="15" t="s">
        <v>361</v>
      </c>
      <c r="AM309" s="17">
        <v>-2255342.4700000002</v>
      </c>
      <c r="AN309" s="17">
        <v>-2255342.4700000002</v>
      </c>
      <c r="AO309" s="15">
        <v>5.88</v>
      </c>
      <c r="AP309" s="17">
        <v>200000000</v>
      </c>
      <c r="AQ309" s="15">
        <v>1</v>
      </c>
      <c r="AR309" s="15" t="s">
        <v>17</v>
      </c>
      <c r="AS309" s="15" t="s">
        <v>17</v>
      </c>
      <c r="AT309" s="15">
        <v>0</v>
      </c>
      <c r="AU309" s="15">
        <v>0</v>
      </c>
      <c r="AV309" s="15">
        <v>0</v>
      </c>
      <c r="AW309" s="8">
        <f>VLOOKUP(F309,[1]sell!$B:$G,6,0)</f>
        <v>-200000000</v>
      </c>
      <c r="AX309" s="8">
        <f>VLOOKUP(F309,[1]sell!$B:$J,9,0)</f>
        <v>-2255342.4700000002</v>
      </c>
      <c r="AY309" s="8">
        <f t="shared" si="4"/>
        <v>-202255342.47</v>
      </c>
    </row>
    <row r="310" spans="4:51" ht="24.75" x14ac:dyDescent="0.25">
      <c r="D310" s="15" t="s">
        <v>549</v>
      </c>
      <c r="E310" s="15">
        <v>18458411</v>
      </c>
      <c r="F310" s="15">
        <v>47269133</v>
      </c>
      <c r="G310" s="15" t="s">
        <v>146</v>
      </c>
      <c r="H310" s="15" t="s">
        <v>147</v>
      </c>
      <c r="I310" s="15" t="s">
        <v>147</v>
      </c>
      <c r="J310" s="15" t="s">
        <v>148</v>
      </c>
      <c r="K310" s="15" t="s">
        <v>148</v>
      </c>
      <c r="L310" s="20" t="s">
        <v>194</v>
      </c>
      <c r="M310" s="15" t="s">
        <v>882</v>
      </c>
      <c r="N310" s="15" t="s">
        <v>883</v>
      </c>
      <c r="O310" s="17">
        <v>200000000</v>
      </c>
      <c r="P310" s="15">
        <v>1</v>
      </c>
      <c r="Q310" s="15" t="s">
        <v>901</v>
      </c>
      <c r="R310" s="15" t="s">
        <v>901</v>
      </c>
      <c r="S310" s="15">
        <v>0</v>
      </c>
      <c r="T310" s="18">
        <v>200000000</v>
      </c>
      <c r="U310" s="15" t="s">
        <v>901</v>
      </c>
      <c r="V310" s="15" t="s">
        <v>969</v>
      </c>
      <c r="W310" s="15" t="s">
        <v>17</v>
      </c>
      <c r="X310" s="15">
        <v>0</v>
      </c>
      <c r="Y310" s="15" t="s">
        <v>555</v>
      </c>
      <c r="Z310" s="15"/>
      <c r="AA310" s="19">
        <v>44369</v>
      </c>
      <c r="AB310" s="19">
        <v>44369</v>
      </c>
      <c r="AC310" s="19">
        <v>44459</v>
      </c>
      <c r="AD310" s="19">
        <v>44459</v>
      </c>
      <c r="AE310" s="15">
        <v>1</v>
      </c>
      <c r="AF310" s="15">
        <v>1</v>
      </c>
      <c r="AG310" s="15" t="s">
        <v>903</v>
      </c>
      <c r="AH310" s="15">
        <v>0</v>
      </c>
      <c r="AI310" s="15">
        <v>0</v>
      </c>
      <c r="AJ310" s="15" t="s">
        <v>157</v>
      </c>
      <c r="AK310" s="15" t="s">
        <v>158</v>
      </c>
      <c r="AL310" s="15" t="s">
        <v>361</v>
      </c>
      <c r="AM310" s="17">
        <v>-2255342.4700000002</v>
      </c>
      <c r="AN310" s="17">
        <v>-2255342.4700000002</v>
      </c>
      <c r="AO310" s="15">
        <v>5.88</v>
      </c>
      <c r="AP310" s="17">
        <v>200000000</v>
      </c>
      <c r="AQ310" s="15">
        <v>1</v>
      </c>
      <c r="AR310" s="15" t="s">
        <v>17</v>
      </c>
      <c r="AS310" s="15" t="s">
        <v>17</v>
      </c>
      <c r="AT310" s="15">
        <v>0</v>
      </c>
      <c r="AU310" s="15">
        <v>0</v>
      </c>
      <c r="AV310" s="15">
        <v>0</v>
      </c>
      <c r="AW310" s="8">
        <f>VLOOKUP(F310,[1]sell!$B:$G,6,0)</f>
        <v>-200000000</v>
      </c>
      <c r="AX310" s="8">
        <f>VLOOKUP(F310,[1]sell!$B:$J,9,0)</f>
        <v>-2255342.4700000002</v>
      </c>
      <c r="AY310" s="8">
        <f t="shared" si="4"/>
        <v>-202255342.47</v>
      </c>
    </row>
    <row r="311" spans="4:51" ht="24.75" x14ac:dyDescent="0.25">
      <c r="D311" s="15" t="s">
        <v>549</v>
      </c>
      <c r="E311" s="15">
        <v>18458412</v>
      </c>
      <c r="F311" s="15">
        <v>47269134</v>
      </c>
      <c r="G311" s="15" t="s">
        <v>146</v>
      </c>
      <c r="H311" s="15" t="s">
        <v>147</v>
      </c>
      <c r="I311" s="15" t="s">
        <v>147</v>
      </c>
      <c r="J311" s="15" t="s">
        <v>148</v>
      </c>
      <c r="K311" s="15" t="s">
        <v>148</v>
      </c>
      <c r="L311" s="20" t="s">
        <v>194</v>
      </c>
      <c r="M311" s="15" t="s">
        <v>882</v>
      </c>
      <c r="N311" s="15" t="s">
        <v>883</v>
      </c>
      <c r="O311" s="17">
        <v>200000000</v>
      </c>
      <c r="P311" s="15">
        <v>1</v>
      </c>
      <c r="Q311" s="15" t="s">
        <v>901</v>
      </c>
      <c r="R311" s="15" t="s">
        <v>901</v>
      </c>
      <c r="S311" s="15">
        <v>0</v>
      </c>
      <c r="T311" s="18">
        <v>200000000</v>
      </c>
      <c r="U311" s="15" t="s">
        <v>901</v>
      </c>
      <c r="V311" s="15" t="s">
        <v>969</v>
      </c>
      <c r="W311" s="15" t="s">
        <v>17</v>
      </c>
      <c r="X311" s="15">
        <v>0</v>
      </c>
      <c r="Y311" s="15" t="s">
        <v>555</v>
      </c>
      <c r="Z311" s="15"/>
      <c r="AA311" s="19">
        <v>44369</v>
      </c>
      <c r="AB311" s="19">
        <v>44369</v>
      </c>
      <c r="AC311" s="19">
        <v>44459</v>
      </c>
      <c r="AD311" s="19">
        <v>44459</v>
      </c>
      <c r="AE311" s="15">
        <v>1</v>
      </c>
      <c r="AF311" s="15">
        <v>1</v>
      </c>
      <c r="AG311" s="15" t="s">
        <v>903</v>
      </c>
      <c r="AH311" s="15">
        <v>0</v>
      </c>
      <c r="AI311" s="15">
        <v>0</v>
      </c>
      <c r="AJ311" s="15" t="s">
        <v>157</v>
      </c>
      <c r="AK311" s="15" t="s">
        <v>158</v>
      </c>
      <c r="AL311" s="15" t="s">
        <v>361</v>
      </c>
      <c r="AM311" s="17">
        <v>-2255342.4700000002</v>
      </c>
      <c r="AN311" s="17">
        <v>-2255342.4700000002</v>
      </c>
      <c r="AO311" s="15">
        <v>5.88</v>
      </c>
      <c r="AP311" s="17">
        <v>200000000</v>
      </c>
      <c r="AQ311" s="15">
        <v>1</v>
      </c>
      <c r="AR311" s="15" t="s">
        <v>17</v>
      </c>
      <c r="AS311" s="15" t="s">
        <v>17</v>
      </c>
      <c r="AT311" s="15">
        <v>0</v>
      </c>
      <c r="AU311" s="15">
        <v>0</v>
      </c>
      <c r="AV311" s="15">
        <v>0</v>
      </c>
      <c r="AW311" s="8">
        <f>VLOOKUP(F311,[1]sell!$B:$G,6,0)</f>
        <v>-200000000</v>
      </c>
      <c r="AX311" s="8">
        <f>VLOOKUP(F311,[1]sell!$B:$J,9,0)</f>
        <v>-2255342.4700000002</v>
      </c>
      <c r="AY311" s="8">
        <f t="shared" si="4"/>
        <v>-202255342.47</v>
      </c>
    </row>
    <row r="312" spans="4:51" ht="24.75" x14ac:dyDescent="0.25">
      <c r="D312" s="15" t="s">
        <v>549</v>
      </c>
      <c r="E312" s="15">
        <v>18458413</v>
      </c>
      <c r="F312" s="15">
        <v>47269135</v>
      </c>
      <c r="G312" s="15" t="s">
        <v>146</v>
      </c>
      <c r="H312" s="15" t="s">
        <v>147</v>
      </c>
      <c r="I312" s="15" t="s">
        <v>147</v>
      </c>
      <c r="J312" s="15" t="s">
        <v>148</v>
      </c>
      <c r="K312" s="15" t="s">
        <v>148</v>
      </c>
      <c r="L312" s="20" t="s">
        <v>194</v>
      </c>
      <c r="M312" s="15" t="s">
        <v>882</v>
      </c>
      <c r="N312" s="15" t="s">
        <v>883</v>
      </c>
      <c r="O312" s="17">
        <v>200000000</v>
      </c>
      <c r="P312" s="15">
        <v>1</v>
      </c>
      <c r="Q312" s="15" t="s">
        <v>901</v>
      </c>
      <c r="R312" s="15" t="s">
        <v>901</v>
      </c>
      <c r="S312" s="15">
        <v>0</v>
      </c>
      <c r="T312" s="18">
        <v>200000000</v>
      </c>
      <c r="U312" s="15" t="s">
        <v>901</v>
      </c>
      <c r="V312" s="15" t="s">
        <v>973</v>
      </c>
      <c r="W312" s="15" t="s">
        <v>17</v>
      </c>
      <c r="X312" s="15">
        <v>0</v>
      </c>
      <c r="Y312" s="15" t="s">
        <v>555</v>
      </c>
      <c r="Z312" s="15"/>
      <c r="AA312" s="19">
        <v>44369</v>
      </c>
      <c r="AB312" s="19">
        <v>44369</v>
      </c>
      <c r="AC312" s="19">
        <v>44459</v>
      </c>
      <c r="AD312" s="19">
        <v>44459</v>
      </c>
      <c r="AE312" s="15">
        <v>1</v>
      </c>
      <c r="AF312" s="15">
        <v>1</v>
      </c>
      <c r="AG312" s="15" t="s">
        <v>903</v>
      </c>
      <c r="AH312" s="15">
        <v>0</v>
      </c>
      <c r="AI312" s="15">
        <v>0</v>
      </c>
      <c r="AJ312" s="15" t="s">
        <v>157</v>
      </c>
      <c r="AK312" s="15" t="s">
        <v>158</v>
      </c>
      <c r="AL312" s="15" t="s">
        <v>361</v>
      </c>
      <c r="AM312" s="17">
        <v>-2263013.7000000002</v>
      </c>
      <c r="AN312" s="17">
        <v>-2263013.7000000002</v>
      </c>
      <c r="AO312" s="15">
        <v>5.9</v>
      </c>
      <c r="AP312" s="17">
        <v>200000000</v>
      </c>
      <c r="AQ312" s="15">
        <v>1</v>
      </c>
      <c r="AR312" s="15" t="s">
        <v>17</v>
      </c>
      <c r="AS312" s="15" t="s">
        <v>17</v>
      </c>
      <c r="AT312" s="15">
        <v>0</v>
      </c>
      <c r="AU312" s="15">
        <v>0</v>
      </c>
      <c r="AV312" s="15">
        <v>0</v>
      </c>
      <c r="AW312" s="8">
        <f>VLOOKUP(F312,[1]sell!$B:$G,6,0)</f>
        <v>-200000000</v>
      </c>
      <c r="AX312" s="8">
        <f>VLOOKUP(F312,[1]sell!$B:$J,9,0)</f>
        <v>-2263013.7000000002</v>
      </c>
      <c r="AY312" s="8">
        <f t="shared" si="4"/>
        <v>-202263013.69999999</v>
      </c>
    </row>
    <row r="313" spans="4:51" ht="24.75" x14ac:dyDescent="0.25">
      <c r="D313" s="15" t="s">
        <v>549</v>
      </c>
      <c r="E313" s="15">
        <v>18458415</v>
      </c>
      <c r="F313" s="15">
        <v>47269137</v>
      </c>
      <c r="G313" s="15" t="s">
        <v>146</v>
      </c>
      <c r="H313" s="15" t="s">
        <v>147</v>
      </c>
      <c r="I313" s="15" t="s">
        <v>147</v>
      </c>
      <c r="J313" s="15" t="s">
        <v>148</v>
      </c>
      <c r="K313" s="15" t="s">
        <v>148</v>
      </c>
      <c r="L313" s="20" t="s">
        <v>194</v>
      </c>
      <c r="M313" s="15" t="s">
        <v>882</v>
      </c>
      <c r="N313" s="15" t="s">
        <v>883</v>
      </c>
      <c r="O313" s="17">
        <v>200000000</v>
      </c>
      <c r="P313" s="15">
        <v>1</v>
      </c>
      <c r="Q313" s="15" t="s">
        <v>901</v>
      </c>
      <c r="R313" s="15" t="s">
        <v>901</v>
      </c>
      <c r="S313" s="15">
        <v>0</v>
      </c>
      <c r="T313" s="18">
        <v>200000000</v>
      </c>
      <c r="U313" s="15" t="s">
        <v>901</v>
      </c>
      <c r="V313" s="15" t="s">
        <v>973</v>
      </c>
      <c r="W313" s="15" t="s">
        <v>17</v>
      </c>
      <c r="X313" s="15">
        <v>0</v>
      </c>
      <c r="Y313" s="15" t="s">
        <v>555</v>
      </c>
      <c r="Z313" s="15"/>
      <c r="AA313" s="19">
        <v>44369</v>
      </c>
      <c r="AB313" s="19">
        <v>44369</v>
      </c>
      <c r="AC313" s="19">
        <v>44459</v>
      </c>
      <c r="AD313" s="19">
        <v>44459</v>
      </c>
      <c r="AE313" s="15">
        <v>1</v>
      </c>
      <c r="AF313" s="15">
        <v>1</v>
      </c>
      <c r="AG313" s="15" t="s">
        <v>903</v>
      </c>
      <c r="AH313" s="15">
        <v>0</v>
      </c>
      <c r="AI313" s="15">
        <v>0</v>
      </c>
      <c r="AJ313" s="15" t="s">
        <v>157</v>
      </c>
      <c r="AK313" s="15" t="s">
        <v>158</v>
      </c>
      <c r="AL313" s="15" t="s">
        <v>361</v>
      </c>
      <c r="AM313" s="17">
        <v>-2263013.7000000002</v>
      </c>
      <c r="AN313" s="17">
        <v>-2263013.7000000002</v>
      </c>
      <c r="AO313" s="15">
        <v>5.9</v>
      </c>
      <c r="AP313" s="17">
        <v>200000000</v>
      </c>
      <c r="AQ313" s="15">
        <v>1</v>
      </c>
      <c r="AR313" s="15" t="s">
        <v>17</v>
      </c>
      <c r="AS313" s="15" t="s">
        <v>17</v>
      </c>
      <c r="AT313" s="15">
        <v>0</v>
      </c>
      <c r="AU313" s="15">
        <v>0</v>
      </c>
      <c r="AV313" s="15">
        <v>0</v>
      </c>
      <c r="AW313" s="8">
        <f>VLOOKUP(F313,[1]sell!$B:$G,6,0)</f>
        <v>-200000000</v>
      </c>
      <c r="AX313" s="8">
        <f>VLOOKUP(F313,[1]sell!$B:$J,9,0)</f>
        <v>-2263013.7000000002</v>
      </c>
      <c r="AY313" s="8">
        <f t="shared" si="4"/>
        <v>-202263013.69999999</v>
      </c>
    </row>
    <row r="314" spans="4:51" ht="24.75" x14ac:dyDescent="0.25">
      <c r="D314" s="15" t="s">
        <v>549</v>
      </c>
      <c r="E314" s="15">
        <v>18458416</v>
      </c>
      <c r="F314" s="15">
        <v>47269138</v>
      </c>
      <c r="G314" s="15" t="s">
        <v>146</v>
      </c>
      <c r="H314" s="15" t="s">
        <v>147</v>
      </c>
      <c r="I314" s="15" t="s">
        <v>147</v>
      </c>
      <c r="J314" s="15" t="s">
        <v>148</v>
      </c>
      <c r="K314" s="15" t="s">
        <v>148</v>
      </c>
      <c r="L314" s="20" t="s">
        <v>194</v>
      </c>
      <c r="M314" s="15" t="s">
        <v>882</v>
      </c>
      <c r="N314" s="15" t="s">
        <v>883</v>
      </c>
      <c r="O314" s="17">
        <v>188000000</v>
      </c>
      <c r="P314" s="15">
        <v>1</v>
      </c>
      <c r="Q314" s="15" t="s">
        <v>1484</v>
      </c>
      <c r="R314" s="15" t="s">
        <v>1484</v>
      </c>
      <c r="S314" s="15">
        <v>0</v>
      </c>
      <c r="T314" s="18">
        <v>188000000</v>
      </c>
      <c r="U314" s="15" t="s">
        <v>1484</v>
      </c>
      <c r="V314" s="15" t="s">
        <v>1485</v>
      </c>
      <c r="W314" s="15" t="s">
        <v>17</v>
      </c>
      <c r="X314" s="15">
        <v>0</v>
      </c>
      <c r="Y314" s="15" t="s">
        <v>555</v>
      </c>
      <c r="Z314" s="15"/>
      <c r="AA314" s="19">
        <v>44369</v>
      </c>
      <c r="AB314" s="19">
        <v>44369</v>
      </c>
      <c r="AC314" s="19">
        <v>44459</v>
      </c>
      <c r="AD314" s="19">
        <v>44459</v>
      </c>
      <c r="AE314" s="15">
        <v>1</v>
      </c>
      <c r="AF314" s="15">
        <v>1</v>
      </c>
      <c r="AG314" s="15" t="s">
        <v>1486</v>
      </c>
      <c r="AH314" s="15">
        <v>0</v>
      </c>
      <c r="AI314" s="15">
        <v>0</v>
      </c>
      <c r="AJ314" s="15" t="s">
        <v>157</v>
      </c>
      <c r="AK314" s="15" t="s">
        <v>158</v>
      </c>
      <c r="AL314" s="15" t="s">
        <v>361</v>
      </c>
      <c r="AM314" s="17">
        <v>-2127232.88</v>
      </c>
      <c r="AN314" s="17">
        <v>-2127232.88</v>
      </c>
      <c r="AO314" s="15">
        <v>5.9</v>
      </c>
      <c r="AP314" s="17">
        <v>188000000</v>
      </c>
      <c r="AQ314" s="15">
        <v>1</v>
      </c>
      <c r="AR314" s="15" t="s">
        <v>17</v>
      </c>
      <c r="AS314" s="15" t="s">
        <v>17</v>
      </c>
      <c r="AT314" s="15">
        <v>0</v>
      </c>
      <c r="AU314" s="15">
        <v>0</v>
      </c>
      <c r="AV314" s="15">
        <v>0</v>
      </c>
      <c r="AW314" s="8">
        <f>VLOOKUP(F314,[1]sell!$B:$G,6,0)</f>
        <v>-188000000</v>
      </c>
      <c r="AX314" s="8">
        <f>VLOOKUP(F314,[1]sell!$B:$J,9,0)</f>
        <v>-2127232.88</v>
      </c>
      <c r="AY314" s="8">
        <f t="shared" si="4"/>
        <v>-190127232.88</v>
      </c>
    </row>
    <row r="315" spans="4:51" ht="24.75" x14ac:dyDescent="0.25">
      <c r="D315" s="15" t="s">
        <v>549</v>
      </c>
      <c r="E315" s="15">
        <v>18458419</v>
      </c>
      <c r="F315" s="15">
        <v>47269241</v>
      </c>
      <c r="G315" s="15" t="s">
        <v>146</v>
      </c>
      <c r="H315" s="15" t="s">
        <v>147</v>
      </c>
      <c r="I315" s="15" t="s">
        <v>147</v>
      </c>
      <c r="J315" s="15" t="s">
        <v>148</v>
      </c>
      <c r="K315" s="15" t="s">
        <v>148</v>
      </c>
      <c r="L315" s="20" t="s">
        <v>194</v>
      </c>
      <c r="M315" s="15" t="s">
        <v>882</v>
      </c>
      <c r="N315" s="15" t="s">
        <v>883</v>
      </c>
      <c r="O315" s="17">
        <v>188000000</v>
      </c>
      <c r="P315" s="15">
        <v>1</v>
      </c>
      <c r="Q315" s="15" t="s">
        <v>1484</v>
      </c>
      <c r="R315" s="15" t="s">
        <v>1484</v>
      </c>
      <c r="S315" s="15">
        <v>0</v>
      </c>
      <c r="T315" s="18">
        <v>188000000</v>
      </c>
      <c r="U315" s="15" t="s">
        <v>1484</v>
      </c>
      <c r="V315" s="15" t="s">
        <v>1487</v>
      </c>
      <c r="W315" s="15" t="s">
        <v>17</v>
      </c>
      <c r="X315" s="15">
        <v>0</v>
      </c>
      <c r="Y315" s="15" t="s">
        <v>555</v>
      </c>
      <c r="Z315" s="15"/>
      <c r="AA315" s="19">
        <v>44369</v>
      </c>
      <c r="AB315" s="19">
        <v>44369</v>
      </c>
      <c r="AC315" s="19">
        <v>44459</v>
      </c>
      <c r="AD315" s="19">
        <v>44459</v>
      </c>
      <c r="AE315" s="15">
        <v>1</v>
      </c>
      <c r="AF315" s="15">
        <v>1</v>
      </c>
      <c r="AG315" s="15" t="s">
        <v>1486</v>
      </c>
      <c r="AH315" s="15">
        <v>0</v>
      </c>
      <c r="AI315" s="15">
        <v>0</v>
      </c>
      <c r="AJ315" s="15" t="s">
        <v>157</v>
      </c>
      <c r="AK315" s="15" t="s">
        <v>158</v>
      </c>
      <c r="AL315" s="15" t="s">
        <v>361</v>
      </c>
      <c r="AM315" s="17">
        <v>-2130838.36</v>
      </c>
      <c r="AN315" s="17">
        <v>-2130838.36</v>
      </c>
      <c r="AO315" s="15">
        <v>5.91</v>
      </c>
      <c r="AP315" s="17">
        <v>188000000</v>
      </c>
      <c r="AQ315" s="15">
        <v>1</v>
      </c>
      <c r="AR315" s="15" t="s">
        <v>17</v>
      </c>
      <c r="AS315" s="15" t="s">
        <v>17</v>
      </c>
      <c r="AT315" s="15">
        <v>0</v>
      </c>
      <c r="AU315" s="15">
        <v>0</v>
      </c>
      <c r="AV315" s="15">
        <v>0</v>
      </c>
      <c r="AW315" s="8">
        <f>VLOOKUP(F315,[1]sell!$B:$G,6,0)</f>
        <v>-188000000</v>
      </c>
      <c r="AX315" s="8">
        <f>VLOOKUP(F315,[1]sell!$B:$J,9,0)</f>
        <v>-2130838.36</v>
      </c>
      <c r="AY315" s="8">
        <f t="shared" si="4"/>
        <v>-190130838.36000001</v>
      </c>
    </row>
    <row r="316" spans="4:51" ht="24.75" x14ac:dyDescent="0.25">
      <c r="D316" s="15" t="s">
        <v>549</v>
      </c>
      <c r="E316" s="15">
        <v>18458420</v>
      </c>
      <c r="F316" s="15">
        <v>47269242</v>
      </c>
      <c r="G316" s="15" t="s">
        <v>146</v>
      </c>
      <c r="H316" s="15" t="s">
        <v>147</v>
      </c>
      <c r="I316" s="15" t="s">
        <v>147</v>
      </c>
      <c r="J316" s="15" t="s">
        <v>148</v>
      </c>
      <c r="K316" s="15" t="s">
        <v>148</v>
      </c>
      <c r="L316" s="20" t="s">
        <v>194</v>
      </c>
      <c r="M316" s="15" t="s">
        <v>882</v>
      </c>
      <c r="N316" s="15" t="s">
        <v>883</v>
      </c>
      <c r="O316" s="17">
        <v>200000000</v>
      </c>
      <c r="P316" s="15">
        <v>1</v>
      </c>
      <c r="Q316" s="15" t="s">
        <v>901</v>
      </c>
      <c r="R316" s="15" t="s">
        <v>901</v>
      </c>
      <c r="S316" s="15">
        <v>0</v>
      </c>
      <c r="T316" s="18">
        <v>200000000</v>
      </c>
      <c r="U316" s="15" t="s">
        <v>901</v>
      </c>
      <c r="V316" s="15" t="s">
        <v>975</v>
      </c>
      <c r="W316" s="15" t="s">
        <v>17</v>
      </c>
      <c r="X316" s="15">
        <v>0</v>
      </c>
      <c r="Y316" s="15" t="s">
        <v>555</v>
      </c>
      <c r="Z316" s="15"/>
      <c r="AA316" s="19">
        <v>44369</v>
      </c>
      <c r="AB316" s="19">
        <v>44369</v>
      </c>
      <c r="AC316" s="19">
        <v>44459</v>
      </c>
      <c r="AD316" s="19">
        <v>44459</v>
      </c>
      <c r="AE316" s="15">
        <v>1</v>
      </c>
      <c r="AF316" s="15">
        <v>1</v>
      </c>
      <c r="AG316" s="15" t="s">
        <v>903</v>
      </c>
      <c r="AH316" s="15">
        <v>0</v>
      </c>
      <c r="AI316" s="15">
        <v>0</v>
      </c>
      <c r="AJ316" s="15" t="s">
        <v>157</v>
      </c>
      <c r="AK316" s="15" t="s">
        <v>158</v>
      </c>
      <c r="AL316" s="15" t="s">
        <v>361</v>
      </c>
      <c r="AM316" s="17">
        <v>-2266849.31</v>
      </c>
      <c r="AN316" s="17">
        <v>-2266849.31</v>
      </c>
      <c r="AO316" s="15">
        <v>5.91</v>
      </c>
      <c r="AP316" s="17">
        <v>200000000</v>
      </c>
      <c r="AQ316" s="15">
        <v>1</v>
      </c>
      <c r="AR316" s="15" t="s">
        <v>17</v>
      </c>
      <c r="AS316" s="15" t="s">
        <v>17</v>
      </c>
      <c r="AT316" s="15">
        <v>0</v>
      </c>
      <c r="AU316" s="15">
        <v>0</v>
      </c>
      <c r="AV316" s="15">
        <v>0</v>
      </c>
      <c r="AW316" s="8">
        <f>VLOOKUP(F316,[1]sell!$B:$G,6,0)</f>
        <v>-200000000</v>
      </c>
      <c r="AX316" s="8">
        <f>VLOOKUP(F316,[1]sell!$B:$J,9,0)</f>
        <v>-2266849.31</v>
      </c>
      <c r="AY316" s="8">
        <f t="shared" si="4"/>
        <v>-202266849.31</v>
      </c>
    </row>
    <row r="317" spans="4:51" ht="24.75" x14ac:dyDescent="0.25">
      <c r="D317" s="15" t="s">
        <v>549</v>
      </c>
      <c r="E317" s="15">
        <v>18458421</v>
      </c>
      <c r="F317" s="15">
        <v>47269243</v>
      </c>
      <c r="G317" s="15" t="s">
        <v>146</v>
      </c>
      <c r="H317" s="15" t="s">
        <v>147</v>
      </c>
      <c r="I317" s="15" t="s">
        <v>147</v>
      </c>
      <c r="J317" s="15" t="s">
        <v>148</v>
      </c>
      <c r="K317" s="15" t="s">
        <v>148</v>
      </c>
      <c r="L317" s="20" t="s">
        <v>194</v>
      </c>
      <c r="M317" s="15" t="s">
        <v>882</v>
      </c>
      <c r="N317" s="15" t="s">
        <v>883</v>
      </c>
      <c r="O317" s="17">
        <v>200000000</v>
      </c>
      <c r="P317" s="15">
        <v>1</v>
      </c>
      <c r="Q317" s="15" t="s">
        <v>901</v>
      </c>
      <c r="R317" s="15" t="s">
        <v>901</v>
      </c>
      <c r="S317" s="15">
        <v>0</v>
      </c>
      <c r="T317" s="18">
        <v>200000000</v>
      </c>
      <c r="U317" s="15" t="s">
        <v>901</v>
      </c>
      <c r="V317" s="15" t="s">
        <v>975</v>
      </c>
      <c r="W317" s="15" t="s">
        <v>17</v>
      </c>
      <c r="X317" s="15">
        <v>0</v>
      </c>
      <c r="Y317" s="15" t="s">
        <v>555</v>
      </c>
      <c r="Z317" s="15"/>
      <c r="AA317" s="19">
        <v>44369</v>
      </c>
      <c r="AB317" s="19">
        <v>44369</v>
      </c>
      <c r="AC317" s="19">
        <v>44459</v>
      </c>
      <c r="AD317" s="19">
        <v>44459</v>
      </c>
      <c r="AE317" s="15">
        <v>1</v>
      </c>
      <c r="AF317" s="15">
        <v>1</v>
      </c>
      <c r="AG317" s="15" t="s">
        <v>903</v>
      </c>
      <c r="AH317" s="15">
        <v>0</v>
      </c>
      <c r="AI317" s="15">
        <v>0</v>
      </c>
      <c r="AJ317" s="15" t="s">
        <v>157</v>
      </c>
      <c r="AK317" s="15" t="s">
        <v>158</v>
      </c>
      <c r="AL317" s="15" t="s">
        <v>361</v>
      </c>
      <c r="AM317" s="17">
        <v>-2266849.31</v>
      </c>
      <c r="AN317" s="17">
        <v>-2266849.31</v>
      </c>
      <c r="AO317" s="15">
        <v>5.91</v>
      </c>
      <c r="AP317" s="17">
        <v>200000000</v>
      </c>
      <c r="AQ317" s="15">
        <v>1</v>
      </c>
      <c r="AR317" s="15" t="s">
        <v>17</v>
      </c>
      <c r="AS317" s="15" t="s">
        <v>17</v>
      </c>
      <c r="AT317" s="15">
        <v>0</v>
      </c>
      <c r="AU317" s="15">
        <v>0</v>
      </c>
      <c r="AV317" s="15">
        <v>0</v>
      </c>
      <c r="AW317" s="8">
        <f>VLOOKUP(F317,[1]sell!$B:$G,6,0)</f>
        <v>-200000000</v>
      </c>
      <c r="AX317" s="8">
        <f>VLOOKUP(F317,[1]sell!$B:$J,9,0)</f>
        <v>-2266849.31</v>
      </c>
      <c r="AY317" s="8">
        <f t="shared" si="4"/>
        <v>-202266849.31</v>
      </c>
    </row>
    <row r="318" spans="4:51" ht="24.75" x14ac:dyDescent="0.25">
      <c r="D318" s="15" t="s">
        <v>549</v>
      </c>
      <c r="E318" s="15">
        <v>18458428</v>
      </c>
      <c r="F318" s="15">
        <v>47269342</v>
      </c>
      <c r="G318" s="15" t="s">
        <v>146</v>
      </c>
      <c r="H318" s="15" t="s">
        <v>147</v>
      </c>
      <c r="I318" s="15" t="s">
        <v>147</v>
      </c>
      <c r="J318" s="15" t="s">
        <v>148</v>
      </c>
      <c r="K318" s="15" t="s">
        <v>148</v>
      </c>
      <c r="L318" s="20" t="s">
        <v>194</v>
      </c>
      <c r="M318" s="15" t="s">
        <v>882</v>
      </c>
      <c r="N318" s="15" t="s">
        <v>883</v>
      </c>
      <c r="O318" s="17">
        <v>151000000</v>
      </c>
      <c r="P318" s="15">
        <v>1</v>
      </c>
      <c r="Q318" s="15" t="s">
        <v>1488</v>
      </c>
      <c r="R318" s="15" t="s">
        <v>1488</v>
      </c>
      <c r="S318" s="15">
        <v>0</v>
      </c>
      <c r="T318" s="18">
        <v>151000000</v>
      </c>
      <c r="U318" s="15" t="s">
        <v>1488</v>
      </c>
      <c r="V318" s="15" t="s">
        <v>1489</v>
      </c>
      <c r="W318" s="15" t="s">
        <v>17</v>
      </c>
      <c r="X318" s="15">
        <v>0</v>
      </c>
      <c r="Y318" s="15" t="s">
        <v>555</v>
      </c>
      <c r="Z318" s="15"/>
      <c r="AA318" s="19">
        <v>44369</v>
      </c>
      <c r="AB318" s="19">
        <v>44369</v>
      </c>
      <c r="AC318" s="19">
        <v>44459</v>
      </c>
      <c r="AD318" s="19">
        <v>44459</v>
      </c>
      <c r="AE318" s="15">
        <v>1</v>
      </c>
      <c r="AF318" s="15">
        <v>1</v>
      </c>
      <c r="AG318" s="15" t="s">
        <v>1490</v>
      </c>
      <c r="AH318" s="15">
        <v>0</v>
      </c>
      <c r="AI318" s="15">
        <v>0</v>
      </c>
      <c r="AJ318" s="15" t="s">
        <v>157</v>
      </c>
      <c r="AK318" s="15" t="s">
        <v>158</v>
      </c>
      <c r="AL318" s="15" t="s">
        <v>361</v>
      </c>
      <c r="AM318" s="17">
        <v>-1723054.79</v>
      </c>
      <c r="AN318" s="17">
        <v>-1723054.79</v>
      </c>
      <c r="AO318" s="15">
        <v>5.95</v>
      </c>
      <c r="AP318" s="17">
        <v>151000000</v>
      </c>
      <c r="AQ318" s="15">
        <v>1</v>
      </c>
      <c r="AR318" s="15" t="s">
        <v>17</v>
      </c>
      <c r="AS318" s="15" t="s">
        <v>17</v>
      </c>
      <c r="AT318" s="15">
        <v>0</v>
      </c>
      <c r="AU318" s="15">
        <v>0</v>
      </c>
      <c r="AV318" s="15">
        <v>0</v>
      </c>
      <c r="AW318" s="8">
        <f>VLOOKUP(F318,[1]sell!$B:$G,6,0)</f>
        <v>-151000000</v>
      </c>
      <c r="AX318" s="8">
        <f>VLOOKUP(F318,[1]sell!$B:$J,9,0)</f>
        <v>-1723054.79</v>
      </c>
      <c r="AY318" s="8">
        <f t="shared" si="4"/>
        <v>-152723054.78999999</v>
      </c>
    </row>
    <row r="319" spans="4:51" ht="24.75" x14ac:dyDescent="0.25">
      <c r="D319" s="15" t="s">
        <v>549</v>
      </c>
      <c r="E319" s="15">
        <v>18458429</v>
      </c>
      <c r="F319" s="15">
        <v>47269343</v>
      </c>
      <c r="G319" s="15" t="s">
        <v>146</v>
      </c>
      <c r="H319" s="15" t="s">
        <v>147</v>
      </c>
      <c r="I319" s="15" t="s">
        <v>147</v>
      </c>
      <c r="J319" s="15" t="s">
        <v>148</v>
      </c>
      <c r="K319" s="15" t="s">
        <v>148</v>
      </c>
      <c r="L319" s="20" t="s">
        <v>194</v>
      </c>
      <c r="M319" s="15" t="s">
        <v>882</v>
      </c>
      <c r="N319" s="15" t="s">
        <v>883</v>
      </c>
      <c r="O319" s="17">
        <v>200000000</v>
      </c>
      <c r="P319" s="15">
        <v>1</v>
      </c>
      <c r="Q319" s="15" t="s">
        <v>901</v>
      </c>
      <c r="R319" s="15" t="s">
        <v>901</v>
      </c>
      <c r="S319" s="15">
        <v>0</v>
      </c>
      <c r="T319" s="18">
        <v>200000000</v>
      </c>
      <c r="U319" s="15" t="s">
        <v>901</v>
      </c>
      <c r="V319" s="15" t="s">
        <v>976</v>
      </c>
      <c r="W319" s="15" t="s">
        <v>17</v>
      </c>
      <c r="X319" s="15">
        <v>0</v>
      </c>
      <c r="Y319" s="15" t="s">
        <v>555</v>
      </c>
      <c r="Z319" s="15"/>
      <c r="AA319" s="19">
        <v>44369</v>
      </c>
      <c r="AB319" s="19">
        <v>44369</v>
      </c>
      <c r="AC319" s="19">
        <v>44459</v>
      </c>
      <c r="AD319" s="19">
        <v>44459</v>
      </c>
      <c r="AE319" s="15">
        <v>1</v>
      </c>
      <c r="AF319" s="15">
        <v>1</v>
      </c>
      <c r="AG319" s="15" t="s">
        <v>903</v>
      </c>
      <c r="AH319" s="15">
        <v>0</v>
      </c>
      <c r="AI319" s="15">
        <v>0</v>
      </c>
      <c r="AJ319" s="15" t="s">
        <v>157</v>
      </c>
      <c r="AK319" s="15" t="s">
        <v>158</v>
      </c>
      <c r="AL319" s="15" t="s">
        <v>361</v>
      </c>
      <c r="AM319" s="17">
        <v>-2282191.7799999998</v>
      </c>
      <c r="AN319" s="17">
        <v>-2282191.7799999998</v>
      </c>
      <c r="AO319" s="15">
        <v>5.95</v>
      </c>
      <c r="AP319" s="17">
        <v>200000000</v>
      </c>
      <c r="AQ319" s="15">
        <v>1</v>
      </c>
      <c r="AR319" s="15" t="s">
        <v>17</v>
      </c>
      <c r="AS319" s="15" t="s">
        <v>17</v>
      </c>
      <c r="AT319" s="15">
        <v>0</v>
      </c>
      <c r="AU319" s="15">
        <v>0</v>
      </c>
      <c r="AV319" s="15">
        <v>0</v>
      </c>
      <c r="AW319" s="8">
        <f>VLOOKUP(F319,[1]sell!$B:$G,6,0)</f>
        <v>-200000000</v>
      </c>
      <c r="AX319" s="8">
        <f>VLOOKUP(F319,[1]sell!$B:$J,9,0)</f>
        <v>-2282191.7799999998</v>
      </c>
      <c r="AY319" s="8">
        <f t="shared" si="4"/>
        <v>-202282191.78</v>
      </c>
    </row>
    <row r="320" spans="4:51" ht="24.75" x14ac:dyDescent="0.25">
      <c r="D320" s="15" t="s">
        <v>549</v>
      </c>
      <c r="E320" s="15">
        <v>18458430</v>
      </c>
      <c r="F320" s="15">
        <v>47269344</v>
      </c>
      <c r="G320" s="15" t="s">
        <v>146</v>
      </c>
      <c r="H320" s="15" t="s">
        <v>147</v>
      </c>
      <c r="I320" s="15" t="s">
        <v>147</v>
      </c>
      <c r="J320" s="15" t="s">
        <v>148</v>
      </c>
      <c r="K320" s="15" t="s">
        <v>148</v>
      </c>
      <c r="L320" s="20" t="s">
        <v>194</v>
      </c>
      <c r="M320" s="15" t="s">
        <v>882</v>
      </c>
      <c r="N320" s="15" t="s">
        <v>883</v>
      </c>
      <c r="O320" s="17">
        <v>200000000</v>
      </c>
      <c r="P320" s="15">
        <v>1</v>
      </c>
      <c r="Q320" s="15" t="s">
        <v>901</v>
      </c>
      <c r="R320" s="15" t="s">
        <v>901</v>
      </c>
      <c r="S320" s="15">
        <v>0</v>
      </c>
      <c r="T320" s="18">
        <v>200000000</v>
      </c>
      <c r="U320" s="15" t="s">
        <v>901</v>
      </c>
      <c r="V320" s="15" t="s">
        <v>976</v>
      </c>
      <c r="W320" s="15" t="s">
        <v>17</v>
      </c>
      <c r="X320" s="15">
        <v>0</v>
      </c>
      <c r="Y320" s="15" t="s">
        <v>555</v>
      </c>
      <c r="Z320" s="15"/>
      <c r="AA320" s="19">
        <v>44369</v>
      </c>
      <c r="AB320" s="19">
        <v>44369</v>
      </c>
      <c r="AC320" s="19">
        <v>44459</v>
      </c>
      <c r="AD320" s="19">
        <v>44459</v>
      </c>
      <c r="AE320" s="15">
        <v>1</v>
      </c>
      <c r="AF320" s="15">
        <v>1</v>
      </c>
      <c r="AG320" s="15" t="s">
        <v>903</v>
      </c>
      <c r="AH320" s="15">
        <v>0</v>
      </c>
      <c r="AI320" s="15">
        <v>0</v>
      </c>
      <c r="AJ320" s="15" t="s">
        <v>157</v>
      </c>
      <c r="AK320" s="15" t="s">
        <v>158</v>
      </c>
      <c r="AL320" s="15" t="s">
        <v>361</v>
      </c>
      <c r="AM320" s="17">
        <v>-2282191.7799999998</v>
      </c>
      <c r="AN320" s="17">
        <v>-2282191.7799999998</v>
      </c>
      <c r="AO320" s="15">
        <v>5.95</v>
      </c>
      <c r="AP320" s="17">
        <v>200000000</v>
      </c>
      <c r="AQ320" s="15">
        <v>1</v>
      </c>
      <c r="AR320" s="15" t="s">
        <v>17</v>
      </c>
      <c r="AS320" s="15" t="s">
        <v>17</v>
      </c>
      <c r="AT320" s="15">
        <v>0</v>
      </c>
      <c r="AU320" s="15">
        <v>0</v>
      </c>
      <c r="AV320" s="15">
        <v>0</v>
      </c>
      <c r="AW320" s="8">
        <f>VLOOKUP(F320,[1]sell!$B:$G,6,0)</f>
        <v>-200000000</v>
      </c>
      <c r="AX320" s="8">
        <f>VLOOKUP(F320,[1]sell!$B:$J,9,0)</f>
        <v>-2282191.7799999998</v>
      </c>
      <c r="AY320" s="8">
        <f t="shared" si="4"/>
        <v>-202282191.78</v>
      </c>
    </row>
    <row r="321" spans="1:51" ht="24.75" x14ac:dyDescent="0.25">
      <c r="D321" s="15" t="s">
        <v>549</v>
      </c>
      <c r="E321" s="15">
        <v>18458433</v>
      </c>
      <c r="F321" s="15">
        <v>47269347</v>
      </c>
      <c r="G321" s="15" t="s">
        <v>146</v>
      </c>
      <c r="H321" s="15" t="s">
        <v>147</v>
      </c>
      <c r="I321" s="15" t="s">
        <v>147</v>
      </c>
      <c r="J321" s="15" t="s">
        <v>148</v>
      </c>
      <c r="K321" s="15" t="s">
        <v>148</v>
      </c>
      <c r="L321" s="20" t="s">
        <v>194</v>
      </c>
      <c r="M321" s="15" t="s">
        <v>882</v>
      </c>
      <c r="N321" s="15" t="s">
        <v>883</v>
      </c>
      <c r="O321" s="17">
        <v>200000000</v>
      </c>
      <c r="P321" s="15">
        <v>1</v>
      </c>
      <c r="Q321" s="15" t="s">
        <v>901</v>
      </c>
      <c r="R321" s="15" t="s">
        <v>901</v>
      </c>
      <c r="S321" s="15">
        <v>0</v>
      </c>
      <c r="T321" s="18">
        <v>200000000</v>
      </c>
      <c r="U321" s="15" t="s">
        <v>901</v>
      </c>
      <c r="V321" s="15" t="s">
        <v>977</v>
      </c>
      <c r="W321" s="15" t="s">
        <v>17</v>
      </c>
      <c r="X321" s="15">
        <v>0</v>
      </c>
      <c r="Y321" s="15" t="s">
        <v>555</v>
      </c>
      <c r="Z321" s="15"/>
      <c r="AA321" s="19">
        <v>44369</v>
      </c>
      <c r="AB321" s="19">
        <v>44369</v>
      </c>
      <c r="AC321" s="19">
        <v>44459</v>
      </c>
      <c r="AD321" s="19">
        <v>44459</v>
      </c>
      <c r="AE321" s="15">
        <v>1</v>
      </c>
      <c r="AF321" s="15">
        <v>1</v>
      </c>
      <c r="AG321" s="15" t="s">
        <v>903</v>
      </c>
      <c r="AH321" s="15">
        <v>0</v>
      </c>
      <c r="AI321" s="15">
        <v>0</v>
      </c>
      <c r="AJ321" s="15" t="s">
        <v>157</v>
      </c>
      <c r="AK321" s="15" t="s">
        <v>158</v>
      </c>
      <c r="AL321" s="15" t="s">
        <v>361</v>
      </c>
      <c r="AM321" s="17">
        <v>-2286027.39</v>
      </c>
      <c r="AN321" s="17">
        <v>-2286027.39</v>
      </c>
      <c r="AO321" s="15">
        <v>5.96</v>
      </c>
      <c r="AP321" s="17">
        <v>200000000</v>
      </c>
      <c r="AQ321" s="15">
        <v>1</v>
      </c>
      <c r="AR321" s="15" t="s">
        <v>17</v>
      </c>
      <c r="AS321" s="15" t="s">
        <v>17</v>
      </c>
      <c r="AT321" s="15">
        <v>0</v>
      </c>
      <c r="AU321" s="15">
        <v>0</v>
      </c>
      <c r="AV321" s="15">
        <v>0</v>
      </c>
      <c r="AW321" s="8">
        <f>VLOOKUP(F321,[1]sell!$B:$G,6,0)</f>
        <v>-200000000</v>
      </c>
      <c r="AX321" s="8">
        <f>VLOOKUP(F321,[1]sell!$B:$J,9,0)</f>
        <v>-2286027.39</v>
      </c>
      <c r="AY321" s="8">
        <f t="shared" si="4"/>
        <v>-202286027.38999999</v>
      </c>
    </row>
    <row r="322" spans="1:51" ht="24.75" x14ac:dyDescent="0.25">
      <c r="D322" s="15" t="s">
        <v>549</v>
      </c>
      <c r="E322" s="15">
        <v>18458434</v>
      </c>
      <c r="F322" s="15">
        <v>47269348</v>
      </c>
      <c r="G322" s="15" t="s">
        <v>146</v>
      </c>
      <c r="H322" s="15" t="s">
        <v>147</v>
      </c>
      <c r="I322" s="15" t="s">
        <v>147</v>
      </c>
      <c r="J322" s="15" t="s">
        <v>148</v>
      </c>
      <c r="K322" s="15" t="s">
        <v>148</v>
      </c>
      <c r="L322" s="20" t="s">
        <v>194</v>
      </c>
      <c r="M322" s="15" t="s">
        <v>882</v>
      </c>
      <c r="N322" s="15" t="s">
        <v>883</v>
      </c>
      <c r="O322" s="17">
        <v>200000000</v>
      </c>
      <c r="P322" s="15">
        <v>1</v>
      </c>
      <c r="Q322" s="15" t="s">
        <v>901</v>
      </c>
      <c r="R322" s="15" t="s">
        <v>901</v>
      </c>
      <c r="S322" s="15">
        <v>0</v>
      </c>
      <c r="T322" s="18">
        <v>200000000</v>
      </c>
      <c r="U322" s="15" t="s">
        <v>901</v>
      </c>
      <c r="V322" s="15" t="s">
        <v>977</v>
      </c>
      <c r="W322" s="15" t="s">
        <v>17</v>
      </c>
      <c r="X322" s="15">
        <v>0</v>
      </c>
      <c r="Y322" s="15" t="s">
        <v>555</v>
      </c>
      <c r="Z322" s="15"/>
      <c r="AA322" s="19">
        <v>44369</v>
      </c>
      <c r="AB322" s="19">
        <v>44369</v>
      </c>
      <c r="AC322" s="19">
        <v>44459</v>
      </c>
      <c r="AD322" s="19">
        <v>44459</v>
      </c>
      <c r="AE322" s="15">
        <v>1</v>
      </c>
      <c r="AF322" s="15">
        <v>1</v>
      </c>
      <c r="AG322" s="15" t="s">
        <v>903</v>
      </c>
      <c r="AH322" s="15">
        <v>0</v>
      </c>
      <c r="AI322" s="15">
        <v>0</v>
      </c>
      <c r="AJ322" s="15" t="s">
        <v>157</v>
      </c>
      <c r="AK322" s="15" t="s">
        <v>158</v>
      </c>
      <c r="AL322" s="15" t="s">
        <v>361</v>
      </c>
      <c r="AM322" s="17">
        <v>-2286027.39</v>
      </c>
      <c r="AN322" s="17">
        <v>-2286027.39</v>
      </c>
      <c r="AO322" s="15">
        <v>5.96</v>
      </c>
      <c r="AP322" s="17">
        <v>200000000</v>
      </c>
      <c r="AQ322" s="15">
        <v>1</v>
      </c>
      <c r="AR322" s="15" t="s">
        <v>17</v>
      </c>
      <c r="AS322" s="15" t="s">
        <v>17</v>
      </c>
      <c r="AT322" s="15">
        <v>0</v>
      </c>
      <c r="AU322" s="15">
        <v>0</v>
      </c>
      <c r="AV322" s="15">
        <v>0</v>
      </c>
      <c r="AW322" s="8">
        <f>VLOOKUP(F322,[1]sell!$B:$G,6,0)</f>
        <v>-200000000</v>
      </c>
      <c r="AX322" s="8">
        <f>VLOOKUP(F322,[1]sell!$B:$J,9,0)</f>
        <v>-2286027.39</v>
      </c>
      <c r="AY322" s="8">
        <f t="shared" si="4"/>
        <v>-202286027.38999999</v>
      </c>
    </row>
    <row r="323" spans="1:51" ht="24.75" x14ac:dyDescent="0.25">
      <c r="D323" s="15" t="s">
        <v>549</v>
      </c>
      <c r="E323" s="15">
        <v>18458435</v>
      </c>
      <c r="F323" s="15">
        <v>47269349</v>
      </c>
      <c r="G323" s="15" t="s">
        <v>146</v>
      </c>
      <c r="H323" s="15" t="s">
        <v>147</v>
      </c>
      <c r="I323" s="15" t="s">
        <v>147</v>
      </c>
      <c r="J323" s="15" t="s">
        <v>148</v>
      </c>
      <c r="K323" s="15" t="s">
        <v>148</v>
      </c>
      <c r="L323" s="20" t="s">
        <v>194</v>
      </c>
      <c r="M323" s="15" t="s">
        <v>882</v>
      </c>
      <c r="N323" s="15" t="s">
        <v>883</v>
      </c>
      <c r="O323" s="17">
        <v>199000000</v>
      </c>
      <c r="P323" s="15">
        <v>1</v>
      </c>
      <c r="Q323" s="15" t="s">
        <v>1491</v>
      </c>
      <c r="R323" s="15" t="s">
        <v>1491</v>
      </c>
      <c r="S323" s="15">
        <v>0</v>
      </c>
      <c r="T323" s="18">
        <v>199000000</v>
      </c>
      <c r="U323" s="15" t="s">
        <v>1491</v>
      </c>
      <c r="V323" s="15" t="s">
        <v>1492</v>
      </c>
      <c r="W323" s="15" t="s">
        <v>17</v>
      </c>
      <c r="X323" s="15">
        <v>0</v>
      </c>
      <c r="Y323" s="15" t="s">
        <v>555</v>
      </c>
      <c r="Z323" s="15"/>
      <c r="AA323" s="19">
        <v>44369</v>
      </c>
      <c r="AB323" s="19">
        <v>44369</v>
      </c>
      <c r="AC323" s="19">
        <v>44459</v>
      </c>
      <c r="AD323" s="19">
        <v>44459</v>
      </c>
      <c r="AE323" s="15">
        <v>1</v>
      </c>
      <c r="AF323" s="15">
        <v>1</v>
      </c>
      <c r="AG323" s="15" t="s">
        <v>1493</v>
      </c>
      <c r="AH323" s="15">
        <v>0</v>
      </c>
      <c r="AI323" s="15">
        <v>0</v>
      </c>
      <c r="AJ323" s="15" t="s">
        <v>157</v>
      </c>
      <c r="AK323" s="15" t="s">
        <v>158</v>
      </c>
      <c r="AL323" s="15" t="s">
        <v>361</v>
      </c>
      <c r="AM323" s="17">
        <v>-2278413.7000000002</v>
      </c>
      <c r="AN323" s="17">
        <v>-2278413.7000000002</v>
      </c>
      <c r="AO323" s="15">
        <v>5.97</v>
      </c>
      <c r="AP323" s="17">
        <v>199000000</v>
      </c>
      <c r="AQ323" s="15">
        <v>1</v>
      </c>
      <c r="AR323" s="15" t="s">
        <v>17</v>
      </c>
      <c r="AS323" s="15" t="s">
        <v>17</v>
      </c>
      <c r="AT323" s="15">
        <v>0</v>
      </c>
      <c r="AU323" s="15">
        <v>0</v>
      </c>
      <c r="AV323" s="15">
        <v>0</v>
      </c>
      <c r="AW323" s="8">
        <f>VLOOKUP(F323,[1]sell!$B:$G,6,0)</f>
        <v>-199000000</v>
      </c>
      <c r="AX323" s="8">
        <f>VLOOKUP(F323,[1]sell!$B:$J,9,0)</f>
        <v>-2278413.7000000002</v>
      </c>
      <c r="AY323" s="8">
        <f t="shared" si="4"/>
        <v>-201278413.69999999</v>
      </c>
    </row>
    <row r="324" spans="1:51" ht="24.75" x14ac:dyDescent="0.25">
      <c r="A324" s="6">
        <v>9</v>
      </c>
      <c r="B324" s="6" t="str">
        <f>VLOOKUP(F324,[1]buy!$B:$E,4,0)</f>
        <v>47010</v>
      </c>
      <c r="C324" s="6">
        <f>VLOOKUP(F324,[1]buy!$B:$H,7,0)</f>
        <v>47011</v>
      </c>
      <c r="D324" s="15" t="s">
        <v>549</v>
      </c>
      <c r="E324" s="15">
        <v>18458678</v>
      </c>
      <c r="F324" s="15">
        <v>47276073</v>
      </c>
      <c r="G324" s="15" t="s">
        <v>146</v>
      </c>
      <c r="H324" s="15" t="s">
        <v>147</v>
      </c>
      <c r="I324" s="15" t="s">
        <v>147</v>
      </c>
      <c r="J324" s="15" t="s">
        <v>148</v>
      </c>
      <c r="K324" s="15" t="s">
        <v>148</v>
      </c>
      <c r="L324" s="16" t="s">
        <v>149</v>
      </c>
      <c r="M324" s="15" t="s">
        <v>882</v>
      </c>
      <c r="N324" s="15" t="s">
        <v>883</v>
      </c>
      <c r="O324" s="17">
        <v>3659300000</v>
      </c>
      <c r="P324" s="15">
        <v>1.3664000000000001E-2</v>
      </c>
      <c r="Q324" s="15" t="s">
        <v>978</v>
      </c>
      <c r="R324" s="15" t="s">
        <v>978</v>
      </c>
      <c r="S324" s="15">
        <v>0</v>
      </c>
      <c r="T324" s="18">
        <v>49998845.549999997</v>
      </c>
      <c r="U324" s="15" t="s">
        <v>979</v>
      </c>
      <c r="V324" s="15" t="s">
        <v>980</v>
      </c>
      <c r="W324" s="15" t="s">
        <v>343</v>
      </c>
      <c r="X324" s="15">
        <v>0</v>
      </c>
      <c r="Y324" s="15" t="s">
        <v>555</v>
      </c>
      <c r="Z324" s="15"/>
      <c r="AA324" s="19">
        <v>44370</v>
      </c>
      <c r="AB324" s="19">
        <v>44370</v>
      </c>
      <c r="AC324" s="19">
        <v>44460</v>
      </c>
      <c r="AD324" s="19">
        <v>44460</v>
      </c>
      <c r="AE324" s="15">
        <v>73.1661</v>
      </c>
      <c r="AF324" s="15">
        <v>73.191199999999995</v>
      </c>
      <c r="AG324" s="15" t="s">
        <v>981</v>
      </c>
      <c r="AH324" s="15">
        <v>0</v>
      </c>
      <c r="AI324" s="15">
        <v>0</v>
      </c>
      <c r="AJ324" s="15" t="s">
        <v>157</v>
      </c>
      <c r="AK324" s="15" t="s">
        <v>158</v>
      </c>
      <c r="AL324" s="15" t="s">
        <v>361</v>
      </c>
      <c r="AM324" s="17">
        <v>85066.53</v>
      </c>
      <c r="AN324" s="17">
        <v>6258718.9000000004</v>
      </c>
      <c r="AO324" s="15">
        <v>0.9</v>
      </c>
      <c r="AP324" s="17">
        <v>3678635062.0300002</v>
      </c>
      <c r="AQ324" s="15">
        <v>1</v>
      </c>
      <c r="AR324" s="15" t="s">
        <v>17</v>
      </c>
      <c r="AS324" s="15" t="s">
        <v>343</v>
      </c>
      <c r="AT324" s="15">
        <v>0</v>
      </c>
      <c r="AU324" s="15">
        <v>0</v>
      </c>
      <c r="AV324" s="15">
        <v>0</v>
      </c>
      <c r="AW324" s="8">
        <f>VLOOKUP(F324,[1]buy!$B:$G,6,0)</f>
        <v>3678635062.0300002</v>
      </c>
      <c r="AX324" s="8">
        <f>VLOOKUP(F324,[1]buy!$B:$J,9,0)</f>
        <v>6258718.9000000004</v>
      </c>
      <c r="AY324" s="8">
        <f t="shared" si="4"/>
        <v>3684893780.9300003</v>
      </c>
    </row>
    <row r="325" spans="1:51" ht="24.75" x14ac:dyDescent="0.25">
      <c r="A325" s="6">
        <v>9</v>
      </c>
      <c r="B325" s="6" t="str">
        <f>VLOOKUP(F325,[1]buy!$B:$E,4,0)</f>
        <v>47010</v>
      </c>
      <c r="C325" s="6">
        <f>VLOOKUP(F325,[1]buy!$B:$H,7,0)</f>
        <v>47011</v>
      </c>
      <c r="D325" s="15" t="s">
        <v>549</v>
      </c>
      <c r="E325" s="15">
        <v>18458679</v>
      </c>
      <c r="F325" s="15">
        <v>47276108</v>
      </c>
      <c r="G325" s="15" t="s">
        <v>146</v>
      </c>
      <c r="H325" s="15" t="s">
        <v>147</v>
      </c>
      <c r="I325" s="15" t="s">
        <v>147</v>
      </c>
      <c r="J325" s="15" t="s">
        <v>148</v>
      </c>
      <c r="K325" s="15" t="s">
        <v>148</v>
      </c>
      <c r="L325" s="16" t="s">
        <v>149</v>
      </c>
      <c r="M325" s="15" t="s">
        <v>882</v>
      </c>
      <c r="N325" s="15" t="s">
        <v>883</v>
      </c>
      <c r="O325" s="17">
        <v>3659300000</v>
      </c>
      <c r="P325" s="15">
        <v>1.3664000000000001E-2</v>
      </c>
      <c r="Q325" s="15" t="s">
        <v>978</v>
      </c>
      <c r="R325" s="15" t="s">
        <v>978</v>
      </c>
      <c r="S325" s="15">
        <v>0</v>
      </c>
      <c r="T325" s="18">
        <v>49998845.549999997</v>
      </c>
      <c r="U325" s="15" t="s">
        <v>979</v>
      </c>
      <c r="V325" s="15" t="s">
        <v>980</v>
      </c>
      <c r="W325" s="15" t="s">
        <v>343</v>
      </c>
      <c r="X325" s="15">
        <v>0</v>
      </c>
      <c r="Y325" s="15" t="s">
        <v>555</v>
      </c>
      <c r="Z325" s="15"/>
      <c r="AA325" s="19">
        <v>44370</v>
      </c>
      <c r="AB325" s="19">
        <v>44370</v>
      </c>
      <c r="AC325" s="19">
        <v>44460</v>
      </c>
      <c r="AD325" s="19">
        <v>44460</v>
      </c>
      <c r="AE325" s="15">
        <v>73.1661</v>
      </c>
      <c r="AF325" s="15">
        <v>73.191199999999995</v>
      </c>
      <c r="AG325" s="15" t="s">
        <v>981</v>
      </c>
      <c r="AH325" s="15">
        <v>0</v>
      </c>
      <c r="AI325" s="15">
        <v>0</v>
      </c>
      <c r="AJ325" s="15" t="s">
        <v>157</v>
      </c>
      <c r="AK325" s="15" t="s">
        <v>158</v>
      </c>
      <c r="AL325" s="15" t="s">
        <v>361</v>
      </c>
      <c r="AM325" s="17">
        <v>85066.53</v>
      </c>
      <c r="AN325" s="17">
        <v>6258718.9000000004</v>
      </c>
      <c r="AO325" s="15">
        <v>0.9</v>
      </c>
      <c r="AP325" s="17">
        <v>3678635062.0300002</v>
      </c>
      <c r="AQ325" s="15">
        <v>1</v>
      </c>
      <c r="AR325" s="15" t="s">
        <v>17</v>
      </c>
      <c r="AS325" s="15" t="s">
        <v>343</v>
      </c>
      <c r="AT325" s="15">
        <v>0</v>
      </c>
      <c r="AU325" s="15">
        <v>0</v>
      </c>
      <c r="AV325" s="15">
        <v>0</v>
      </c>
      <c r="AW325" s="8">
        <f>VLOOKUP(F325,[1]buy!$B:$G,6,0)</f>
        <v>3678635062.0300002</v>
      </c>
      <c r="AX325" s="8">
        <f>VLOOKUP(F325,[1]buy!$B:$J,9,0)</f>
        <v>6258718.9000000004</v>
      </c>
      <c r="AY325" s="8">
        <f t="shared" ref="AY325:AY388" si="5">AW325+AX325</f>
        <v>3684893780.9300003</v>
      </c>
    </row>
    <row r="326" spans="1:51" ht="24.75" x14ac:dyDescent="0.25">
      <c r="D326" s="15" t="s">
        <v>1494</v>
      </c>
      <c r="E326" s="15">
        <v>18460435</v>
      </c>
      <c r="F326" s="15">
        <v>47339763</v>
      </c>
      <c r="G326" s="15" t="s">
        <v>146</v>
      </c>
      <c r="H326" s="15" t="s">
        <v>147</v>
      </c>
      <c r="I326" s="15" t="s">
        <v>147</v>
      </c>
      <c r="J326" s="15" t="s">
        <v>148</v>
      </c>
      <c r="K326" s="15" t="s">
        <v>148</v>
      </c>
      <c r="L326" s="20" t="s">
        <v>194</v>
      </c>
      <c r="M326" s="15" t="s">
        <v>882</v>
      </c>
      <c r="N326" s="15" t="s">
        <v>883</v>
      </c>
      <c r="O326" s="17">
        <v>200000000</v>
      </c>
      <c r="P326" s="15">
        <v>1</v>
      </c>
      <c r="Q326" s="15" t="s">
        <v>901</v>
      </c>
      <c r="R326" s="15" t="s">
        <v>901</v>
      </c>
      <c r="S326" s="15">
        <v>0</v>
      </c>
      <c r="T326" s="18">
        <v>200000000</v>
      </c>
      <c r="U326" s="15" t="s">
        <v>901</v>
      </c>
      <c r="V326" s="15" t="s">
        <v>976</v>
      </c>
      <c r="W326" s="15" t="s">
        <v>17</v>
      </c>
      <c r="X326" s="15">
        <v>0</v>
      </c>
      <c r="Y326" s="15" t="s">
        <v>555</v>
      </c>
      <c r="Z326" s="15"/>
      <c r="AA326" s="19">
        <v>44372</v>
      </c>
      <c r="AB326" s="19">
        <v>44372</v>
      </c>
      <c r="AC326" s="19">
        <v>44462</v>
      </c>
      <c r="AD326" s="19">
        <v>44462</v>
      </c>
      <c r="AE326" s="15">
        <v>1</v>
      </c>
      <c r="AF326" s="15">
        <v>1</v>
      </c>
      <c r="AG326" s="15" t="s">
        <v>903</v>
      </c>
      <c r="AH326" s="15">
        <v>0</v>
      </c>
      <c r="AI326" s="15">
        <v>0</v>
      </c>
      <c r="AJ326" s="15" t="s">
        <v>157</v>
      </c>
      <c r="AK326" s="15" t="s">
        <v>158</v>
      </c>
      <c r="AL326" s="15" t="s">
        <v>361</v>
      </c>
      <c r="AM326" s="17">
        <v>-2184383.56</v>
      </c>
      <c r="AN326" s="17">
        <v>-2184383.56</v>
      </c>
      <c r="AO326" s="15">
        <v>5.95</v>
      </c>
      <c r="AP326" s="17">
        <v>200000000</v>
      </c>
      <c r="AQ326" s="15">
        <v>1</v>
      </c>
      <c r="AR326" s="15" t="s">
        <v>17</v>
      </c>
      <c r="AS326" s="15" t="s">
        <v>17</v>
      </c>
      <c r="AT326" s="15">
        <v>0</v>
      </c>
      <c r="AU326" s="15">
        <v>0</v>
      </c>
      <c r="AV326" s="15">
        <v>0</v>
      </c>
      <c r="AW326" s="8">
        <f>VLOOKUP(F326,[1]sell!$B:$G,6,0)</f>
        <v>-200000000</v>
      </c>
      <c r="AX326" s="8">
        <f>VLOOKUP(F326,[1]sell!$B:$J,9,0)</f>
        <v>-2184383.56</v>
      </c>
      <c r="AY326" s="8">
        <f t="shared" si="5"/>
        <v>-202184383.56</v>
      </c>
    </row>
    <row r="327" spans="1:51" ht="24.75" x14ac:dyDescent="0.25">
      <c r="D327" s="15" t="s">
        <v>1494</v>
      </c>
      <c r="E327" s="15">
        <v>18460442</v>
      </c>
      <c r="F327" s="15">
        <v>47341260</v>
      </c>
      <c r="G327" s="15" t="s">
        <v>146</v>
      </c>
      <c r="H327" s="15" t="s">
        <v>147</v>
      </c>
      <c r="I327" s="15" t="s">
        <v>147</v>
      </c>
      <c r="J327" s="15" t="s">
        <v>148</v>
      </c>
      <c r="K327" s="15" t="s">
        <v>148</v>
      </c>
      <c r="L327" s="20" t="s">
        <v>194</v>
      </c>
      <c r="M327" s="15" t="s">
        <v>882</v>
      </c>
      <c r="N327" s="15" t="s">
        <v>883</v>
      </c>
      <c r="O327" s="17">
        <v>100000000</v>
      </c>
      <c r="P327" s="15">
        <v>1</v>
      </c>
      <c r="Q327" s="15" t="s">
        <v>482</v>
      </c>
      <c r="R327" s="15" t="s">
        <v>482</v>
      </c>
      <c r="S327" s="15">
        <v>0</v>
      </c>
      <c r="T327" s="18">
        <v>100000000</v>
      </c>
      <c r="U327" s="15" t="s">
        <v>482</v>
      </c>
      <c r="V327" s="15" t="s">
        <v>1495</v>
      </c>
      <c r="W327" s="15" t="s">
        <v>17</v>
      </c>
      <c r="X327" s="15">
        <v>0</v>
      </c>
      <c r="Y327" s="15" t="s">
        <v>555</v>
      </c>
      <c r="Z327" s="15"/>
      <c r="AA327" s="19">
        <v>44372</v>
      </c>
      <c r="AB327" s="19">
        <v>44372</v>
      </c>
      <c r="AC327" s="19">
        <v>44462</v>
      </c>
      <c r="AD327" s="19">
        <v>44462</v>
      </c>
      <c r="AE327" s="15">
        <v>1</v>
      </c>
      <c r="AF327" s="15">
        <v>1</v>
      </c>
      <c r="AG327" s="15" t="s">
        <v>899</v>
      </c>
      <c r="AH327" s="15">
        <v>0</v>
      </c>
      <c r="AI327" s="15">
        <v>0</v>
      </c>
      <c r="AJ327" s="15" t="s">
        <v>157</v>
      </c>
      <c r="AK327" s="15" t="s">
        <v>158</v>
      </c>
      <c r="AL327" s="15" t="s">
        <v>361</v>
      </c>
      <c r="AM327" s="17">
        <v>-1090356.1599999999</v>
      </c>
      <c r="AN327" s="17">
        <v>-1090356.1599999999</v>
      </c>
      <c r="AO327" s="15">
        <v>5.94</v>
      </c>
      <c r="AP327" s="17">
        <v>100000000</v>
      </c>
      <c r="AQ327" s="15">
        <v>1</v>
      </c>
      <c r="AR327" s="15" t="s">
        <v>17</v>
      </c>
      <c r="AS327" s="15" t="s">
        <v>17</v>
      </c>
      <c r="AT327" s="15">
        <v>0</v>
      </c>
      <c r="AU327" s="15">
        <v>0</v>
      </c>
      <c r="AV327" s="15">
        <v>0</v>
      </c>
      <c r="AW327" s="8">
        <f>VLOOKUP(F327,[1]sell!$B:$G,6,0)</f>
        <v>-100000000</v>
      </c>
      <c r="AX327" s="8">
        <f>VLOOKUP(F327,[1]sell!$B:$J,9,0)</f>
        <v>-1090356.1599999999</v>
      </c>
      <c r="AY327" s="8">
        <f t="shared" si="5"/>
        <v>-101090356.16</v>
      </c>
    </row>
    <row r="328" spans="1:51" ht="24.75" x14ac:dyDescent="0.25">
      <c r="D328" s="15" t="s">
        <v>572</v>
      </c>
      <c r="E328" s="15">
        <v>18460954</v>
      </c>
      <c r="F328" s="15">
        <v>47372379</v>
      </c>
      <c r="G328" s="15" t="s">
        <v>146</v>
      </c>
      <c r="H328" s="15" t="s">
        <v>147</v>
      </c>
      <c r="I328" s="15" t="s">
        <v>147</v>
      </c>
      <c r="J328" s="15" t="s">
        <v>148</v>
      </c>
      <c r="K328" s="15" t="s">
        <v>148</v>
      </c>
      <c r="L328" s="20" t="s">
        <v>194</v>
      </c>
      <c r="M328" s="15" t="s">
        <v>882</v>
      </c>
      <c r="N328" s="15" t="s">
        <v>883</v>
      </c>
      <c r="O328" s="17">
        <v>72000000</v>
      </c>
      <c r="P328" s="15">
        <v>1.3852E-2</v>
      </c>
      <c r="Q328" s="15" t="s">
        <v>1496</v>
      </c>
      <c r="R328" s="15" t="s">
        <v>1496</v>
      </c>
      <c r="S328" s="15">
        <v>0</v>
      </c>
      <c r="T328" s="18">
        <v>997344</v>
      </c>
      <c r="U328" s="15" t="s">
        <v>1497</v>
      </c>
      <c r="V328" s="15" t="s">
        <v>1498</v>
      </c>
      <c r="W328" s="15" t="s">
        <v>343</v>
      </c>
      <c r="X328" s="15">
        <v>0</v>
      </c>
      <c r="Y328" s="15" t="s">
        <v>555</v>
      </c>
      <c r="Z328" s="15"/>
      <c r="AA328" s="19">
        <v>44375</v>
      </c>
      <c r="AB328" s="19">
        <v>44375</v>
      </c>
      <c r="AC328" s="19">
        <v>44463</v>
      </c>
      <c r="AD328" s="19">
        <v>44463</v>
      </c>
      <c r="AE328" s="15">
        <v>72.169399999999996</v>
      </c>
      <c r="AF328" s="15">
        <v>73.191199999999995</v>
      </c>
      <c r="AG328" s="15" t="s">
        <v>1499</v>
      </c>
      <c r="AH328" s="15">
        <v>0</v>
      </c>
      <c r="AI328" s="15">
        <v>0</v>
      </c>
      <c r="AJ328" s="15" t="s">
        <v>157</v>
      </c>
      <c r="AK328" s="15" t="s">
        <v>158</v>
      </c>
      <c r="AL328" s="15" t="s">
        <v>361</v>
      </c>
      <c r="AM328" s="17">
        <v>-1049.25</v>
      </c>
      <c r="AN328" s="17">
        <v>-77197.94</v>
      </c>
      <c r="AO328" s="15">
        <v>0.6</v>
      </c>
      <c r="AP328" s="17">
        <v>73378986.390000001</v>
      </c>
      <c r="AQ328" s="15">
        <v>1</v>
      </c>
      <c r="AR328" s="15" t="s">
        <v>17</v>
      </c>
      <c r="AS328" s="15" t="s">
        <v>343</v>
      </c>
      <c r="AT328" s="15">
        <v>0</v>
      </c>
      <c r="AU328" s="15">
        <v>0</v>
      </c>
      <c r="AV328" s="15">
        <v>0</v>
      </c>
      <c r="AW328" s="8">
        <f>VLOOKUP(F328,[1]sell!$B:$G,6,0)</f>
        <v>-73378986.390000001</v>
      </c>
      <c r="AX328" s="8">
        <f>VLOOKUP(F328,[1]sell!$B:$J,9,0)</f>
        <v>-77197.94</v>
      </c>
      <c r="AY328" s="8">
        <f t="shared" si="5"/>
        <v>-73456184.329999998</v>
      </c>
    </row>
    <row r="329" spans="1:51" ht="24.75" x14ac:dyDescent="0.25">
      <c r="D329" s="15" t="s">
        <v>1500</v>
      </c>
      <c r="E329" s="15">
        <v>18461361</v>
      </c>
      <c r="F329" s="15">
        <v>47395693</v>
      </c>
      <c r="G329" s="15" t="s">
        <v>146</v>
      </c>
      <c r="H329" s="15" t="s">
        <v>147</v>
      </c>
      <c r="I329" s="15" t="s">
        <v>147</v>
      </c>
      <c r="J329" s="15" t="s">
        <v>148</v>
      </c>
      <c r="K329" s="15" t="s">
        <v>148</v>
      </c>
      <c r="L329" s="20" t="s">
        <v>194</v>
      </c>
      <c r="M329" s="15" t="s">
        <v>882</v>
      </c>
      <c r="N329" s="15" t="s">
        <v>883</v>
      </c>
      <c r="O329" s="17">
        <v>361000000</v>
      </c>
      <c r="P329" s="15">
        <v>1.3849999999999999E-2</v>
      </c>
      <c r="Q329" s="15" t="s">
        <v>1501</v>
      </c>
      <c r="R329" s="15" t="s">
        <v>1501</v>
      </c>
      <c r="S329" s="15">
        <v>0</v>
      </c>
      <c r="T329" s="18">
        <v>4999777.8</v>
      </c>
      <c r="U329" s="15" t="s">
        <v>1502</v>
      </c>
      <c r="V329" s="15" t="s">
        <v>1503</v>
      </c>
      <c r="W329" s="15" t="s">
        <v>343</v>
      </c>
      <c r="X329" s="15">
        <v>0</v>
      </c>
      <c r="Y329" s="15" t="s">
        <v>555</v>
      </c>
      <c r="Z329" s="15"/>
      <c r="AA329" s="19">
        <v>44376</v>
      </c>
      <c r="AB329" s="19">
        <v>44376</v>
      </c>
      <c r="AC329" s="19">
        <v>44466</v>
      </c>
      <c r="AD329" s="19">
        <v>44466</v>
      </c>
      <c r="AE329" s="15">
        <v>72.177700000000002</v>
      </c>
      <c r="AF329" s="15">
        <v>73.191199999999995</v>
      </c>
      <c r="AG329" s="15" t="s">
        <v>1504</v>
      </c>
      <c r="AH329" s="15">
        <v>0</v>
      </c>
      <c r="AI329" s="15">
        <v>0</v>
      </c>
      <c r="AJ329" s="15" t="s">
        <v>157</v>
      </c>
      <c r="AK329" s="15" t="s">
        <v>158</v>
      </c>
      <c r="AL329" s="15" t="s">
        <v>361</v>
      </c>
      <c r="AM329" s="17">
        <v>-5177.8500000000004</v>
      </c>
      <c r="AN329" s="17">
        <v>-380957.21</v>
      </c>
      <c r="AO329" s="15">
        <v>0.6</v>
      </c>
      <c r="AP329" s="17">
        <v>367855651.76999998</v>
      </c>
      <c r="AQ329" s="15">
        <v>1</v>
      </c>
      <c r="AR329" s="15" t="s">
        <v>17</v>
      </c>
      <c r="AS329" s="15" t="s">
        <v>343</v>
      </c>
      <c r="AT329" s="15">
        <v>0</v>
      </c>
      <c r="AU329" s="15">
        <v>0</v>
      </c>
      <c r="AV329" s="15">
        <v>0</v>
      </c>
      <c r="AW329" s="8">
        <f>VLOOKUP(F329,[1]sell!$B:$G,6,0)</f>
        <v>-367855651.76999998</v>
      </c>
      <c r="AX329" s="8">
        <f>VLOOKUP(F329,[1]sell!$B:$J,9,0)</f>
        <v>-380957.21</v>
      </c>
      <c r="AY329" s="8">
        <f t="shared" si="5"/>
        <v>-368236608.97999996</v>
      </c>
    </row>
    <row r="330" spans="1:51" ht="24.75" x14ac:dyDescent="0.25">
      <c r="D330" s="15" t="s">
        <v>1500</v>
      </c>
      <c r="E330" s="15">
        <v>18461407</v>
      </c>
      <c r="F330" s="15">
        <v>47396429</v>
      </c>
      <c r="G330" s="15" t="s">
        <v>146</v>
      </c>
      <c r="H330" s="15" t="s">
        <v>147</v>
      </c>
      <c r="I330" s="15" t="s">
        <v>147</v>
      </c>
      <c r="J330" s="15" t="s">
        <v>148</v>
      </c>
      <c r="K330" s="15" t="s">
        <v>148</v>
      </c>
      <c r="L330" s="20" t="s">
        <v>194</v>
      </c>
      <c r="M330" s="15" t="s">
        <v>882</v>
      </c>
      <c r="N330" s="15" t="s">
        <v>883</v>
      </c>
      <c r="O330" s="17">
        <v>200000000</v>
      </c>
      <c r="P330" s="15">
        <v>1</v>
      </c>
      <c r="Q330" s="15" t="s">
        <v>901</v>
      </c>
      <c r="R330" s="15" t="s">
        <v>901</v>
      </c>
      <c r="S330" s="15">
        <v>0</v>
      </c>
      <c r="T330" s="18">
        <v>200000000</v>
      </c>
      <c r="U330" s="15" t="s">
        <v>901</v>
      </c>
      <c r="V330" s="15" t="s">
        <v>1505</v>
      </c>
      <c r="W330" s="15" t="s">
        <v>17</v>
      </c>
      <c r="X330" s="15">
        <v>0</v>
      </c>
      <c r="Y330" s="15" t="s">
        <v>555</v>
      </c>
      <c r="Z330" s="15"/>
      <c r="AA330" s="19">
        <v>44376</v>
      </c>
      <c r="AB330" s="19">
        <v>44376</v>
      </c>
      <c r="AC330" s="19">
        <v>44466</v>
      </c>
      <c r="AD330" s="19">
        <v>44466</v>
      </c>
      <c r="AE330" s="15">
        <v>1</v>
      </c>
      <c r="AF330" s="15">
        <v>1</v>
      </c>
      <c r="AG330" s="15" t="s">
        <v>903</v>
      </c>
      <c r="AH330" s="15">
        <v>0</v>
      </c>
      <c r="AI330" s="15">
        <v>0</v>
      </c>
      <c r="AJ330" s="15" t="s">
        <v>157</v>
      </c>
      <c r="AK330" s="15" t="s">
        <v>158</v>
      </c>
      <c r="AL330" s="15" t="s">
        <v>361</v>
      </c>
      <c r="AM330" s="17">
        <v>-2078136.98</v>
      </c>
      <c r="AN330" s="17">
        <v>-2078136.98</v>
      </c>
      <c r="AO330" s="15">
        <v>6.02</v>
      </c>
      <c r="AP330" s="17">
        <v>200000000</v>
      </c>
      <c r="AQ330" s="15">
        <v>1</v>
      </c>
      <c r="AR330" s="15" t="s">
        <v>17</v>
      </c>
      <c r="AS330" s="15" t="s">
        <v>17</v>
      </c>
      <c r="AT330" s="15">
        <v>0</v>
      </c>
      <c r="AU330" s="15">
        <v>0</v>
      </c>
      <c r="AV330" s="15">
        <v>0</v>
      </c>
      <c r="AW330" s="8">
        <f>VLOOKUP(F330,[1]sell!$B:$G,6,0)</f>
        <v>-200000000</v>
      </c>
      <c r="AX330" s="8">
        <f>VLOOKUP(F330,[1]sell!$B:$J,9,0)</f>
        <v>-2078136.98</v>
      </c>
      <c r="AY330" s="8">
        <f t="shared" si="5"/>
        <v>-202078136.97999999</v>
      </c>
    </row>
    <row r="331" spans="1:51" ht="24.75" x14ac:dyDescent="0.25">
      <c r="D331" s="15" t="s">
        <v>1500</v>
      </c>
      <c r="E331" s="15">
        <v>18461408</v>
      </c>
      <c r="F331" s="15">
        <v>47396432</v>
      </c>
      <c r="G331" s="15" t="s">
        <v>146</v>
      </c>
      <c r="H331" s="15" t="s">
        <v>147</v>
      </c>
      <c r="I331" s="15" t="s">
        <v>147</v>
      </c>
      <c r="J331" s="15" t="s">
        <v>148</v>
      </c>
      <c r="K331" s="15" t="s">
        <v>148</v>
      </c>
      <c r="L331" s="20" t="s">
        <v>194</v>
      </c>
      <c r="M331" s="15" t="s">
        <v>882</v>
      </c>
      <c r="N331" s="15" t="s">
        <v>883</v>
      </c>
      <c r="O331" s="17">
        <v>200000000</v>
      </c>
      <c r="P331" s="15">
        <v>1</v>
      </c>
      <c r="Q331" s="15" t="s">
        <v>901</v>
      </c>
      <c r="R331" s="15" t="s">
        <v>901</v>
      </c>
      <c r="S331" s="15">
        <v>0</v>
      </c>
      <c r="T331" s="18">
        <v>200000000</v>
      </c>
      <c r="U331" s="15" t="s">
        <v>901</v>
      </c>
      <c r="V331" s="15" t="s">
        <v>1505</v>
      </c>
      <c r="W331" s="15" t="s">
        <v>17</v>
      </c>
      <c r="X331" s="15">
        <v>0</v>
      </c>
      <c r="Y331" s="15" t="s">
        <v>555</v>
      </c>
      <c r="Z331" s="15"/>
      <c r="AA331" s="19">
        <v>44376</v>
      </c>
      <c r="AB331" s="19">
        <v>44376</v>
      </c>
      <c r="AC331" s="19">
        <v>44466</v>
      </c>
      <c r="AD331" s="19">
        <v>44466</v>
      </c>
      <c r="AE331" s="15">
        <v>1</v>
      </c>
      <c r="AF331" s="15">
        <v>1</v>
      </c>
      <c r="AG331" s="15" t="s">
        <v>903</v>
      </c>
      <c r="AH331" s="15">
        <v>0</v>
      </c>
      <c r="AI331" s="15">
        <v>0</v>
      </c>
      <c r="AJ331" s="15" t="s">
        <v>157</v>
      </c>
      <c r="AK331" s="15" t="s">
        <v>158</v>
      </c>
      <c r="AL331" s="15" t="s">
        <v>361</v>
      </c>
      <c r="AM331" s="17">
        <v>-2078136.98</v>
      </c>
      <c r="AN331" s="17">
        <v>-2078136.98</v>
      </c>
      <c r="AO331" s="15">
        <v>6.02</v>
      </c>
      <c r="AP331" s="17">
        <v>200000000</v>
      </c>
      <c r="AQ331" s="15">
        <v>1</v>
      </c>
      <c r="AR331" s="15" t="s">
        <v>17</v>
      </c>
      <c r="AS331" s="15" t="s">
        <v>17</v>
      </c>
      <c r="AT331" s="15">
        <v>0</v>
      </c>
      <c r="AU331" s="15">
        <v>0</v>
      </c>
      <c r="AV331" s="15">
        <v>0</v>
      </c>
      <c r="AW331" s="8">
        <f>VLOOKUP(F331,[1]sell!$B:$G,6,0)</f>
        <v>-200000000</v>
      </c>
      <c r="AX331" s="8">
        <f>VLOOKUP(F331,[1]sell!$B:$J,9,0)</f>
        <v>-2078136.98</v>
      </c>
      <c r="AY331" s="8">
        <f t="shared" si="5"/>
        <v>-202078136.97999999</v>
      </c>
    </row>
    <row r="332" spans="1:51" ht="24.75" x14ac:dyDescent="0.25">
      <c r="D332" s="15" t="s">
        <v>1500</v>
      </c>
      <c r="E332" s="15">
        <v>18461409</v>
      </c>
      <c r="F332" s="15">
        <v>47396433</v>
      </c>
      <c r="G332" s="15" t="s">
        <v>146</v>
      </c>
      <c r="H332" s="15" t="s">
        <v>147</v>
      </c>
      <c r="I332" s="15" t="s">
        <v>147</v>
      </c>
      <c r="J332" s="15" t="s">
        <v>148</v>
      </c>
      <c r="K332" s="15" t="s">
        <v>148</v>
      </c>
      <c r="L332" s="20" t="s">
        <v>194</v>
      </c>
      <c r="M332" s="15" t="s">
        <v>882</v>
      </c>
      <c r="N332" s="15" t="s">
        <v>883</v>
      </c>
      <c r="O332" s="17">
        <v>200000000</v>
      </c>
      <c r="P332" s="15">
        <v>1</v>
      </c>
      <c r="Q332" s="15" t="s">
        <v>901</v>
      </c>
      <c r="R332" s="15" t="s">
        <v>901</v>
      </c>
      <c r="S332" s="15">
        <v>0</v>
      </c>
      <c r="T332" s="18">
        <v>200000000</v>
      </c>
      <c r="U332" s="15" t="s">
        <v>901</v>
      </c>
      <c r="V332" s="15" t="s">
        <v>1505</v>
      </c>
      <c r="W332" s="15" t="s">
        <v>17</v>
      </c>
      <c r="X332" s="15">
        <v>0</v>
      </c>
      <c r="Y332" s="15" t="s">
        <v>555</v>
      </c>
      <c r="Z332" s="15"/>
      <c r="AA332" s="19">
        <v>44376</v>
      </c>
      <c r="AB332" s="19">
        <v>44376</v>
      </c>
      <c r="AC332" s="19">
        <v>44466</v>
      </c>
      <c r="AD332" s="19">
        <v>44466</v>
      </c>
      <c r="AE332" s="15">
        <v>1</v>
      </c>
      <c r="AF332" s="15">
        <v>1</v>
      </c>
      <c r="AG332" s="15" t="s">
        <v>903</v>
      </c>
      <c r="AH332" s="15">
        <v>0</v>
      </c>
      <c r="AI332" s="15">
        <v>0</v>
      </c>
      <c r="AJ332" s="15" t="s">
        <v>157</v>
      </c>
      <c r="AK332" s="15" t="s">
        <v>158</v>
      </c>
      <c r="AL332" s="15" t="s">
        <v>361</v>
      </c>
      <c r="AM332" s="17">
        <v>-2078136.98</v>
      </c>
      <c r="AN332" s="17">
        <v>-2078136.98</v>
      </c>
      <c r="AO332" s="15">
        <v>6.02</v>
      </c>
      <c r="AP332" s="17">
        <v>200000000</v>
      </c>
      <c r="AQ332" s="15">
        <v>1</v>
      </c>
      <c r="AR332" s="15" t="s">
        <v>17</v>
      </c>
      <c r="AS332" s="15" t="s">
        <v>17</v>
      </c>
      <c r="AT332" s="15">
        <v>0</v>
      </c>
      <c r="AU332" s="15">
        <v>0</v>
      </c>
      <c r="AV332" s="15">
        <v>0</v>
      </c>
      <c r="AW332" s="8">
        <f>VLOOKUP(F332,[1]sell!$B:$G,6,0)</f>
        <v>-200000000</v>
      </c>
      <c r="AX332" s="8">
        <f>VLOOKUP(F332,[1]sell!$B:$J,9,0)</f>
        <v>-2078136.98</v>
      </c>
      <c r="AY332" s="8">
        <f t="shared" si="5"/>
        <v>-202078136.97999999</v>
      </c>
    </row>
    <row r="333" spans="1:51" ht="24.75" x14ac:dyDescent="0.25">
      <c r="D333" s="15" t="s">
        <v>1500</v>
      </c>
      <c r="E333" s="15">
        <v>18461410</v>
      </c>
      <c r="F333" s="15">
        <v>47396434</v>
      </c>
      <c r="G333" s="15" t="s">
        <v>146</v>
      </c>
      <c r="H333" s="15" t="s">
        <v>147</v>
      </c>
      <c r="I333" s="15" t="s">
        <v>147</v>
      </c>
      <c r="J333" s="15" t="s">
        <v>148</v>
      </c>
      <c r="K333" s="15" t="s">
        <v>148</v>
      </c>
      <c r="L333" s="20" t="s">
        <v>194</v>
      </c>
      <c r="M333" s="15" t="s">
        <v>882</v>
      </c>
      <c r="N333" s="15" t="s">
        <v>883</v>
      </c>
      <c r="O333" s="17">
        <v>200000000</v>
      </c>
      <c r="P333" s="15">
        <v>1</v>
      </c>
      <c r="Q333" s="15" t="s">
        <v>901</v>
      </c>
      <c r="R333" s="15" t="s">
        <v>901</v>
      </c>
      <c r="S333" s="15">
        <v>0</v>
      </c>
      <c r="T333" s="18">
        <v>200000000</v>
      </c>
      <c r="U333" s="15" t="s">
        <v>901</v>
      </c>
      <c r="V333" s="15" t="s">
        <v>1505</v>
      </c>
      <c r="W333" s="15" t="s">
        <v>17</v>
      </c>
      <c r="X333" s="15">
        <v>0</v>
      </c>
      <c r="Y333" s="15" t="s">
        <v>555</v>
      </c>
      <c r="Z333" s="15"/>
      <c r="AA333" s="19">
        <v>44376</v>
      </c>
      <c r="AB333" s="19">
        <v>44376</v>
      </c>
      <c r="AC333" s="19">
        <v>44466</v>
      </c>
      <c r="AD333" s="19">
        <v>44466</v>
      </c>
      <c r="AE333" s="15">
        <v>1</v>
      </c>
      <c r="AF333" s="15">
        <v>1</v>
      </c>
      <c r="AG333" s="15" t="s">
        <v>903</v>
      </c>
      <c r="AH333" s="15">
        <v>0</v>
      </c>
      <c r="AI333" s="15">
        <v>0</v>
      </c>
      <c r="AJ333" s="15" t="s">
        <v>157</v>
      </c>
      <c r="AK333" s="15" t="s">
        <v>158</v>
      </c>
      <c r="AL333" s="15" t="s">
        <v>361</v>
      </c>
      <c r="AM333" s="17">
        <v>-2078136.98</v>
      </c>
      <c r="AN333" s="17">
        <v>-2078136.98</v>
      </c>
      <c r="AO333" s="15">
        <v>6.02</v>
      </c>
      <c r="AP333" s="17">
        <v>200000000</v>
      </c>
      <c r="AQ333" s="15">
        <v>1</v>
      </c>
      <c r="AR333" s="15" t="s">
        <v>17</v>
      </c>
      <c r="AS333" s="15" t="s">
        <v>17</v>
      </c>
      <c r="AT333" s="15">
        <v>0</v>
      </c>
      <c r="AU333" s="15">
        <v>0</v>
      </c>
      <c r="AV333" s="15">
        <v>0</v>
      </c>
      <c r="AW333" s="8">
        <f>VLOOKUP(F333,[1]sell!$B:$G,6,0)</f>
        <v>-200000000</v>
      </c>
      <c r="AX333" s="8">
        <f>VLOOKUP(F333,[1]sell!$B:$J,9,0)</f>
        <v>-2078136.98</v>
      </c>
      <c r="AY333" s="8">
        <f t="shared" si="5"/>
        <v>-202078136.97999999</v>
      </c>
    </row>
    <row r="334" spans="1:51" ht="24.75" x14ac:dyDescent="0.25">
      <c r="D334" s="15" t="s">
        <v>1500</v>
      </c>
      <c r="E334" s="15">
        <v>18461411</v>
      </c>
      <c r="F334" s="15">
        <v>47396435</v>
      </c>
      <c r="G334" s="15" t="s">
        <v>146</v>
      </c>
      <c r="H334" s="15" t="s">
        <v>147</v>
      </c>
      <c r="I334" s="15" t="s">
        <v>147</v>
      </c>
      <c r="J334" s="15" t="s">
        <v>148</v>
      </c>
      <c r="K334" s="15" t="s">
        <v>148</v>
      </c>
      <c r="L334" s="20" t="s">
        <v>194</v>
      </c>
      <c r="M334" s="15" t="s">
        <v>882</v>
      </c>
      <c r="N334" s="15" t="s">
        <v>883</v>
      </c>
      <c r="O334" s="17">
        <v>200000000</v>
      </c>
      <c r="P334" s="15">
        <v>1</v>
      </c>
      <c r="Q334" s="15" t="s">
        <v>901</v>
      </c>
      <c r="R334" s="15" t="s">
        <v>901</v>
      </c>
      <c r="S334" s="15">
        <v>0</v>
      </c>
      <c r="T334" s="18">
        <v>200000000</v>
      </c>
      <c r="U334" s="15" t="s">
        <v>901</v>
      </c>
      <c r="V334" s="15" t="s">
        <v>1506</v>
      </c>
      <c r="W334" s="15" t="s">
        <v>17</v>
      </c>
      <c r="X334" s="15">
        <v>0</v>
      </c>
      <c r="Y334" s="15" t="s">
        <v>555</v>
      </c>
      <c r="Z334" s="15"/>
      <c r="AA334" s="19">
        <v>44376</v>
      </c>
      <c r="AB334" s="19">
        <v>44376</v>
      </c>
      <c r="AC334" s="19">
        <v>44466</v>
      </c>
      <c r="AD334" s="19">
        <v>44466</v>
      </c>
      <c r="AE334" s="15">
        <v>1</v>
      </c>
      <c r="AF334" s="15">
        <v>1</v>
      </c>
      <c r="AG334" s="15" t="s">
        <v>903</v>
      </c>
      <c r="AH334" s="15">
        <v>0</v>
      </c>
      <c r="AI334" s="15">
        <v>0</v>
      </c>
      <c r="AJ334" s="15" t="s">
        <v>157</v>
      </c>
      <c r="AK334" s="15" t="s">
        <v>158</v>
      </c>
      <c r="AL334" s="15" t="s">
        <v>361</v>
      </c>
      <c r="AM334" s="17">
        <v>-2081589.04</v>
      </c>
      <c r="AN334" s="17">
        <v>-2081589.04</v>
      </c>
      <c r="AO334" s="15">
        <v>6.03</v>
      </c>
      <c r="AP334" s="17">
        <v>200000000</v>
      </c>
      <c r="AQ334" s="15">
        <v>1</v>
      </c>
      <c r="AR334" s="15" t="s">
        <v>17</v>
      </c>
      <c r="AS334" s="15" t="s">
        <v>17</v>
      </c>
      <c r="AT334" s="15">
        <v>0</v>
      </c>
      <c r="AU334" s="15">
        <v>0</v>
      </c>
      <c r="AV334" s="15">
        <v>0</v>
      </c>
      <c r="AW334" s="8">
        <f>VLOOKUP(F334,[1]sell!$B:$G,6,0)</f>
        <v>-200000000</v>
      </c>
      <c r="AX334" s="8">
        <f>VLOOKUP(F334,[1]sell!$B:$J,9,0)</f>
        <v>-2081589.04</v>
      </c>
      <c r="AY334" s="8">
        <f t="shared" si="5"/>
        <v>-202081589.03999999</v>
      </c>
    </row>
    <row r="335" spans="1:51" ht="24.75" x14ac:dyDescent="0.25">
      <c r="D335" s="15" t="s">
        <v>1500</v>
      </c>
      <c r="E335" s="15">
        <v>18461412</v>
      </c>
      <c r="F335" s="15">
        <v>47396436</v>
      </c>
      <c r="G335" s="15" t="s">
        <v>146</v>
      </c>
      <c r="H335" s="15" t="s">
        <v>147</v>
      </c>
      <c r="I335" s="15" t="s">
        <v>147</v>
      </c>
      <c r="J335" s="15" t="s">
        <v>148</v>
      </c>
      <c r="K335" s="15" t="s">
        <v>148</v>
      </c>
      <c r="L335" s="20" t="s">
        <v>194</v>
      </c>
      <c r="M335" s="15" t="s">
        <v>882</v>
      </c>
      <c r="N335" s="15" t="s">
        <v>883</v>
      </c>
      <c r="O335" s="17">
        <v>200000000</v>
      </c>
      <c r="P335" s="15">
        <v>1</v>
      </c>
      <c r="Q335" s="15" t="s">
        <v>901</v>
      </c>
      <c r="R335" s="15" t="s">
        <v>901</v>
      </c>
      <c r="S335" s="15">
        <v>0</v>
      </c>
      <c r="T335" s="18">
        <v>200000000</v>
      </c>
      <c r="U335" s="15" t="s">
        <v>901</v>
      </c>
      <c r="V335" s="15" t="s">
        <v>1507</v>
      </c>
      <c r="W335" s="15" t="s">
        <v>17</v>
      </c>
      <c r="X335" s="15">
        <v>0</v>
      </c>
      <c r="Y335" s="15" t="s">
        <v>555</v>
      </c>
      <c r="Z335" s="15"/>
      <c r="AA335" s="19">
        <v>44376</v>
      </c>
      <c r="AB335" s="19">
        <v>44376</v>
      </c>
      <c r="AC335" s="19">
        <v>44466</v>
      </c>
      <c r="AD335" s="19">
        <v>44466</v>
      </c>
      <c r="AE335" s="15">
        <v>1</v>
      </c>
      <c r="AF335" s="15">
        <v>1</v>
      </c>
      <c r="AG335" s="15" t="s">
        <v>903</v>
      </c>
      <c r="AH335" s="15">
        <v>0</v>
      </c>
      <c r="AI335" s="15">
        <v>0</v>
      </c>
      <c r="AJ335" s="15" t="s">
        <v>157</v>
      </c>
      <c r="AK335" s="15" t="s">
        <v>158</v>
      </c>
      <c r="AL335" s="15" t="s">
        <v>361</v>
      </c>
      <c r="AM335" s="17">
        <v>-2085041.1</v>
      </c>
      <c r="AN335" s="17">
        <v>-2085041.1</v>
      </c>
      <c r="AO335" s="15">
        <v>6.04</v>
      </c>
      <c r="AP335" s="17">
        <v>200000000</v>
      </c>
      <c r="AQ335" s="15">
        <v>1</v>
      </c>
      <c r="AR335" s="15" t="s">
        <v>17</v>
      </c>
      <c r="AS335" s="15" t="s">
        <v>17</v>
      </c>
      <c r="AT335" s="15">
        <v>0</v>
      </c>
      <c r="AU335" s="15">
        <v>0</v>
      </c>
      <c r="AV335" s="15">
        <v>0</v>
      </c>
      <c r="AW335" s="8">
        <f>VLOOKUP(F335,[1]sell!$B:$G,6,0)</f>
        <v>-200000000</v>
      </c>
      <c r="AX335" s="8">
        <f>VLOOKUP(F335,[1]sell!$B:$J,9,0)</f>
        <v>-2085041.1</v>
      </c>
      <c r="AY335" s="8">
        <f t="shared" si="5"/>
        <v>-202085041.09999999</v>
      </c>
    </row>
    <row r="336" spans="1:51" ht="24.75" x14ac:dyDescent="0.25">
      <c r="D336" s="15" t="s">
        <v>1500</v>
      </c>
      <c r="E336" s="15">
        <v>18461413</v>
      </c>
      <c r="F336" s="15">
        <v>47396437</v>
      </c>
      <c r="G336" s="15" t="s">
        <v>146</v>
      </c>
      <c r="H336" s="15" t="s">
        <v>147</v>
      </c>
      <c r="I336" s="15" t="s">
        <v>147</v>
      </c>
      <c r="J336" s="15" t="s">
        <v>148</v>
      </c>
      <c r="K336" s="15" t="s">
        <v>148</v>
      </c>
      <c r="L336" s="20" t="s">
        <v>194</v>
      </c>
      <c r="M336" s="15" t="s">
        <v>882</v>
      </c>
      <c r="N336" s="15" t="s">
        <v>883</v>
      </c>
      <c r="O336" s="17">
        <v>200000000</v>
      </c>
      <c r="P336" s="15">
        <v>1</v>
      </c>
      <c r="Q336" s="15" t="s">
        <v>901</v>
      </c>
      <c r="R336" s="15" t="s">
        <v>901</v>
      </c>
      <c r="S336" s="15">
        <v>0</v>
      </c>
      <c r="T336" s="18">
        <v>200000000</v>
      </c>
      <c r="U336" s="15" t="s">
        <v>901</v>
      </c>
      <c r="V336" s="15" t="s">
        <v>1508</v>
      </c>
      <c r="W336" s="15" t="s">
        <v>17</v>
      </c>
      <c r="X336" s="15">
        <v>0</v>
      </c>
      <c r="Y336" s="15" t="s">
        <v>555</v>
      </c>
      <c r="Z336" s="15"/>
      <c r="AA336" s="19">
        <v>44376</v>
      </c>
      <c r="AB336" s="19">
        <v>44376</v>
      </c>
      <c r="AC336" s="19">
        <v>44466</v>
      </c>
      <c r="AD336" s="19">
        <v>44466</v>
      </c>
      <c r="AE336" s="15">
        <v>1</v>
      </c>
      <c r="AF336" s="15">
        <v>1</v>
      </c>
      <c r="AG336" s="15" t="s">
        <v>903</v>
      </c>
      <c r="AH336" s="15">
        <v>0</v>
      </c>
      <c r="AI336" s="15">
        <v>0</v>
      </c>
      <c r="AJ336" s="15" t="s">
        <v>157</v>
      </c>
      <c r="AK336" s="15" t="s">
        <v>158</v>
      </c>
      <c r="AL336" s="15" t="s">
        <v>361</v>
      </c>
      <c r="AM336" s="17">
        <v>-2088493.14</v>
      </c>
      <c r="AN336" s="17">
        <v>-2088493.14</v>
      </c>
      <c r="AO336" s="15">
        <v>6.05</v>
      </c>
      <c r="AP336" s="17">
        <v>200000000</v>
      </c>
      <c r="AQ336" s="15">
        <v>1</v>
      </c>
      <c r="AR336" s="15" t="s">
        <v>17</v>
      </c>
      <c r="AS336" s="15" t="s">
        <v>17</v>
      </c>
      <c r="AT336" s="15">
        <v>0</v>
      </c>
      <c r="AU336" s="15">
        <v>0</v>
      </c>
      <c r="AV336" s="15">
        <v>0</v>
      </c>
      <c r="AW336" s="8">
        <f>VLOOKUP(F336,[1]sell!$B:$G,6,0)</f>
        <v>-200000000</v>
      </c>
      <c r="AX336" s="8">
        <f>VLOOKUP(F336,[1]sell!$B:$J,9,0)</f>
        <v>-2088493.14</v>
      </c>
      <c r="AY336" s="8">
        <f t="shared" si="5"/>
        <v>-202088493.13999999</v>
      </c>
    </row>
    <row r="337" spans="4:51" ht="24.75" x14ac:dyDescent="0.25">
      <c r="D337" s="15" t="s">
        <v>1500</v>
      </c>
      <c r="E337" s="15">
        <v>18461414</v>
      </c>
      <c r="F337" s="15">
        <v>47396438</v>
      </c>
      <c r="G337" s="15" t="s">
        <v>146</v>
      </c>
      <c r="H337" s="15" t="s">
        <v>147</v>
      </c>
      <c r="I337" s="15" t="s">
        <v>147</v>
      </c>
      <c r="J337" s="15" t="s">
        <v>148</v>
      </c>
      <c r="K337" s="15" t="s">
        <v>148</v>
      </c>
      <c r="L337" s="20" t="s">
        <v>194</v>
      </c>
      <c r="M337" s="15" t="s">
        <v>882</v>
      </c>
      <c r="N337" s="15" t="s">
        <v>883</v>
      </c>
      <c r="O337" s="17">
        <v>200000000</v>
      </c>
      <c r="P337" s="15">
        <v>1</v>
      </c>
      <c r="Q337" s="15" t="s">
        <v>901</v>
      </c>
      <c r="R337" s="15" t="s">
        <v>901</v>
      </c>
      <c r="S337" s="15">
        <v>0</v>
      </c>
      <c r="T337" s="18">
        <v>200000000</v>
      </c>
      <c r="U337" s="15" t="s">
        <v>901</v>
      </c>
      <c r="V337" s="15" t="s">
        <v>1508</v>
      </c>
      <c r="W337" s="15" t="s">
        <v>17</v>
      </c>
      <c r="X337" s="15">
        <v>0</v>
      </c>
      <c r="Y337" s="15" t="s">
        <v>555</v>
      </c>
      <c r="Z337" s="15"/>
      <c r="AA337" s="19">
        <v>44376</v>
      </c>
      <c r="AB337" s="19">
        <v>44376</v>
      </c>
      <c r="AC337" s="19">
        <v>44466</v>
      </c>
      <c r="AD337" s="19">
        <v>44466</v>
      </c>
      <c r="AE337" s="15">
        <v>1</v>
      </c>
      <c r="AF337" s="15">
        <v>1</v>
      </c>
      <c r="AG337" s="15" t="s">
        <v>903</v>
      </c>
      <c r="AH337" s="15">
        <v>0</v>
      </c>
      <c r="AI337" s="15">
        <v>0</v>
      </c>
      <c r="AJ337" s="15" t="s">
        <v>157</v>
      </c>
      <c r="AK337" s="15" t="s">
        <v>158</v>
      </c>
      <c r="AL337" s="15" t="s">
        <v>361</v>
      </c>
      <c r="AM337" s="17">
        <v>-2088493.14</v>
      </c>
      <c r="AN337" s="17">
        <v>-2088493.14</v>
      </c>
      <c r="AO337" s="15">
        <v>6.05</v>
      </c>
      <c r="AP337" s="17">
        <v>200000000</v>
      </c>
      <c r="AQ337" s="15">
        <v>1</v>
      </c>
      <c r="AR337" s="15" t="s">
        <v>17</v>
      </c>
      <c r="AS337" s="15" t="s">
        <v>17</v>
      </c>
      <c r="AT337" s="15">
        <v>0</v>
      </c>
      <c r="AU337" s="15">
        <v>0</v>
      </c>
      <c r="AV337" s="15">
        <v>0</v>
      </c>
      <c r="AW337" s="8">
        <f>VLOOKUP(F337,[1]sell!$B:$G,6,0)</f>
        <v>-200000000</v>
      </c>
      <c r="AX337" s="8">
        <f>VLOOKUP(F337,[1]sell!$B:$J,9,0)</f>
        <v>-2088493.14</v>
      </c>
      <c r="AY337" s="8">
        <f t="shared" si="5"/>
        <v>-202088493.13999999</v>
      </c>
    </row>
    <row r="338" spans="4:51" ht="24.75" x14ac:dyDescent="0.25">
      <c r="D338" s="15" t="s">
        <v>1500</v>
      </c>
      <c r="E338" s="15">
        <v>18461415</v>
      </c>
      <c r="F338" s="15">
        <v>47396509</v>
      </c>
      <c r="G338" s="15" t="s">
        <v>146</v>
      </c>
      <c r="H338" s="15" t="s">
        <v>147</v>
      </c>
      <c r="I338" s="15" t="s">
        <v>147</v>
      </c>
      <c r="J338" s="15" t="s">
        <v>148</v>
      </c>
      <c r="K338" s="15" t="s">
        <v>148</v>
      </c>
      <c r="L338" s="20" t="s">
        <v>194</v>
      </c>
      <c r="M338" s="15" t="s">
        <v>882</v>
      </c>
      <c r="N338" s="15" t="s">
        <v>883</v>
      </c>
      <c r="O338" s="17">
        <v>200000000</v>
      </c>
      <c r="P338" s="15">
        <v>1</v>
      </c>
      <c r="Q338" s="15" t="s">
        <v>901</v>
      </c>
      <c r="R338" s="15" t="s">
        <v>901</v>
      </c>
      <c r="S338" s="15">
        <v>0</v>
      </c>
      <c r="T338" s="18">
        <v>200000000</v>
      </c>
      <c r="U338" s="15" t="s">
        <v>901</v>
      </c>
      <c r="V338" s="15" t="s">
        <v>1509</v>
      </c>
      <c r="W338" s="15" t="s">
        <v>17</v>
      </c>
      <c r="X338" s="15">
        <v>0</v>
      </c>
      <c r="Y338" s="15" t="s">
        <v>555</v>
      </c>
      <c r="Z338" s="15"/>
      <c r="AA338" s="19">
        <v>44376</v>
      </c>
      <c r="AB338" s="19">
        <v>44376</v>
      </c>
      <c r="AC338" s="19">
        <v>44466</v>
      </c>
      <c r="AD338" s="19">
        <v>44466</v>
      </c>
      <c r="AE338" s="15">
        <v>1</v>
      </c>
      <c r="AF338" s="15">
        <v>1</v>
      </c>
      <c r="AG338" s="15" t="s">
        <v>903</v>
      </c>
      <c r="AH338" s="15">
        <v>0</v>
      </c>
      <c r="AI338" s="15">
        <v>0</v>
      </c>
      <c r="AJ338" s="15" t="s">
        <v>157</v>
      </c>
      <c r="AK338" s="15" t="s">
        <v>158</v>
      </c>
      <c r="AL338" s="15" t="s">
        <v>361</v>
      </c>
      <c r="AM338" s="17">
        <v>-2102301.37</v>
      </c>
      <c r="AN338" s="17">
        <v>-2102301.37</v>
      </c>
      <c r="AO338" s="15">
        <v>6.09</v>
      </c>
      <c r="AP338" s="17">
        <v>200000000</v>
      </c>
      <c r="AQ338" s="15">
        <v>1</v>
      </c>
      <c r="AR338" s="15" t="s">
        <v>17</v>
      </c>
      <c r="AS338" s="15" t="s">
        <v>17</v>
      </c>
      <c r="AT338" s="15">
        <v>0</v>
      </c>
      <c r="AU338" s="15">
        <v>0</v>
      </c>
      <c r="AV338" s="15">
        <v>0</v>
      </c>
      <c r="AW338" s="8">
        <f>VLOOKUP(F338,[1]sell!$B:$G,6,0)</f>
        <v>-200000000</v>
      </c>
      <c r="AX338" s="8">
        <f>VLOOKUP(F338,[1]sell!$B:$J,9,0)</f>
        <v>-2102301.37</v>
      </c>
      <c r="AY338" s="8">
        <f t="shared" si="5"/>
        <v>-202102301.37</v>
      </c>
    </row>
    <row r="339" spans="4:51" ht="24.75" x14ac:dyDescent="0.25">
      <c r="D339" s="15" t="s">
        <v>1500</v>
      </c>
      <c r="E339" s="15">
        <v>18461416</v>
      </c>
      <c r="F339" s="15">
        <v>47396510</v>
      </c>
      <c r="G339" s="15" t="s">
        <v>146</v>
      </c>
      <c r="H339" s="15" t="s">
        <v>147</v>
      </c>
      <c r="I339" s="15" t="s">
        <v>147</v>
      </c>
      <c r="J339" s="15" t="s">
        <v>148</v>
      </c>
      <c r="K339" s="15" t="s">
        <v>148</v>
      </c>
      <c r="L339" s="20" t="s">
        <v>194</v>
      </c>
      <c r="M339" s="15" t="s">
        <v>882</v>
      </c>
      <c r="N339" s="15" t="s">
        <v>883</v>
      </c>
      <c r="O339" s="17">
        <v>200000000</v>
      </c>
      <c r="P339" s="15">
        <v>1</v>
      </c>
      <c r="Q339" s="15" t="s">
        <v>901</v>
      </c>
      <c r="R339" s="15" t="s">
        <v>901</v>
      </c>
      <c r="S339" s="15">
        <v>0</v>
      </c>
      <c r="T339" s="18">
        <v>200000000</v>
      </c>
      <c r="U339" s="15" t="s">
        <v>901</v>
      </c>
      <c r="V339" s="15" t="s">
        <v>1510</v>
      </c>
      <c r="W339" s="15" t="s">
        <v>17</v>
      </c>
      <c r="X339" s="15">
        <v>0</v>
      </c>
      <c r="Y339" s="15" t="s">
        <v>555</v>
      </c>
      <c r="Z339" s="15"/>
      <c r="AA339" s="19">
        <v>44376</v>
      </c>
      <c r="AB339" s="19">
        <v>44376</v>
      </c>
      <c r="AC339" s="19">
        <v>44466</v>
      </c>
      <c r="AD339" s="19">
        <v>44466</v>
      </c>
      <c r="AE339" s="15">
        <v>1</v>
      </c>
      <c r="AF339" s="15">
        <v>1</v>
      </c>
      <c r="AG339" s="15" t="s">
        <v>903</v>
      </c>
      <c r="AH339" s="15">
        <v>0</v>
      </c>
      <c r="AI339" s="15">
        <v>0</v>
      </c>
      <c r="AJ339" s="15" t="s">
        <v>157</v>
      </c>
      <c r="AK339" s="15" t="s">
        <v>158</v>
      </c>
      <c r="AL339" s="15" t="s">
        <v>361</v>
      </c>
      <c r="AM339" s="17">
        <v>-2105753.42</v>
      </c>
      <c r="AN339" s="17">
        <v>-2105753.42</v>
      </c>
      <c r="AO339" s="15">
        <v>6.1</v>
      </c>
      <c r="AP339" s="17">
        <v>200000000</v>
      </c>
      <c r="AQ339" s="15">
        <v>1</v>
      </c>
      <c r="AR339" s="15" t="s">
        <v>17</v>
      </c>
      <c r="AS339" s="15" t="s">
        <v>17</v>
      </c>
      <c r="AT339" s="15">
        <v>0</v>
      </c>
      <c r="AU339" s="15">
        <v>0</v>
      </c>
      <c r="AV339" s="15">
        <v>0</v>
      </c>
      <c r="AW339" s="8">
        <f>VLOOKUP(F339,[1]sell!$B:$G,6,0)</f>
        <v>-200000000</v>
      </c>
      <c r="AX339" s="8">
        <f>VLOOKUP(F339,[1]sell!$B:$J,9,0)</f>
        <v>-2105753.42</v>
      </c>
      <c r="AY339" s="8">
        <f t="shared" si="5"/>
        <v>-202105753.41999999</v>
      </c>
    </row>
    <row r="340" spans="4:51" ht="24.75" x14ac:dyDescent="0.25">
      <c r="D340" s="15" t="s">
        <v>1500</v>
      </c>
      <c r="E340" s="15">
        <v>18461417</v>
      </c>
      <c r="F340" s="15">
        <v>47396513</v>
      </c>
      <c r="G340" s="15" t="s">
        <v>146</v>
      </c>
      <c r="H340" s="15" t="s">
        <v>147</v>
      </c>
      <c r="I340" s="15" t="s">
        <v>147</v>
      </c>
      <c r="J340" s="15" t="s">
        <v>148</v>
      </c>
      <c r="K340" s="15" t="s">
        <v>148</v>
      </c>
      <c r="L340" s="20" t="s">
        <v>194</v>
      </c>
      <c r="M340" s="15" t="s">
        <v>882</v>
      </c>
      <c r="N340" s="15" t="s">
        <v>883</v>
      </c>
      <c r="O340" s="17">
        <v>200000000</v>
      </c>
      <c r="P340" s="15">
        <v>1</v>
      </c>
      <c r="Q340" s="15" t="s">
        <v>901</v>
      </c>
      <c r="R340" s="15" t="s">
        <v>901</v>
      </c>
      <c r="S340" s="15">
        <v>0</v>
      </c>
      <c r="T340" s="18">
        <v>200000000</v>
      </c>
      <c r="U340" s="15" t="s">
        <v>901</v>
      </c>
      <c r="V340" s="15" t="s">
        <v>1510</v>
      </c>
      <c r="W340" s="15" t="s">
        <v>17</v>
      </c>
      <c r="X340" s="15">
        <v>0</v>
      </c>
      <c r="Y340" s="15" t="s">
        <v>555</v>
      </c>
      <c r="Z340" s="15"/>
      <c r="AA340" s="19">
        <v>44376</v>
      </c>
      <c r="AB340" s="19">
        <v>44376</v>
      </c>
      <c r="AC340" s="19">
        <v>44466</v>
      </c>
      <c r="AD340" s="19">
        <v>44466</v>
      </c>
      <c r="AE340" s="15">
        <v>1</v>
      </c>
      <c r="AF340" s="15">
        <v>1</v>
      </c>
      <c r="AG340" s="15" t="s">
        <v>903</v>
      </c>
      <c r="AH340" s="15">
        <v>0</v>
      </c>
      <c r="AI340" s="15">
        <v>0</v>
      </c>
      <c r="AJ340" s="15" t="s">
        <v>157</v>
      </c>
      <c r="AK340" s="15" t="s">
        <v>158</v>
      </c>
      <c r="AL340" s="15" t="s">
        <v>361</v>
      </c>
      <c r="AM340" s="17">
        <v>-2105753.42</v>
      </c>
      <c r="AN340" s="17">
        <v>-2105753.42</v>
      </c>
      <c r="AO340" s="15">
        <v>6.1</v>
      </c>
      <c r="AP340" s="17">
        <v>200000000</v>
      </c>
      <c r="AQ340" s="15">
        <v>1</v>
      </c>
      <c r="AR340" s="15" t="s">
        <v>17</v>
      </c>
      <c r="AS340" s="15" t="s">
        <v>17</v>
      </c>
      <c r="AT340" s="15">
        <v>0</v>
      </c>
      <c r="AU340" s="15">
        <v>0</v>
      </c>
      <c r="AV340" s="15">
        <v>0</v>
      </c>
      <c r="AW340" s="8">
        <f>VLOOKUP(F340,[1]sell!$B:$G,6,0)</f>
        <v>-200000000</v>
      </c>
      <c r="AX340" s="8">
        <f>VLOOKUP(F340,[1]sell!$B:$J,9,0)</f>
        <v>-2105753.42</v>
      </c>
      <c r="AY340" s="8">
        <f t="shared" si="5"/>
        <v>-202105753.41999999</v>
      </c>
    </row>
    <row r="341" spans="4:51" ht="24.75" x14ac:dyDescent="0.25">
      <c r="D341" s="15" t="s">
        <v>1500</v>
      </c>
      <c r="E341" s="15">
        <v>18461418</v>
      </c>
      <c r="F341" s="15">
        <v>47396514</v>
      </c>
      <c r="G341" s="15" t="s">
        <v>146</v>
      </c>
      <c r="H341" s="15" t="s">
        <v>147</v>
      </c>
      <c r="I341" s="15" t="s">
        <v>147</v>
      </c>
      <c r="J341" s="15" t="s">
        <v>148</v>
      </c>
      <c r="K341" s="15" t="s">
        <v>148</v>
      </c>
      <c r="L341" s="20" t="s">
        <v>194</v>
      </c>
      <c r="M341" s="15" t="s">
        <v>882</v>
      </c>
      <c r="N341" s="15" t="s">
        <v>883</v>
      </c>
      <c r="O341" s="17">
        <v>200000000</v>
      </c>
      <c r="P341" s="15">
        <v>1</v>
      </c>
      <c r="Q341" s="15" t="s">
        <v>901</v>
      </c>
      <c r="R341" s="15" t="s">
        <v>901</v>
      </c>
      <c r="S341" s="15">
        <v>0</v>
      </c>
      <c r="T341" s="18">
        <v>200000000</v>
      </c>
      <c r="U341" s="15" t="s">
        <v>901</v>
      </c>
      <c r="V341" s="15" t="s">
        <v>1510</v>
      </c>
      <c r="W341" s="15" t="s">
        <v>17</v>
      </c>
      <c r="X341" s="15">
        <v>0</v>
      </c>
      <c r="Y341" s="15" t="s">
        <v>555</v>
      </c>
      <c r="Z341" s="15"/>
      <c r="AA341" s="19">
        <v>44376</v>
      </c>
      <c r="AB341" s="19">
        <v>44376</v>
      </c>
      <c r="AC341" s="19">
        <v>44466</v>
      </c>
      <c r="AD341" s="19">
        <v>44466</v>
      </c>
      <c r="AE341" s="15">
        <v>1</v>
      </c>
      <c r="AF341" s="15">
        <v>1</v>
      </c>
      <c r="AG341" s="15" t="s">
        <v>903</v>
      </c>
      <c r="AH341" s="15">
        <v>0</v>
      </c>
      <c r="AI341" s="15">
        <v>0</v>
      </c>
      <c r="AJ341" s="15" t="s">
        <v>157</v>
      </c>
      <c r="AK341" s="15" t="s">
        <v>158</v>
      </c>
      <c r="AL341" s="15" t="s">
        <v>361</v>
      </c>
      <c r="AM341" s="17">
        <v>-2105753.42</v>
      </c>
      <c r="AN341" s="17">
        <v>-2105753.42</v>
      </c>
      <c r="AO341" s="15">
        <v>6.1</v>
      </c>
      <c r="AP341" s="17">
        <v>200000000</v>
      </c>
      <c r="AQ341" s="15">
        <v>1</v>
      </c>
      <c r="AR341" s="15" t="s">
        <v>17</v>
      </c>
      <c r="AS341" s="15" t="s">
        <v>17</v>
      </c>
      <c r="AT341" s="15">
        <v>0</v>
      </c>
      <c r="AU341" s="15">
        <v>0</v>
      </c>
      <c r="AV341" s="15">
        <v>0</v>
      </c>
      <c r="AW341" s="8">
        <f>VLOOKUP(F341,[1]sell!$B:$G,6,0)</f>
        <v>-200000000</v>
      </c>
      <c r="AX341" s="8">
        <f>VLOOKUP(F341,[1]sell!$B:$J,9,0)</f>
        <v>-2105753.42</v>
      </c>
      <c r="AY341" s="8">
        <f t="shared" si="5"/>
        <v>-202105753.41999999</v>
      </c>
    </row>
    <row r="342" spans="4:51" ht="24.75" x14ac:dyDescent="0.25">
      <c r="D342" s="15" t="s">
        <v>1500</v>
      </c>
      <c r="E342" s="15">
        <v>18461419</v>
      </c>
      <c r="F342" s="15">
        <v>47396517</v>
      </c>
      <c r="G342" s="15" t="s">
        <v>146</v>
      </c>
      <c r="H342" s="15" t="s">
        <v>147</v>
      </c>
      <c r="I342" s="15" t="s">
        <v>147</v>
      </c>
      <c r="J342" s="15" t="s">
        <v>148</v>
      </c>
      <c r="K342" s="15" t="s">
        <v>148</v>
      </c>
      <c r="L342" s="20" t="s">
        <v>194</v>
      </c>
      <c r="M342" s="15" t="s">
        <v>882</v>
      </c>
      <c r="N342" s="15" t="s">
        <v>883</v>
      </c>
      <c r="O342" s="17">
        <v>100000000</v>
      </c>
      <c r="P342" s="15">
        <v>1</v>
      </c>
      <c r="Q342" s="15" t="s">
        <v>482</v>
      </c>
      <c r="R342" s="15" t="s">
        <v>482</v>
      </c>
      <c r="S342" s="15">
        <v>0</v>
      </c>
      <c r="T342" s="18">
        <v>100000000</v>
      </c>
      <c r="U342" s="15" t="s">
        <v>482</v>
      </c>
      <c r="V342" s="15" t="s">
        <v>1511</v>
      </c>
      <c r="W342" s="15" t="s">
        <v>17</v>
      </c>
      <c r="X342" s="15">
        <v>0</v>
      </c>
      <c r="Y342" s="15" t="s">
        <v>555</v>
      </c>
      <c r="Z342" s="15"/>
      <c r="AA342" s="19">
        <v>44376</v>
      </c>
      <c r="AB342" s="19">
        <v>44376</v>
      </c>
      <c r="AC342" s="19">
        <v>44466</v>
      </c>
      <c r="AD342" s="19">
        <v>44466</v>
      </c>
      <c r="AE342" s="15">
        <v>1</v>
      </c>
      <c r="AF342" s="15">
        <v>1</v>
      </c>
      <c r="AG342" s="15" t="s">
        <v>899</v>
      </c>
      <c r="AH342" s="15">
        <v>0</v>
      </c>
      <c r="AI342" s="15">
        <v>0</v>
      </c>
      <c r="AJ342" s="15" t="s">
        <v>157</v>
      </c>
      <c r="AK342" s="15" t="s">
        <v>158</v>
      </c>
      <c r="AL342" s="15" t="s">
        <v>361</v>
      </c>
      <c r="AM342" s="17">
        <v>-1054602.74</v>
      </c>
      <c r="AN342" s="17">
        <v>-1054602.74</v>
      </c>
      <c r="AO342" s="15">
        <v>6.11</v>
      </c>
      <c r="AP342" s="17">
        <v>100000000</v>
      </c>
      <c r="AQ342" s="15">
        <v>1</v>
      </c>
      <c r="AR342" s="15" t="s">
        <v>17</v>
      </c>
      <c r="AS342" s="15" t="s">
        <v>17</v>
      </c>
      <c r="AT342" s="15">
        <v>0</v>
      </c>
      <c r="AU342" s="15">
        <v>0</v>
      </c>
      <c r="AV342" s="15">
        <v>0</v>
      </c>
      <c r="AW342" s="8">
        <f>VLOOKUP(F342,[1]sell!$B:$G,6,0)</f>
        <v>-100000000</v>
      </c>
      <c r="AX342" s="8">
        <f>VLOOKUP(F342,[1]sell!$B:$J,9,0)</f>
        <v>-1054602.74</v>
      </c>
      <c r="AY342" s="8">
        <f t="shared" si="5"/>
        <v>-101054602.73999999</v>
      </c>
    </row>
    <row r="343" spans="4:51" ht="24.75" x14ac:dyDescent="0.25">
      <c r="D343" s="15" t="s">
        <v>577</v>
      </c>
      <c r="E343" s="15">
        <v>18461768</v>
      </c>
      <c r="F343" s="15">
        <v>47417515</v>
      </c>
      <c r="G343" s="15" t="s">
        <v>146</v>
      </c>
      <c r="H343" s="15" t="s">
        <v>147</v>
      </c>
      <c r="I343" s="15" t="s">
        <v>147</v>
      </c>
      <c r="J343" s="15" t="s">
        <v>148</v>
      </c>
      <c r="K343" s="15" t="s">
        <v>148</v>
      </c>
      <c r="L343" s="20" t="s">
        <v>194</v>
      </c>
      <c r="M343" s="15" t="s">
        <v>882</v>
      </c>
      <c r="N343" s="15" t="s">
        <v>883</v>
      </c>
      <c r="O343" s="17">
        <v>364000000</v>
      </c>
      <c r="P343" s="15">
        <v>1.3735000000000001E-2</v>
      </c>
      <c r="Q343" s="15" t="s">
        <v>1512</v>
      </c>
      <c r="R343" s="15" t="s">
        <v>1512</v>
      </c>
      <c r="S343" s="15">
        <v>0</v>
      </c>
      <c r="T343" s="18">
        <v>4999394.4000000004</v>
      </c>
      <c r="U343" s="15" t="s">
        <v>1513</v>
      </c>
      <c r="V343" s="15" t="s">
        <v>1514</v>
      </c>
      <c r="W343" s="15" t="s">
        <v>343</v>
      </c>
      <c r="X343" s="15">
        <v>0</v>
      </c>
      <c r="Y343" s="15" t="s">
        <v>555</v>
      </c>
      <c r="Z343" s="15"/>
      <c r="AA343" s="19">
        <v>44377</v>
      </c>
      <c r="AB343" s="19">
        <v>44377</v>
      </c>
      <c r="AC343" s="19">
        <v>44467</v>
      </c>
      <c r="AD343" s="19">
        <v>44467</v>
      </c>
      <c r="AE343" s="15">
        <v>72.372299999999996</v>
      </c>
      <c r="AF343" s="15">
        <v>73.191199999999995</v>
      </c>
      <c r="AG343" s="15" t="s">
        <v>1515</v>
      </c>
      <c r="AH343" s="15">
        <v>0</v>
      </c>
      <c r="AI343" s="15">
        <v>0</v>
      </c>
      <c r="AJ343" s="15" t="s">
        <v>157</v>
      </c>
      <c r="AK343" s="15" t="s">
        <v>158</v>
      </c>
      <c r="AL343" s="15" t="s">
        <v>361</v>
      </c>
      <c r="AM343" s="17">
        <v>-5095.2700000000004</v>
      </c>
      <c r="AN343" s="17">
        <v>-374881.43</v>
      </c>
      <c r="AO343" s="15">
        <v>0.6</v>
      </c>
      <c r="AP343" s="17">
        <v>367827443.33999997</v>
      </c>
      <c r="AQ343" s="15">
        <v>1</v>
      </c>
      <c r="AR343" s="15" t="s">
        <v>17</v>
      </c>
      <c r="AS343" s="15" t="s">
        <v>343</v>
      </c>
      <c r="AT343" s="15">
        <v>0</v>
      </c>
      <c r="AU343" s="15">
        <v>0</v>
      </c>
      <c r="AV343" s="15">
        <v>0</v>
      </c>
      <c r="AW343" s="8">
        <f>VLOOKUP(F343,[1]sell!$B:$G,6,0)</f>
        <v>-367827443.33999997</v>
      </c>
      <c r="AX343" s="8">
        <f>VLOOKUP(F343,[1]sell!$B:$J,9,0)</f>
        <v>-374881.43</v>
      </c>
      <c r="AY343" s="8">
        <f t="shared" si="5"/>
        <v>-368202324.76999998</v>
      </c>
    </row>
    <row r="344" spans="4:51" ht="24.75" x14ac:dyDescent="0.25">
      <c r="D344" s="15" t="s">
        <v>582</v>
      </c>
      <c r="E344" s="15">
        <v>18462672</v>
      </c>
      <c r="F344" s="15">
        <v>47469913</v>
      </c>
      <c r="G344" s="15" t="s">
        <v>146</v>
      </c>
      <c r="H344" s="15" t="s">
        <v>147</v>
      </c>
      <c r="I344" s="15" t="s">
        <v>147</v>
      </c>
      <c r="J344" s="15" t="s">
        <v>148</v>
      </c>
      <c r="K344" s="15" t="s">
        <v>148</v>
      </c>
      <c r="L344" s="20" t="s">
        <v>194</v>
      </c>
      <c r="M344" s="15" t="s">
        <v>882</v>
      </c>
      <c r="N344" s="15" t="s">
        <v>883</v>
      </c>
      <c r="O344" s="17">
        <v>51000000</v>
      </c>
      <c r="P344" s="15">
        <v>1</v>
      </c>
      <c r="Q344" s="15" t="s">
        <v>1516</v>
      </c>
      <c r="R344" s="15" t="s">
        <v>1516</v>
      </c>
      <c r="S344" s="15">
        <v>0</v>
      </c>
      <c r="T344" s="18">
        <v>51000000</v>
      </c>
      <c r="U344" s="15" t="s">
        <v>1516</v>
      </c>
      <c r="V344" s="15" t="s">
        <v>1517</v>
      </c>
      <c r="W344" s="15" t="s">
        <v>17</v>
      </c>
      <c r="X344" s="15">
        <v>0</v>
      </c>
      <c r="Y344" s="15" t="s">
        <v>555</v>
      </c>
      <c r="Z344" s="15"/>
      <c r="AA344" s="19">
        <v>44379</v>
      </c>
      <c r="AB344" s="19">
        <v>44379</v>
      </c>
      <c r="AC344" s="19">
        <v>44469</v>
      </c>
      <c r="AD344" s="19">
        <v>44469</v>
      </c>
      <c r="AE344" s="15">
        <v>1</v>
      </c>
      <c r="AF344" s="15">
        <v>1</v>
      </c>
      <c r="AG344" s="15" t="s">
        <v>1518</v>
      </c>
      <c r="AH344" s="15">
        <v>0</v>
      </c>
      <c r="AI344" s="15">
        <v>0</v>
      </c>
      <c r="AJ344" s="15" t="s">
        <v>157</v>
      </c>
      <c r="AK344" s="15" t="s">
        <v>158</v>
      </c>
      <c r="AL344" s="15" t="s">
        <v>361</v>
      </c>
      <c r="AM344" s="17">
        <v>-513073.97</v>
      </c>
      <c r="AN344" s="17">
        <v>-513073.97</v>
      </c>
      <c r="AO344" s="15">
        <v>6.12</v>
      </c>
      <c r="AP344" s="17">
        <v>51000000</v>
      </c>
      <c r="AQ344" s="15">
        <v>1</v>
      </c>
      <c r="AR344" s="15" t="s">
        <v>17</v>
      </c>
      <c r="AS344" s="15" t="s">
        <v>17</v>
      </c>
      <c r="AT344" s="15">
        <v>0</v>
      </c>
      <c r="AU344" s="15">
        <v>0</v>
      </c>
      <c r="AV344" s="15">
        <v>0</v>
      </c>
      <c r="AW344" s="8">
        <f>VLOOKUP(F344,[1]sell!$B:$G,6,0)</f>
        <v>-51000000</v>
      </c>
      <c r="AX344" s="8">
        <f>VLOOKUP(F344,[1]sell!$B:$J,9,0)</f>
        <v>-513073.97</v>
      </c>
      <c r="AY344" s="8">
        <f t="shared" si="5"/>
        <v>-51513073.969999999</v>
      </c>
    </row>
    <row r="345" spans="4:51" ht="24.75" x14ac:dyDescent="0.25">
      <c r="D345" s="15" t="s">
        <v>582</v>
      </c>
      <c r="E345" s="15">
        <v>18462673</v>
      </c>
      <c r="F345" s="15">
        <v>47469914</v>
      </c>
      <c r="G345" s="15" t="s">
        <v>146</v>
      </c>
      <c r="H345" s="15" t="s">
        <v>147</v>
      </c>
      <c r="I345" s="15" t="s">
        <v>147</v>
      </c>
      <c r="J345" s="15" t="s">
        <v>148</v>
      </c>
      <c r="K345" s="15" t="s">
        <v>148</v>
      </c>
      <c r="L345" s="20" t="s">
        <v>194</v>
      </c>
      <c r="M345" s="15" t="s">
        <v>882</v>
      </c>
      <c r="N345" s="15" t="s">
        <v>883</v>
      </c>
      <c r="O345" s="17">
        <v>100000000</v>
      </c>
      <c r="P345" s="15">
        <v>1</v>
      </c>
      <c r="Q345" s="15" t="s">
        <v>482</v>
      </c>
      <c r="R345" s="15" t="s">
        <v>482</v>
      </c>
      <c r="S345" s="15">
        <v>0</v>
      </c>
      <c r="T345" s="18">
        <v>100000000</v>
      </c>
      <c r="U345" s="15" t="s">
        <v>482</v>
      </c>
      <c r="V345" s="15" t="s">
        <v>1519</v>
      </c>
      <c r="W345" s="15" t="s">
        <v>17</v>
      </c>
      <c r="X345" s="15">
        <v>0</v>
      </c>
      <c r="Y345" s="15" t="s">
        <v>555</v>
      </c>
      <c r="Z345" s="15"/>
      <c r="AA345" s="19">
        <v>44379</v>
      </c>
      <c r="AB345" s="19">
        <v>44379</v>
      </c>
      <c r="AC345" s="19">
        <v>44469</v>
      </c>
      <c r="AD345" s="19">
        <v>44469</v>
      </c>
      <c r="AE345" s="15">
        <v>1</v>
      </c>
      <c r="AF345" s="15">
        <v>1</v>
      </c>
      <c r="AG345" s="15" t="s">
        <v>899</v>
      </c>
      <c r="AH345" s="15">
        <v>0</v>
      </c>
      <c r="AI345" s="15">
        <v>0</v>
      </c>
      <c r="AJ345" s="15" t="s">
        <v>157</v>
      </c>
      <c r="AK345" s="15" t="s">
        <v>158</v>
      </c>
      <c r="AL345" s="15" t="s">
        <v>361</v>
      </c>
      <c r="AM345" s="17">
        <v>-1006027.4</v>
      </c>
      <c r="AN345" s="17">
        <v>-1006027.4</v>
      </c>
      <c r="AO345" s="15">
        <v>6.12</v>
      </c>
      <c r="AP345" s="17">
        <v>100000000</v>
      </c>
      <c r="AQ345" s="15">
        <v>1</v>
      </c>
      <c r="AR345" s="15" t="s">
        <v>17</v>
      </c>
      <c r="AS345" s="15" t="s">
        <v>17</v>
      </c>
      <c r="AT345" s="15">
        <v>0</v>
      </c>
      <c r="AU345" s="15">
        <v>0</v>
      </c>
      <c r="AV345" s="15">
        <v>0</v>
      </c>
      <c r="AW345" s="8">
        <f>VLOOKUP(F345,[1]sell!$B:$G,6,0)</f>
        <v>-100000000</v>
      </c>
      <c r="AX345" s="8">
        <f>VLOOKUP(F345,[1]sell!$B:$J,9,0)</f>
        <v>-1006027.4</v>
      </c>
      <c r="AY345" s="8">
        <f t="shared" si="5"/>
        <v>-101006027.40000001</v>
      </c>
    </row>
    <row r="346" spans="4:51" ht="24.75" x14ac:dyDescent="0.25">
      <c r="D346" s="15" t="s">
        <v>582</v>
      </c>
      <c r="E346" s="15">
        <v>18462674</v>
      </c>
      <c r="F346" s="15">
        <v>47469915</v>
      </c>
      <c r="G346" s="15" t="s">
        <v>146</v>
      </c>
      <c r="H346" s="15" t="s">
        <v>147</v>
      </c>
      <c r="I346" s="15" t="s">
        <v>147</v>
      </c>
      <c r="J346" s="15" t="s">
        <v>148</v>
      </c>
      <c r="K346" s="15" t="s">
        <v>148</v>
      </c>
      <c r="L346" s="20" t="s">
        <v>194</v>
      </c>
      <c r="M346" s="15" t="s">
        <v>882</v>
      </c>
      <c r="N346" s="15" t="s">
        <v>883</v>
      </c>
      <c r="O346" s="17">
        <v>12000000</v>
      </c>
      <c r="P346" s="15">
        <v>1</v>
      </c>
      <c r="Q346" s="15" t="s">
        <v>895</v>
      </c>
      <c r="R346" s="15" t="s">
        <v>895</v>
      </c>
      <c r="S346" s="15">
        <v>0</v>
      </c>
      <c r="T346" s="18">
        <v>12000000</v>
      </c>
      <c r="U346" s="15" t="s">
        <v>895</v>
      </c>
      <c r="V346" s="15" t="s">
        <v>1520</v>
      </c>
      <c r="W346" s="15" t="s">
        <v>17</v>
      </c>
      <c r="X346" s="15">
        <v>0</v>
      </c>
      <c r="Y346" s="15" t="s">
        <v>555</v>
      </c>
      <c r="Z346" s="15"/>
      <c r="AA346" s="19">
        <v>44379</v>
      </c>
      <c r="AB346" s="19">
        <v>44379</v>
      </c>
      <c r="AC346" s="19">
        <v>44469</v>
      </c>
      <c r="AD346" s="19">
        <v>44469</v>
      </c>
      <c r="AE346" s="15">
        <v>1</v>
      </c>
      <c r="AF346" s="15">
        <v>1</v>
      </c>
      <c r="AG346" s="15" t="s">
        <v>897</v>
      </c>
      <c r="AH346" s="15">
        <v>0</v>
      </c>
      <c r="AI346" s="15">
        <v>0</v>
      </c>
      <c r="AJ346" s="15" t="s">
        <v>157</v>
      </c>
      <c r="AK346" s="15" t="s">
        <v>158</v>
      </c>
      <c r="AL346" s="15" t="s">
        <v>361</v>
      </c>
      <c r="AM346" s="17">
        <v>-120723.28</v>
      </c>
      <c r="AN346" s="17">
        <v>-120723.28</v>
      </c>
      <c r="AO346" s="15">
        <v>6.12</v>
      </c>
      <c r="AP346" s="17">
        <v>12000000</v>
      </c>
      <c r="AQ346" s="15">
        <v>1</v>
      </c>
      <c r="AR346" s="15" t="s">
        <v>17</v>
      </c>
      <c r="AS346" s="15" t="s">
        <v>17</v>
      </c>
      <c r="AT346" s="15">
        <v>0</v>
      </c>
      <c r="AU346" s="15">
        <v>0</v>
      </c>
      <c r="AV346" s="15">
        <v>0</v>
      </c>
      <c r="AW346" s="8">
        <f>VLOOKUP(F346,[1]sell!$B:$G,6,0)</f>
        <v>-12000000</v>
      </c>
      <c r="AX346" s="8">
        <f>VLOOKUP(F346,[1]sell!$B:$J,9,0)</f>
        <v>-120723.28</v>
      </c>
      <c r="AY346" s="8">
        <f t="shared" si="5"/>
        <v>-12120723.279999999</v>
      </c>
    </row>
    <row r="347" spans="4:51" ht="24.75" x14ac:dyDescent="0.25">
      <c r="D347" s="15" t="s">
        <v>582</v>
      </c>
      <c r="E347" s="15">
        <v>18462675</v>
      </c>
      <c r="F347" s="15">
        <v>47469916</v>
      </c>
      <c r="G347" s="15" t="s">
        <v>146</v>
      </c>
      <c r="H347" s="15" t="s">
        <v>147</v>
      </c>
      <c r="I347" s="15" t="s">
        <v>147</v>
      </c>
      <c r="J347" s="15" t="s">
        <v>148</v>
      </c>
      <c r="K347" s="15" t="s">
        <v>148</v>
      </c>
      <c r="L347" s="20" t="s">
        <v>194</v>
      </c>
      <c r="M347" s="15" t="s">
        <v>882</v>
      </c>
      <c r="N347" s="15" t="s">
        <v>883</v>
      </c>
      <c r="O347" s="17">
        <v>48000000</v>
      </c>
      <c r="P347" s="15">
        <v>1</v>
      </c>
      <c r="Q347" s="15" t="s">
        <v>1521</v>
      </c>
      <c r="R347" s="15" t="s">
        <v>1521</v>
      </c>
      <c r="S347" s="15">
        <v>0</v>
      </c>
      <c r="T347" s="18">
        <v>48000000</v>
      </c>
      <c r="U347" s="15" t="s">
        <v>1521</v>
      </c>
      <c r="V347" s="15" t="s">
        <v>1522</v>
      </c>
      <c r="W347" s="15" t="s">
        <v>17</v>
      </c>
      <c r="X347" s="15">
        <v>0</v>
      </c>
      <c r="Y347" s="15" t="s">
        <v>555</v>
      </c>
      <c r="Z347" s="15"/>
      <c r="AA347" s="19">
        <v>44379</v>
      </c>
      <c r="AB347" s="19">
        <v>44379</v>
      </c>
      <c r="AC347" s="19">
        <v>44469</v>
      </c>
      <c r="AD347" s="19">
        <v>44469</v>
      </c>
      <c r="AE347" s="15">
        <v>1</v>
      </c>
      <c r="AF347" s="15">
        <v>1</v>
      </c>
      <c r="AG347" s="15" t="s">
        <v>1523</v>
      </c>
      <c r="AH347" s="15">
        <v>0</v>
      </c>
      <c r="AI347" s="15">
        <v>0</v>
      </c>
      <c r="AJ347" s="15" t="s">
        <v>157</v>
      </c>
      <c r="AK347" s="15" t="s">
        <v>158</v>
      </c>
      <c r="AL347" s="15" t="s">
        <v>361</v>
      </c>
      <c r="AM347" s="17">
        <v>-482893.15</v>
      </c>
      <c r="AN347" s="17">
        <v>-482893.15</v>
      </c>
      <c r="AO347" s="15">
        <v>6.12</v>
      </c>
      <c r="AP347" s="17">
        <v>48000000</v>
      </c>
      <c r="AQ347" s="15">
        <v>1</v>
      </c>
      <c r="AR347" s="15" t="s">
        <v>17</v>
      </c>
      <c r="AS347" s="15" t="s">
        <v>17</v>
      </c>
      <c r="AT347" s="15">
        <v>0</v>
      </c>
      <c r="AU347" s="15">
        <v>0</v>
      </c>
      <c r="AV347" s="15">
        <v>0</v>
      </c>
      <c r="AW347" s="8">
        <f>VLOOKUP(F347,[1]sell!$B:$G,6,0)</f>
        <v>-48000000</v>
      </c>
      <c r="AX347" s="8">
        <f>VLOOKUP(F347,[1]sell!$B:$J,9,0)</f>
        <v>-482893.15</v>
      </c>
      <c r="AY347" s="8">
        <f t="shared" si="5"/>
        <v>-48482893.149999999</v>
      </c>
    </row>
    <row r="348" spans="4:51" ht="24.75" x14ac:dyDescent="0.25">
      <c r="D348" s="15" t="s">
        <v>588</v>
      </c>
      <c r="E348" s="15">
        <v>18464101</v>
      </c>
      <c r="F348" s="15">
        <v>47576510</v>
      </c>
      <c r="G348" s="15" t="s">
        <v>146</v>
      </c>
      <c r="H348" s="15" t="s">
        <v>147</v>
      </c>
      <c r="I348" s="15" t="s">
        <v>147</v>
      </c>
      <c r="J348" s="15" t="s">
        <v>148</v>
      </c>
      <c r="K348" s="15" t="s">
        <v>148</v>
      </c>
      <c r="L348" s="20" t="s">
        <v>194</v>
      </c>
      <c r="M348" s="15" t="s">
        <v>882</v>
      </c>
      <c r="N348" s="15" t="s">
        <v>883</v>
      </c>
      <c r="O348" s="17">
        <v>51000000</v>
      </c>
      <c r="P348" s="15">
        <v>1</v>
      </c>
      <c r="Q348" s="15" t="s">
        <v>1516</v>
      </c>
      <c r="R348" s="15" t="s">
        <v>1516</v>
      </c>
      <c r="S348" s="15">
        <v>0</v>
      </c>
      <c r="T348" s="18">
        <v>51000000</v>
      </c>
      <c r="U348" s="15" t="s">
        <v>1516</v>
      </c>
      <c r="V348" s="15" t="s">
        <v>1524</v>
      </c>
      <c r="W348" s="15" t="s">
        <v>17</v>
      </c>
      <c r="X348" s="15">
        <v>0</v>
      </c>
      <c r="Y348" s="15" t="s">
        <v>555</v>
      </c>
      <c r="Z348" s="15"/>
      <c r="AA348" s="19">
        <v>44385</v>
      </c>
      <c r="AB348" s="19">
        <v>44385</v>
      </c>
      <c r="AC348" s="19">
        <v>44475</v>
      </c>
      <c r="AD348" s="19">
        <v>44475</v>
      </c>
      <c r="AE348" s="15">
        <v>1</v>
      </c>
      <c r="AF348" s="15">
        <v>1</v>
      </c>
      <c r="AG348" s="15" t="s">
        <v>1518</v>
      </c>
      <c r="AH348" s="15">
        <v>0</v>
      </c>
      <c r="AI348" s="15">
        <v>0</v>
      </c>
      <c r="AJ348" s="15" t="s">
        <v>157</v>
      </c>
      <c r="AK348" s="15" t="s">
        <v>158</v>
      </c>
      <c r="AL348" s="15" t="s">
        <v>361</v>
      </c>
      <c r="AM348" s="17">
        <v>-467802.73</v>
      </c>
      <c r="AN348" s="17">
        <v>-467802.73</v>
      </c>
      <c r="AO348" s="15">
        <v>6.2</v>
      </c>
      <c r="AP348" s="17">
        <v>51000000</v>
      </c>
      <c r="AQ348" s="15">
        <v>1</v>
      </c>
      <c r="AR348" s="15" t="s">
        <v>17</v>
      </c>
      <c r="AS348" s="15" t="s">
        <v>17</v>
      </c>
      <c r="AT348" s="15">
        <v>0</v>
      </c>
      <c r="AU348" s="15">
        <v>0</v>
      </c>
      <c r="AV348" s="15">
        <v>0</v>
      </c>
      <c r="AW348" s="8">
        <f>VLOOKUP(F348,[1]sell!$B:$G,6,0)</f>
        <v>-51000000</v>
      </c>
      <c r="AX348" s="8">
        <f>VLOOKUP(F348,[1]sell!$B:$J,9,0)</f>
        <v>-467802.73</v>
      </c>
      <c r="AY348" s="8">
        <f t="shared" si="5"/>
        <v>-51467802.729999997</v>
      </c>
    </row>
    <row r="349" spans="4:51" ht="24.75" x14ac:dyDescent="0.25">
      <c r="D349" s="15" t="s">
        <v>588</v>
      </c>
      <c r="E349" s="15">
        <v>18464102</v>
      </c>
      <c r="F349" s="15">
        <v>47576520</v>
      </c>
      <c r="G349" s="15" t="s">
        <v>146</v>
      </c>
      <c r="H349" s="15" t="s">
        <v>147</v>
      </c>
      <c r="I349" s="15" t="s">
        <v>147</v>
      </c>
      <c r="J349" s="15" t="s">
        <v>148</v>
      </c>
      <c r="K349" s="15" t="s">
        <v>148</v>
      </c>
      <c r="L349" s="20" t="s">
        <v>194</v>
      </c>
      <c r="M349" s="15" t="s">
        <v>882</v>
      </c>
      <c r="N349" s="15" t="s">
        <v>883</v>
      </c>
      <c r="O349" s="17">
        <v>100000000</v>
      </c>
      <c r="P349" s="15">
        <v>1</v>
      </c>
      <c r="Q349" s="15" t="s">
        <v>482</v>
      </c>
      <c r="R349" s="15" t="s">
        <v>482</v>
      </c>
      <c r="S349" s="15">
        <v>0</v>
      </c>
      <c r="T349" s="18">
        <v>100000000</v>
      </c>
      <c r="U349" s="15" t="s">
        <v>482</v>
      </c>
      <c r="V349" s="15" t="s">
        <v>1525</v>
      </c>
      <c r="W349" s="15" t="s">
        <v>17</v>
      </c>
      <c r="X349" s="15">
        <v>0</v>
      </c>
      <c r="Y349" s="15" t="s">
        <v>555</v>
      </c>
      <c r="Z349" s="15"/>
      <c r="AA349" s="19">
        <v>44385</v>
      </c>
      <c r="AB349" s="19">
        <v>44385</v>
      </c>
      <c r="AC349" s="19">
        <v>44475</v>
      </c>
      <c r="AD349" s="19">
        <v>44475</v>
      </c>
      <c r="AE349" s="15">
        <v>1</v>
      </c>
      <c r="AF349" s="15">
        <v>1</v>
      </c>
      <c r="AG349" s="15" t="s">
        <v>899</v>
      </c>
      <c r="AH349" s="15">
        <v>0</v>
      </c>
      <c r="AI349" s="15">
        <v>0</v>
      </c>
      <c r="AJ349" s="15" t="s">
        <v>157</v>
      </c>
      <c r="AK349" s="15" t="s">
        <v>158</v>
      </c>
      <c r="AL349" s="15" t="s">
        <v>361</v>
      </c>
      <c r="AM349" s="17">
        <v>-917260.27</v>
      </c>
      <c r="AN349" s="17">
        <v>-917260.27</v>
      </c>
      <c r="AO349" s="15">
        <v>6.2</v>
      </c>
      <c r="AP349" s="17">
        <v>100000000</v>
      </c>
      <c r="AQ349" s="15">
        <v>1</v>
      </c>
      <c r="AR349" s="15" t="s">
        <v>17</v>
      </c>
      <c r="AS349" s="15" t="s">
        <v>17</v>
      </c>
      <c r="AT349" s="15">
        <v>0</v>
      </c>
      <c r="AU349" s="15">
        <v>0</v>
      </c>
      <c r="AV349" s="15">
        <v>0</v>
      </c>
      <c r="AW349" s="8">
        <f>VLOOKUP(F349,[1]sell!$B:$G,6,0)</f>
        <v>-100000000</v>
      </c>
      <c r="AX349" s="8">
        <f>VLOOKUP(F349,[1]sell!$B:$J,9,0)</f>
        <v>-917260.27</v>
      </c>
      <c r="AY349" s="8">
        <f t="shared" si="5"/>
        <v>-100917260.27</v>
      </c>
    </row>
    <row r="350" spans="4:51" ht="24.75" x14ac:dyDescent="0.25">
      <c r="D350" s="15" t="s">
        <v>588</v>
      </c>
      <c r="E350" s="15">
        <v>18464103</v>
      </c>
      <c r="F350" s="15">
        <v>47576523</v>
      </c>
      <c r="G350" s="15" t="s">
        <v>146</v>
      </c>
      <c r="H350" s="15" t="s">
        <v>147</v>
      </c>
      <c r="I350" s="15" t="s">
        <v>147</v>
      </c>
      <c r="J350" s="15" t="s">
        <v>148</v>
      </c>
      <c r="K350" s="15" t="s">
        <v>148</v>
      </c>
      <c r="L350" s="20" t="s">
        <v>194</v>
      </c>
      <c r="M350" s="15" t="s">
        <v>882</v>
      </c>
      <c r="N350" s="15" t="s">
        <v>883</v>
      </c>
      <c r="O350" s="17">
        <v>49000000</v>
      </c>
      <c r="P350" s="15">
        <v>1</v>
      </c>
      <c r="Q350" s="15" t="s">
        <v>1526</v>
      </c>
      <c r="R350" s="15" t="s">
        <v>1526</v>
      </c>
      <c r="S350" s="15">
        <v>0</v>
      </c>
      <c r="T350" s="18">
        <v>49000000</v>
      </c>
      <c r="U350" s="15" t="s">
        <v>1526</v>
      </c>
      <c r="V350" s="15" t="s">
        <v>1527</v>
      </c>
      <c r="W350" s="15" t="s">
        <v>17</v>
      </c>
      <c r="X350" s="15">
        <v>0</v>
      </c>
      <c r="Y350" s="15" t="s">
        <v>555</v>
      </c>
      <c r="Z350" s="15"/>
      <c r="AA350" s="19">
        <v>44385</v>
      </c>
      <c r="AB350" s="19">
        <v>44385</v>
      </c>
      <c r="AC350" s="19">
        <v>44475</v>
      </c>
      <c r="AD350" s="19">
        <v>44475</v>
      </c>
      <c r="AE350" s="15">
        <v>1</v>
      </c>
      <c r="AF350" s="15">
        <v>1</v>
      </c>
      <c r="AG350" s="15" t="s">
        <v>1528</v>
      </c>
      <c r="AH350" s="15">
        <v>0</v>
      </c>
      <c r="AI350" s="15">
        <v>0</v>
      </c>
      <c r="AJ350" s="15" t="s">
        <v>157</v>
      </c>
      <c r="AK350" s="15" t="s">
        <v>158</v>
      </c>
      <c r="AL350" s="15" t="s">
        <v>361</v>
      </c>
      <c r="AM350" s="17">
        <v>-449457.53</v>
      </c>
      <c r="AN350" s="17">
        <v>-449457.53</v>
      </c>
      <c r="AO350" s="15">
        <v>6.2</v>
      </c>
      <c r="AP350" s="17">
        <v>49000000</v>
      </c>
      <c r="AQ350" s="15">
        <v>1</v>
      </c>
      <c r="AR350" s="15" t="s">
        <v>17</v>
      </c>
      <c r="AS350" s="15" t="s">
        <v>17</v>
      </c>
      <c r="AT350" s="15">
        <v>0</v>
      </c>
      <c r="AU350" s="15">
        <v>0</v>
      </c>
      <c r="AV350" s="15">
        <v>0</v>
      </c>
      <c r="AW350" s="8">
        <f>VLOOKUP(F350,[1]sell!$B:$G,6,0)</f>
        <v>-49000000</v>
      </c>
      <c r="AX350" s="8">
        <f>VLOOKUP(F350,[1]sell!$B:$J,9,0)</f>
        <v>-449457.53</v>
      </c>
      <c r="AY350" s="8">
        <f t="shared" si="5"/>
        <v>-49449457.530000001</v>
      </c>
    </row>
    <row r="351" spans="4:51" ht="24.75" x14ac:dyDescent="0.25">
      <c r="D351" s="15" t="s">
        <v>588</v>
      </c>
      <c r="E351" s="15">
        <v>18464105</v>
      </c>
      <c r="F351" s="15">
        <v>47576527</v>
      </c>
      <c r="G351" s="15" t="s">
        <v>146</v>
      </c>
      <c r="H351" s="15" t="s">
        <v>147</v>
      </c>
      <c r="I351" s="15" t="s">
        <v>147</v>
      </c>
      <c r="J351" s="15" t="s">
        <v>148</v>
      </c>
      <c r="K351" s="15" t="s">
        <v>148</v>
      </c>
      <c r="L351" s="20" t="s">
        <v>194</v>
      </c>
      <c r="M351" s="15" t="s">
        <v>882</v>
      </c>
      <c r="N351" s="15" t="s">
        <v>883</v>
      </c>
      <c r="O351" s="17">
        <v>10000000</v>
      </c>
      <c r="P351" s="15">
        <v>1</v>
      </c>
      <c r="Q351" s="15" t="s">
        <v>1334</v>
      </c>
      <c r="R351" s="15" t="s">
        <v>1334</v>
      </c>
      <c r="S351" s="15">
        <v>0</v>
      </c>
      <c r="T351" s="18">
        <v>10000000</v>
      </c>
      <c r="U351" s="15" t="s">
        <v>1334</v>
      </c>
      <c r="V351" s="15" t="s">
        <v>1529</v>
      </c>
      <c r="W351" s="15" t="s">
        <v>17</v>
      </c>
      <c r="X351" s="15">
        <v>0</v>
      </c>
      <c r="Y351" s="15" t="s">
        <v>555</v>
      </c>
      <c r="Z351" s="15"/>
      <c r="AA351" s="19">
        <v>44385</v>
      </c>
      <c r="AB351" s="19">
        <v>44385</v>
      </c>
      <c r="AC351" s="19">
        <v>44475</v>
      </c>
      <c r="AD351" s="19">
        <v>44475</v>
      </c>
      <c r="AE351" s="15">
        <v>1</v>
      </c>
      <c r="AF351" s="15">
        <v>1</v>
      </c>
      <c r="AG351" s="15" t="s">
        <v>1336</v>
      </c>
      <c r="AH351" s="15">
        <v>0</v>
      </c>
      <c r="AI351" s="15">
        <v>0</v>
      </c>
      <c r="AJ351" s="15" t="s">
        <v>157</v>
      </c>
      <c r="AK351" s="15" t="s">
        <v>158</v>
      </c>
      <c r="AL351" s="15" t="s">
        <v>361</v>
      </c>
      <c r="AM351" s="17">
        <v>-91726.03</v>
      </c>
      <c r="AN351" s="17">
        <v>-91726.03</v>
      </c>
      <c r="AO351" s="15">
        <v>6.2</v>
      </c>
      <c r="AP351" s="17">
        <v>10000000</v>
      </c>
      <c r="AQ351" s="15">
        <v>1</v>
      </c>
      <c r="AR351" s="15" t="s">
        <v>17</v>
      </c>
      <c r="AS351" s="15" t="s">
        <v>17</v>
      </c>
      <c r="AT351" s="15">
        <v>0</v>
      </c>
      <c r="AU351" s="15">
        <v>0</v>
      </c>
      <c r="AV351" s="15">
        <v>0</v>
      </c>
      <c r="AW351" s="8">
        <f>VLOOKUP(F351,[1]sell!$B:$G,6,0)</f>
        <v>-10000000</v>
      </c>
      <c r="AX351" s="8">
        <f>VLOOKUP(F351,[1]sell!$B:$J,9,0)</f>
        <v>-91726.03</v>
      </c>
      <c r="AY351" s="8">
        <f t="shared" si="5"/>
        <v>-10091726.029999999</v>
      </c>
    </row>
    <row r="352" spans="4:51" ht="24.75" x14ac:dyDescent="0.25">
      <c r="D352" s="15" t="s">
        <v>598</v>
      </c>
      <c r="E352" s="15">
        <v>18464431</v>
      </c>
      <c r="F352" s="15">
        <v>47604783</v>
      </c>
      <c r="G352" s="15" t="s">
        <v>146</v>
      </c>
      <c r="H352" s="15" t="s">
        <v>147</v>
      </c>
      <c r="I352" s="15" t="s">
        <v>147</v>
      </c>
      <c r="J352" s="15" t="s">
        <v>148</v>
      </c>
      <c r="K352" s="15" t="s">
        <v>148</v>
      </c>
      <c r="L352" s="20" t="s">
        <v>194</v>
      </c>
      <c r="M352" s="15" t="s">
        <v>882</v>
      </c>
      <c r="N352" s="15" t="s">
        <v>883</v>
      </c>
      <c r="O352" s="17">
        <v>51000000</v>
      </c>
      <c r="P352" s="15">
        <v>1</v>
      </c>
      <c r="Q352" s="15" t="s">
        <v>1516</v>
      </c>
      <c r="R352" s="15" t="s">
        <v>1516</v>
      </c>
      <c r="S352" s="15">
        <v>0</v>
      </c>
      <c r="T352" s="18">
        <v>51000000</v>
      </c>
      <c r="U352" s="15" t="s">
        <v>1516</v>
      </c>
      <c r="V352" s="15" t="s">
        <v>1530</v>
      </c>
      <c r="W352" s="15" t="s">
        <v>17</v>
      </c>
      <c r="X352" s="15">
        <v>0</v>
      </c>
      <c r="Y352" s="15" t="s">
        <v>555</v>
      </c>
      <c r="Z352" s="15"/>
      <c r="AA352" s="19">
        <v>44386</v>
      </c>
      <c r="AB352" s="19">
        <v>44386</v>
      </c>
      <c r="AC352" s="19">
        <v>44476</v>
      </c>
      <c r="AD352" s="19">
        <v>44476</v>
      </c>
      <c r="AE352" s="15">
        <v>1</v>
      </c>
      <c r="AF352" s="15">
        <v>1</v>
      </c>
      <c r="AG352" s="15" t="s">
        <v>1518</v>
      </c>
      <c r="AH352" s="15">
        <v>0</v>
      </c>
      <c r="AI352" s="15">
        <v>0</v>
      </c>
      <c r="AJ352" s="15" t="s">
        <v>157</v>
      </c>
      <c r="AK352" s="15" t="s">
        <v>158</v>
      </c>
      <c r="AL352" s="15" t="s">
        <v>361</v>
      </c>
      <c r="AM352" s="17">
        <v>-460620.82</v>
      </c>
      <c r="AN352" s="17">
        <v>-460620.82</v>
      </c>
      <c r="AO352" s="15">
        <v>6.22</v>
      </c>
      <c r="AP352" s="17">
        <v>51000000</v>
      </c>
      <c r="AQ352" s="15">
        <v>1</v>
      </c>
      <c r="AR352" s="15" t="s">
        <v>17</v>
      </c>
      <c r="AS352" s="15" t="s">
        <v>17</v>
      </c>
      <c r="AT352" s="15">
        <v>0</v>
      </c>
      <c r="AU352" s="15">
        <v>0</v>
      </c>
      <c r="AV352" s="15">
        <v>0</v>
      </c>
      <c r="AW352" s="8">
        <f>VLOOKUP(F352,[1]sell!$B:$G,6,0)</f>
        <v>-51000000</v>
      </c>
      <c r="AX352" s="8">
        <f>VLOOKUP(F352,[1]sell!$B:$J,9,0)</f>
        <v>-460620.82</v>
      </c>
      <c r="AY352" s="8">
        <f t="shared" si="5"/>
        <v>-51460620.82</v>
      </c>
    </row>
    <row r="353" spans="4:51" ht="24.75" x14ac:dyDescent="0.25">
      <c r="D353" s="15" t="s">
        <v>598</v>
      </c>
      <c r="E353" s="15">
        <v>18464432</v>
      </c>
      <c r="F353" s="15">
        <v>47604784</v>
      </c>
      <c r="G353" s="15" t="s">
        <v>146</v>
      </c>
      <c r="H353" s="15" t="s">
        <v>147</v>
      </c>
      <c r="I353" s="15" t="s">
        <v>147</v>
      </c>
      <c r="J353" s="15" t="s">
        <v>148</v>
      </c>
      <c r="K353" s="15" t="s">
        <v>148</v>
      </c>
      <c r="L353" s="20" t="s">
        <v>194</v>
      </c>
      <c r="M353" s="15" t="s">
        <v>882</v>
      </c>
      <c r="N353" s="15" t="s">
        <v>883</v>
      </c>
      <c r="O353" s="17">
        <v>20000000</v>
      </c>
      <c r="P353" s="15">
        <v>1</v>
      </c>
      <c r="Q353" s="15" t="s">
        <v>1531</v>
      </c>
      <c r="R353" s="15" t="s">
        <v>1531</v>
      </c>
      <c r="S353" s="15">
        <v>0</v>
      </c>
      <c r="T353" s="18">
        <v>20000000</v>
      </c>
      <c r="U353" s="15" t="s">
        <v>1531</v>
      </c>
      <c r="V353" s="15" t="s">
        <v>1532</v>
      </c>
      <c r="W353" s="15" t="s">
        <v>17</v>
      </c>
      <c r="X353" s="15">
        <v>0</v>
      </c>
      <c r="Y353" s="15" t="s">
        <v>555</v>
      </c>
      <c r="Z353" s="15"/>
      <c r="AA353" s="19">
        <v>44386</v>
      </c>
      <c r="AB353" s="19">
        <v>44386</v>
      </c>
      <c r="AC353" s="19">
        <v>44476</v>
      </c>
      <c r="AD353" s="19">
        <v>44476</v>
      </c>
      <c r="AE353" s="15">
        <v>1</v>
      </c>
      <c r="AF353" s="15">
        <v>1</v>
      </c>
      <c r="AG353" s="15" t="s">
        <v>1533</v>
      </c>
      <c r="AH353" s="15">
        <v>0</v>
      </c>
      <c r="AI353" s="15">
        <v>0</v>
      </c>
      <c r="AJ353" s="15" t="s">
        <v>157</v>
      </c>
      <c r="AK353" s="15" t="s">
        <v>158</v>
      </c>
      <c r="AL353" s="15" t="s">
        <v>361</v>
      </c>
      <c r="AM353" s="17">
        <v>-180635.62</v>
      </c>
      <c r="AN353" s="17">
        <v>-180635.62</v>
      </c>
      <c r="AO353" s="15">
        <v>6.22</v>
      </c>
      <c r="AP353" s="17">
        <v>20000000</v>
      </c>
      <c r="AQ353" s="15">
        <v>1</v>
      </c>
      <c r="AR353" s="15" t="s">
        <v>17</v>
      </c>
      <c r="AS353" s="15" t="s">
        <v>17</v>
      </c>
      <c r="AT353" s="15">
        <v>0</v>
      </c>
      <c r="AU353" s="15">
        <v>0</v>
      </c>
      <c r="AV353" s="15">
        <v>0</v>
      </c>
      <c r="AW353" s="8">
        <f>VLOOKUP(F353,[1]sell!$B:$G,6,0)</f>
        <v>-20000000</v>
      </c>
      <c r="AX353" s="8">
        <f>VLOOKUP(F353,[1]sell!$B:$J,9,0)</f>
        <v>-180635.62</v>
      </c>
      <c r="AY353" s="8">
        <f t="shared" si="5"/>
        <v>-20180635.620000001</v>
      </c>
    </row>
    <row r="354" spans="4:51" ht="24.75" x14ac:dyDescent="0.25">
      <c r="D354" s="15" t="s">
        <v>598</v>
      </c>
      <c r="E354" s="15">
        <v>18464433</v>
      </c>
      <c r="F354" s="15">
        <v>47604785</v>
      </c>
      <c r="G354" s="15" t="s">
        <v>146</v>
      </c>
      <c r="H354" s="15" t="s">
        <v>147</v>
      </c>
      <c r="I354" s="15" t="s">
        <v>147</v>
      </c>
      <c r="J354" s="15" t="s">
        <v>148</v>
      </c>
      <c r="K354" s="15" t="s">
        <v>148</v>
      </c>
      <c r="L354" s="20" t="s">
        <v>194</v>
      </c>
      <c r="M354" s="15" t="s">
        <v>882</v>
      </c>
      <c r="N354" s="15" t="s">
        <v>883</v>
      </c>
      <c r="O354" s="17">
        <v>12000000</v>
      </c>
      <c r="P354" s="15">
        <v>1</v>
      </c>
      <c r="Q354" s="15" t="s">
        <v>895</v>
      </c>
      <c r="R354" s="15" t="s">
        <v>895</v>
      </c>
      <c r="S354" s="15">
        <v>0</v>
      </c>
      <c r="T354" s="18">
        <v>12000000</v>
      </c>
      <c r="U354" s="15" t="s">
        <v>895</v>
      </c>
      <c r="V354" s="15" t="s">
        <v>1534</v>
      </c>
      <c r="W354" s="15" t="s">
        <v>17</v>
      </c>
      <c r="X354" s="15">
        <v>0</v>
      </c>
      <c r="Y354" s="15" t="s">
        <v>555</v>
      </c>
      <c r="Z354" s="15"/>
      <c r="AA354" s="19">
        <v>44386</v>
      </c>
      <c r="AB354" s="19">
        <v>44386</v>
      </c>
      <c r="AC354" s="19">
        <v>44476</v>
      </c>
      <c r="AD354" s="19">
        <v>44476</v>
      </c>
      <c r="AE354" s="15">
        <v>1</v>
      </c>
      <c r="AF354" s="15">
        <v>1</v>
      </c>
      <c r="AG354" s="15" t="s">
        <v>897</v>
      </c>
      <c r="AH354" s="15">
        <v>0</v>
      </c>
      <c r="AI354" s="15">
        <v>0</v>
      </c>
      <c r="AJ354" s="15" t="s">
        <v>157</v>
      </c>
      <c r="AK354" s="15" t="s">
        <v>158</v>
      </c>
      <c r="AL354" s="15" t="s">
        <v>361</v>
      </c>
      <c r="AM354" s="17">
        <v>-108381.37</v>
      </c>
      <c r="AN354" s="17">
        <v>-108381.37</v>
      </c>
      <c r="AO354" s="15">
        <v>6.22</v>
      </c>
      <c r="AP354" s="17">
        <v>12000000</v>
      </c>
      <c r="AQ354" s="15">
        <v>1</v>
      </c>
      <c r="AR354" s="15" t="s">
        <v>17</v>
      </c>
      <c r="AS354" s="15" t="s">
        <v>17</v>
      </c>
      <c r="AT354" s="15">
        <v>0</v>
      </c>
      <c r="AU354" s="15">
        <v>0</v>
      </c>
      <c r="AV354" s="15">
        <v>0</v>
      </c>
      <c r="AW354" s="8">
        <f>VLOOKUP(F354,[1]sell!$B:$G,6,0)</f>
        <v>-12000000</v>
      </c>
      <c r="AX354" s="8">
        <f>VLOOKUP(F354,[1]sell!$B:$J,9,0)</f>
        <v>-108381.37</v>
      </c>
      <c r="AY354" s="8">
        <f t="shared" si="5"/>
        <v>-12108381.369999999</v>
      </c>
    </row>
    <row r="355" spans="4:51" ht="24.75" x14ac:dyDescent="0.25">
      <c r="D355" s="15" t="s">
        <v>614</v>
      </c>
      <c r="E355" s="15">
        <v>18464864</v>
      </c>
      <c r="F355" s="15">
        <v>47632511</v>
      </c>
      <c r="G355" s="15" t="s">
        <v>146</v>
      </c>
      <c r="H355" s="15" t="s">
        <v>147</v>
      </c>
      <c r="I355" s="15" t="s">
        <v>147</v>
      </c>
      <c r="J355" s="15" t="s">
        <v>148</v>
      </c>
      <c r="K355" s="15" t="s">
        <v>148</v>
      </c>
      <c r="L355" s="20" t="s">
        <v>194</v>
      </c>
      <c r="M355" s="15" t="s">
        <v>882</v>
      </c>
      <c r="N355" s="15" t="s">
        <v>883</v>
      </c>
      <c r="O355" s="17">
        <v>51000000</v>
      </c>
      <c r="P355" s="15">
        <v>1</v>
      </c>
      <c r="Q355" s="15" t="s">
        <v>1516</v>
      </c>
      <c r="R355" s="15" t="s">
        <v>1516</v>
      </c>
      <c r="S355" s="15">
        <v>0</v>
      </c>
      <c r="T355" s="18">
        <v>51000000</v>
      </c>
      <c r="U355" s="15" t="s">
        <v>1516</v>
      </c>
      <c r="V355" s="15" t="s">
        <v>1535</v>
      </c>
      <c r="W355" s="15" t="s">
        <v>17</v>
      </c>
      <c r="X355" s="15">
        <v>0</v>
      </c>
      <c r="Y355" s="15" t="s">
        <v>555</v>
      </c>
      <c r="Z355" s="15"/>
      <c r="AA355" s="19">
        <v>44389</v>
      </c>
      <c r="AB355" s="19">
        <v>44389</v>
      </c>
      <c r="AC355" s="19">
        <v>44477</v>
      </c>
      <c r="AD355" s="19">
        <v>44477</v>
      </c>
      <c r="AE355" s="15">
        <v>1</v>
      </c>
      <c r="AF355" s="15">
        <v>1</v>
      </c>
      <c r="AG355" s="15" t="s">
        <v>1518</v>
      </c>
      <c r="AH355" s="15">
        <v>0</v>
      </c>
      <c r="AI355" s="15">
        <v>0</v>
      </c>
      <c r="AJ355" s="15" t="s">
        <v>157</v>
      </c>
      <c r="AK355" s="15" t="s">
        <v>158</v>
      </c>
      <c r="AL355" s="15" t="s">
        <v>361</v>
      </c>
      <c r="AM355" s="17">
        <v>-437342.47</v>
      </c>
      <c r="AN355" s="17">
        <v>-437342.47</v>
      </c>
      <c r="AO355" s="15">
        <v>6.26</v>
      </c>
      <c r="AP355" s="17">
        <v>51000000</v>
      </c>
      <c r="AQ355" s="15">
        <v>1</v>
      </c>
      <c r="AR355" s="15" t="s">
        <v>17</v>
      </c>
      <c r="AS355" s="15" t="s">
        <v>17</v>
      </c>
      <c r="AT355" s="15">
        <v>0</v>
      </c>
      <c r="AU355" s="15">
        <v>0</v>
      </c>
      <c r="AV355" s="15">
        <v>0</v>
      </c>
      <c r="AW355" s="8">
        <f>VLOOKUP(F355,[1]sell!$B:$G,6,0)</f>
        <v>-51000000</v>
      </c>
      <c r="AX355" s="8">
        <f>VLOOKUP(F355,[1]sell!$B:$J,9,0)</f>
        <v>-437342.47</v>
      </c>
      <c r="AY355" s="8">
        <f t="shared" si="5"/>
        <v>-51437342.469999999</v>
      </c>
    </row>
    <row r="356" spans="4:51" ht="24.75" x14ac:dyDescent="0.25">
      <c r="D356" s="15" t="s">
        <v>614</v>
      </c>
      <c r="E356" s="15">
        <v>18464865</v>
      </c>
      <c r="F356" s="15">
        <v>47632523</v>
      </c>
      <c r="G356" s="15" t="s">
        <v>146</v>
      </c>
      <c r="H356" s="15" t="s">
        <v>147</v>
      </c>
      <c r="I356" s="15" t="s">
        <v>147</v>
      </c>
      <c r="J356" s="15" t="s">
        <v>148</v>
      </c>
      <c r="K356" s="15" t="s">
        <v>148</v>
      </c>
      <c r="L356" s="20" t="s">
        <v>194</v>
      </c>
      <c r="M356" s="15" t="s">
        <v>882</v>
      </c>
      <c r="N356" s="15" t="s">
        <v>883</v>
      </c>
      <c r="O356" s="17">
        <v>20000000</v>
      </c>
      <c r="P356" s="15">
        <v>1</v>
      </c>
      <c r="Q356" s="15" t="s">
        <v>1531</v>
      </c>
      <c r="R356" s="15" t="s">
        <v>1531</v>
      </c>
      <c r="S356" s="15">
        <v>0</v>
      </c>
      <c r="T356" s="18">
        <v>20000000</v>
      </c>
      <c r="U356" s="15" t="s">
        <v>1531</v>
      </c>
      <c r="V356" s="15" t="s">
        <v>1536</v>
      </c>
      <c r="W356" s="15" t="s">
        <v>17</v>
      </c>
      <c r="X356" s="15">
        <v>0</v>
      </c>
      <c r="Y356" s="15" t="s">
        <v>555</v>
      </c>
      <c r="Z356" s="15"/>
      <c r="AA356" s="19">
        <v>44389</v>
      </c>
      <c r="AB356" s="19">
        <v>44389</v>
      </c>
      <c r="AC356" s="19">
        <v>44477</v>
      </c>
      <c r="AD356" s="19">
        <v>44477</v>
      </c>
      <c r="AE356" s="15">
        <v>1</v>
      </c>
      <c r="AF356" s="15">
        <v>1</v>
      </c>
      <c r="AG356" s="15" t="s">
        <v>1533</v>
      </c>
      <c r="AH356" s="15">
        <v>0</v>
      </c>
      <c r="AI356" s="15">
        <v>0</v>
      </c>
      <c r="AJ356" s="15" t="s">
        <v>157</v>
      </c>
      <c r="AK356" s="15" t="s">
        <v>158</v>
      </c>
      <c r="AL356" s="15" t="s">
        <v>361</v>
      </c>
      <c r="AM356" s="17">
        <v>-171506.85</v>
      </c>
      <c r="AN356" s="17">
        <v>-171506.85</v>
      </c>
      <c r="AO356" s="15">
        <v>6.26</v>
      </c>
      <c r="AP356" s="17">
        <v>20000000</v>
      </c>
      <c r="AQ356" s="15">
        <v>1</v>
      </c>
      <c r="AR356" s="15" t="s">
        <v>17</v>
      </c>
      <c r="AS356" s="15" t="s">
        <v>17</v>
      </c>
      <c r="AT356" s="15">
        <v>0</v>
      </c>
      <c r="AU356" s="15">
        <v>0</v>
      </c>
      <c r="AV356" s="15">
        <v>0</v>
      </c>
      <c r="AW356" s="8">
        <f>VLOOKUP(F356,[1]sell!$B:$G,6,0)</f>
        <v>-20000000</v>
      </c>
      <c r="AX356" s="8">
        <f>VLOOKUP(F356,[1]sell!$B:$J,9,0)</f>
        <v>-171506.85</v>
      </c>
      <c r="AY356" s="8">
        <f t="shared" si="5"/>
        <v>-20171506.850000001</v>
      </c>
    </row>
    <row r="357" spans="4:51" ht="24.75" x14ac:dyDescent="0.25">
      <c r="D357" s="15" t="s">
        <v>614</v>
      </c>
      <c r="E357" s="15">
        <v>18464866</v>
      </c>
      <c r="F357" s="15">
        <v>47632528</v>
      </c>
      <c r="G357" s="15" t="s">
        <v>146</v>
      </c>
      <c r="H357" s="15" t="s">
        <v>147</v>
      </c>
      <c r="I357" s="15" t="s">
        <v>147</v>
      </c>
      <c r="J357" s="15" t="s">
        <v>148</v>
      </c>
      <c r="K357" s="15" t="s">
        <v>148</v>
      </c>
      <c r="L357" s="20" t="s">
        <v>194</v>
      </c>
      <c r="M357" s="15" t="s">
        <v>882</v>
      </c>
      <c r="N357" s="15" t="s">
        <v>883</v>
      </c>
      <c r="O357" s="17">
        <v>12000000</v>
      </c>
      <c r="P357" s="15">
        <v>1</v>
      </c>
      <c r="Q357" s="15" t="s">
        <v>895</v>
      </c>
      <c r="R357" s="15" t="s">
        <v>895</v>
      </c>
      <c r="S357" s="15">
        <v>0</v>
      </c>
      <c r="T357" s="18">
        <v>12000000</v>
      </c>
      <c r="U357" s="15" t="s">
        <v>895</v>
      </c>
      <c r="V357" s="15" t="s">
        <v>1537</v>
      </c>
      <c r="W357" s="15" t="s">
        <v>17</v>
      </c>
      <c r="X357" s="15">
        <v>0</v>
      </c>
      <c r="Y357" s="15" t="s">
        <v>555</v>
      </c>
      <c r="Z357" s="15"/>
      <c r="AA357" s="19">
        <v>44389</v>
      </c>
      <c r="AB357" s="19">
        <v>44389</v>
      </c>
      <c r="AC357" s="19">
        <v>44477</v>
      </c>
      <c r="AD357" s="19">
        <v>44477</v>
      </c>
      <c r="AE357" s="15">
        <v>1</v>
      </c>
      <c r="AF357" s="15">
        <v>1</v>
      </c>
      <c r="AG357" s="15" t="s">
        <v>897</v>
      </c>
      <c r="AH357" s="15">
        <v>0</v>
      </c>
      <c r="AI357" s="15">
        <v>0</v>
      </c>
      <c r="AJ357" s="15" t="s">
        <v>157</v>
      </c>
      <c r="AK357" s="15" t="s">
        <v>158</v>
      </c>
      <c r="AL357" s="15" t="s">
        <v>361</v>
      </c>
      <c r="AM357" s="17">
        <v>-102904.11</v>
      </c>
      <c r="AN357" s="17">
        <v>-102904.11</v>
      </c>
      <c r="AO357" s="15">
        <v>6.26</v>
      </c>
      <c r="AP357" s="17">
        <v>12000000</v>
      </c>
      <c r="AQ357" s="15">
        <v>1</v>
      </c>
      <c r="AR357" s="15" t="s">
        <v>17</v>
      </c>
      <c r="AS357" s="15" t="s">
        <v>17</v>
      </c>
      <c r="AT357" s="15">
        <v>0</v>
      </c>
      <c r="AU357" s="15">
        <v>0</v>
      </c>
      <c r="AV357" s="15">
        <v>0</v>
      </c>
      <c r="AW357" s="8">
        <f>VLOOKUP(F357,[1]sell!$B:$G,6,0)</f>
        <v>-12000000</v>
      </c>
      <c r="AX357" s="8">
        <f>VLOOKUP(F357,[1]sell!$B:$J,9,0)</f>
        <v>-102904.11</v>
      </c>
      <c r="AY357" s="8">
        <f t="shared" si="5"/>
        <v>-12102904.109999999</v>
      </c>
    </row>
    <row r="358" spans="4:51" ht="24.75" x14ac:dyDescent="0.25">
      <c r="D358" s="15" t="s">
        <v>614</v>
      </c>
      <c r="E358" s="15">
        <v>18464868</v>
      </c>
      <c r="F358" s="15">
        <v>47632532</v>
      </c>
      <c r="G358" s="15" t="s">
        <v>146</v>
      </c>
      <c r="H358" s="15" t="s">
        <v>147</v>
      </c>
      <c r="I358" s="15" t="s">
        <v>147</v>
      </c>
      <c r="J358" s="15" t="s">
        <v>148</v>
      </c>
      <c r="K358" s="15" t="s">
        <v>148</v>
      </c>
      <c r="L358" s="20" t="s">
        <v>194</v>
      </c>
      <c r="M358" s="15" t="s">
        <v>882</v>
      </c>
      <c r="N358" s="15" t="s">
        <v>883</v>
      </c>
      <c r="O358" s="17">
        <v>200000000</v>
      </c>
      <c r="P358" s="15">
        <v>1</v>
      </c>
      <c r="Q358" s="15" t="s">
        <v>901</v>
      </c>
      <c r="R358" s="15" t="s">
        <v>901</v>
      </c>
      <c r="S358" s="15">
        <v>0</v>
      </c>
      <c r="T358" s="18">
        <v>200000000</v>
      </c>
      <c r="U358" s="15" t="s">
        <v>901</v>
      </c>
      <c r="V358" s="15" t="s">
        <v>1538</v>
      </c>
      <c r="W358" s="15" t="s">
        <v>17</v>
      </c>
      <c r="X358" s="15">
        <v>0</v>
      </c>
      <c r="Y358" s="15" t="s">
        <v>555</v>
      </c>
      <c r="Z358" s="15"/>
      <c r="AA358" s="19">
        <v>44389</v>
      </c>
      <c r="AB358" s="19">
        <v>44389</v>
      </c>
      <c r="AC358" s="19">
        <v>44477</v>
      </c>
      <c r="AD358" s="19">
        <v>44477</v>
      </c>
      <c r="AE358" s="15">
        <v>1</v>
      </c>
      <c r="AF358" s="15">
        <v>1</v>
      </c>
      <c r="AG358" s="15" t="s">
        <v>903</v>
      </c>
      <c r="AH358" s="15">
        <v>0</v>
      </c>
      <c r="AI358" s="15">
        <v>0</v>
      </c>
      <c r="AJ358" s="15" t="s">
        <v>157</v>
      </c>
      <c r="AK358" s="15" t="s">
        <v>158</v>
      </c>
      <c r="AL358" s="15" t="s">
        <v>361</v>
      </c>
      <c r="AM358" s="17">
        <v>-1726027.4</v>
      </c>
      <c r="AN358" s="17">
        <v>-1726027.4</v>
      </c>
      <c r="AO358" s="15">
        <v>6.3</v>
      </c>
      <c r="AP358" s="17">
        <v>200000000</v>
      </c>
      <c r="AQ358" s="15">
        <v>1</v>
      </c>
      <c r="AR358" s="15" t="s">
        <v>17</v>
      </c>
      <c r="AS358" s="15" t="s">
        <v>17</v>
      </c>
      <c r="AT358" s="15">
        <v>0</v>
      </c>
      <c r="AU358" s="15">
        <v>0</v>
      </c>
      <c r="AV358" s="15">
        <v>0</v>
      </c>
      <c r="AW358" s="8">
        <f>VLOOKUP(F358,[1]sell!$B:$G,6,0)</f>
        <v>-200000000</v>
      </c>
      <c r="AX358" s="8">
        <f>VLOOKUP(F358,[1]sell!$B:$J,9,0)</f>
        <v>-1726027.4</v>
      </c>
      <c r="AY358" s="8">
        <f t="shared" si="5"/>
        <v>-201726027.40000001</v>
      </c>
    </row>
    <row r="359" spans="4:51" ht="24.75" x14ac:dyDescent="0.25">
      <c r="D359" s="15" t="s">
        <v>614</v>
      </c>
      <c r="E359" s="15">
        <v>18464869</v>
      </c>
      <c r="F359" s="15">
        <v>47632534</v>
      </c>
      <c r="G359" s="15" t="s">
        <v>146</v>
      </c>
      <c r="H359" s="15" t="s">
        <v>147</v>
      </c>
      <c r="I359" s="15" t="s">
        <v>147</v>
      </c>
      <c r="J359" s="15" t="s">
        <v>148</v>
      </c>
      <c r="K359" s="15" t="s">
        <v>148</v>
      </c>
      <c r="L359" s="20" t="s">
        <v>194</v>
      </c>
      <c r="M359" s="15" t="s">
        <v>882</v>
      </c>
      <c r="N359" s="15" t="s">
        <v>883</v>
      </c>
      <c r="O359" s="17">
        <v>200000000</v>
      </c>
      <c r="P359" s="15">
        <v>1</v>
      </c>
      <c r="Q359" s="15" t="s">
        <v>901</v>
      </c>
      <c r="R359" s="15" t="s">
        <v>901</v>
      </c>
      <c r="S359" s="15">
        <v>0</v>
      </c>
      <c r="T359" s="18">
        <v>200000000</v>
      </c>
      <c r="U359" s="15" t="s">
        <v>901</v>
      </c>
      <c r="V359" s="15" t="s">
        <v>1538</v>
      </c>
      <c r="W359" s="15" t="s">
        <v>17</v>
      </c>
      <c r="X359" s="15">
        <v>0</v>
      </c>
      <c r="Y359" s="15" t="s">
        <v>555</v>
      </c>
      <c r="Z359" s="15"/>
      <c r="AA359" s="19">
        <v>44389</v>
      </c>
      <c r="AB359" s="19">
        <v>44389</v>
      </c>
      <c r="AC359" s="19">
        <v>44477</v>
      </c>
      <c r="AD359" s="19">
        <v>44477</v>
      </c>
      <c r="AE359" s="15">
        <v>1</v>
      </c>
      <c r="AF359" s="15">
        <v>1</v>
      </c>
      <c r="AG359" s="15" t="s">
        <v>903</v>
      </c>
      <c r="AH359" s="15">
        <v>0</v>
      </c>
      <c r="AI359" s="15">
        <v>0</v>
      </c>
      <c r="AJ359" s="15" t="s">
        <v>157</v>
      </c>
      <c r="AK359" s="15" t="s">
        <v>158</v>
      </c>
      <c r="AL359" s="15" t="s">
        <v>361</v>
      </c>
      <c r="AM359" s="17">
        <v>-1726027.4</v>
      </c>
      <c r="AN359" s="17">
        <v>-1726027.4</v>
      </c>
      <c r="AO359" s="15">
        <v>6.3</v>
      </c>
      <c r="AP359" s="17">
        <v>200000000</v>
      </c>
      <c r="AQ359" s="15">
        <v>1</v>
      </c>
      <c r="AR359" s="15" t="s">
        <v>17</v>
      </c>
      <c r="AS359" s="15" t="s">
        <v>17</v>
      </c>
      <c r="AT359" s="15">
        <v>0</v>
      </c>
      <c r="AU359" s="15">
        <v>0</v>
      </c>
      <c r="AV359" s="15">
        <v>0</v>
      </c>
      <c r="AW359" s="8">
        <f>VLOOKUP(F359,[1]sell!$B:$G,6,0)</f>
        <v>-200000000</v>
      </c>
      <c r="AX359" s="8">
        <f>VLOOKUP(F359,[1]sell!$B:$J,9,0)</f>
        <v>-1726027.4</v>
      </c>
      <c r="AY359" s="8">
        <f t="shared" si="5"/>
        <v>-201726027.40000001</v>
      </c>
    </row>
    <row r="360" spans="4:51" ht="24.75" x14ac:dyDescent="0.25">
      <c r="D360" s="15" t="s">
        <v>614</v>
      </c>
      <c r="E360" s="15">
        <v>18464870</v>
      </c>
      <c r="F360" s="15">
        <v>47632538</v>
      </c>
      <c r="G360" s="15" t="s">
        <v>146</v>
      </c>
      <c r="H360" s="15" t="s">
        <v>147</v>
      </c>
      <c r="I360" s="15" t="s">
        <v>147</v>
      </c>
      <c r="J360" s="15" t="s">
        <v>148</v>
      </c>
      <c r="K360" s="15" t="s">
        <v>148</v>
      </c>
      <c r="L360" s="20" t="s">
        <v>194</v>
      </c>
      <c r="M360" s="15" t="s">
        <v>882</v>
      </c>
      <c r="N360" s="15" t="s">
        <v>883</v>
      </c>
      <c r="O360" s="17">
        <v>200000000</v>
      </c>
      <c r="P360" s="15">
        <v>1</v>
      </c>
      <c r="Q360" s="15" t="s">
        <v>901</v>
      </c>
      <c r="R360" s="15" t="s">
        <v>901</v>
      </c>
      <c r="S360" s="15">
        <v>0</v>
      </c>
      <c r="T360" s="18">
        <v>200000000</v>
      </c>
      <c r="U360" s="15" t="s">
        <v>901</v>
      </c>
      <c r="V360" s="15" t="s">
        <v>1538</v>
      </c>
      <c r="W360" s="15" t="s">
        <v>17</v>
      </c>
      <c r="X360" s="15">
        <v>0</v>
      </c>
      <c r="Y360" s="15" t="s">
        <v>555</v>
      </c>
      <c r="Z360" s="15"/>
      <c r="AA360" s="19">
        <v>44389</v>
      </c>
      <c r="AB360" s="19">
        <v>44389</v>
      </c>
      <c r="AC360" s="19">
        <v>44477</v>
      </c>
      <c r="AD360" s="19">
        <v>44477</v>
      </c>
      <c r="AE360" s="15">
        <v>1</v>
      </c>
      <c r="AF360" s="15">
        <v>1</v>
      </c>
      <c r="AG360" s="15" t="s">
        <v>903</v>
      </c>
      <c r="AH360" s="15">
        <v>0</v>
      </c>
      <c r="AI360" s="15">
        <v>0</v>
      </c>
      <c r="AJ360" s="15" t="s">
        <v>157</v>
      </c>
      <c r="AK360" s="15" t="s">
        <v>158</v>
      </c>
      <c r="AL360" s="15" t="s">
        <v>361</v>
      </c>
      <c r="AM360" s="17">
        <v>-1726027.4</v>
      </c>
      <c r="AN360" s="17">
        <v>-1726027.4</v>
      </c>
      <c r="AO360" s="15">
        <v>6.3</v>
      </c>
      <c r="AP360" s="17">
        <v>200000000</v>
      </c>
      <c r="AQ360" s="15">
        <v>1</v>
      </c>
      <c r="AR360" s="15" t="s">
        <v>17</v>
      </c>
      <c r="AS360" s="15" t="s">
        <v>17</v>
      </c>
      <c r="AT360" s="15">
        <v>0</v>
      </c>
      <c r="AU360" s="15">
        <v>0</v>
      </c>
      <c r="AV360" s="15">
        <v>0</v>
      </c>
      <c r="AW360" s="8">
        <f>VLOOKUP(F360,[1]sell!$B:$G,6,0)</f>
        <v>-200000000</v>
      </c>
      <c r="AX360" s="8">
        <f>VLOOKUP(F360,[1]sell!$B:$J,9,0)</f>
        <v>-1726027.4</v>
      </c>
      <c r="AY360" s="8">
        <f t="shared" si="5"/>
        <v>-201726027.40000001</v>
      </c>
    </row>
    <row r="361" spans="4:51" ht="24.75" x14ac:dyDescent="0.25">
      <c r="D361" s="15" t="s">
        <v>614</v>
      </c>
      <c r="E361" s="15">
        <v>18464871</v>
      </c>
      <c r="F361" s="15">
        <v>47632540</v>
      </c>
      <c r="G361" s="15" t="s">
        <v>146</v>
      </c>
      <c r="H361" s="15" t="s">
        <v>147</v>
      </c>
      <c r="I361" s="15" t="s">
        <v>147</v>
      </c>
      <c r="J361" s="15" t="s">
        <v>148</v>
      </c>
      <c r="K361" s="15" t="s">
        <v>148</v>
      </c>
      <c r="L361" s="20" t="s">
        <v>194</v>
      </c>
      <c r="M361" s="15" t="s">
        <v>882</v>
      </c>
      <c r="N361" s="15" t="s">
        <v>883</v>
      </c>
      <c r="O361" s="17">
        <v>200000000</v>
      </c>
      <c r="P361" s="15">
        <v>1</v>
      </c>
      <c r="Q361" s="15" t="s">
        <v>901</v>
      </c>
      <c r="R361" s="15" t="s">
        <v>901</v>
      </c>
      <c r="S361" s="15">
        <v>0</v>
      </c>
      <c r="T361" s="18">
        <v>200000000</v>
      </c>
      <c r="U361" s="15" t="s">
        <v>901</v>
      </c>
      <c r="V361" s="15" t="s">
        <v>1538</v>
      </c>
      <c r="W361" s="15" t="s">
        <v>17</v>
      </c>
      <c r="X361" s="15">
        <v>0</v>
      </c>
      <c r="Y361" s="15" t="s">
        <v>555</v>
      </c>
      <c r="Z361" s="15"/>
      <c r="AA361" s="19">
        <v>44389</v>
      </c>
      <c r="AB361" s="19">
        <v>44389</v>
      </c>
      <c r="AC361" s="19">
        <v>44477</v>
      </c>
      <c r="AD361" s="19">
        <v>44477</v>
      </c>
      <c r="AE361" s="15">
        <v>1</v>
      </c>
      <c r="AF361" s="15">
        <v>1</v>
      </c>
      <c r="AG361" s="15" t="s">
        <v>903</v>
      </c>
      <c r="AH361" s="15">
        <v>0</v>
      </c>
      <c r="AI361" s="15">
        <v>0</v>
      </c>
      <c r="AJ361" s="15" t="s">
        <v>157</v>
      </c>
      <c r="AK361" s="15" t="s">
        <v>158</v>
      </c>
      <c r="AL361" s="15" t="s">
        <v>361</v>
      </c>
      <c r="AM361" s="17">
        <v>-1726027.4</v>
      </c>
      <c r="AN361" s="17">
        <v>-1726027.4</v>
      </c>
      <c r="AO361" s="15">
        <v>6.3</v>
      </c>
      <c r="AP361" s="17">
        <v>200000000</v>
      </c>
      <c r="AQ361" s="15">
        <v>1</v>
      </c>
      <c r="AR361" s="15" t="s">
        <v>17</v>
      </c>
      <c r="AS361" s="15" t="s">
        <v>17</v>
      </c>
      <c r="AT361" s="15">
        <v>0</v>
      </c>
      <c r="AU361" s="15">
        <v>0</v>
      </c>
      <c r="AV361" s="15">
        <v>0</v>
      </c>
      <c r="AW361" s="8">
        <f>VLOOKUP(F361,[1]sell!$B:$G,6,0)</f>
        <v>-200000000</v>
      </c>
      <c r="AX361" s="8">
        <f>VLOOKUP(F361,[1]sell!$B:$J,9,0)</f>
        <v>-1726027.4</v>
      </c>
      <c r="AY361" s="8">
        <f t="shared" si="5"/>
        <v>-201726027.40000001</v>
      </c>
    </row>
    <row r="362" spans="4:51" ht="24.75" x14ac:dyDescent="0.25">
      <c r="D362" s="15" t="s">
        <v>614</v>
      </c>
      <c r="E362" s="15">
        <v>18464872</v>
      </c>
      <c r="F362" s="15">
        <v>47632541</v>
      </c>
      <c r="G362" s="15" t="s">
        <v>146</v>
      </c>
      <c r="H362" s="15" t="s">
        <v>147</v>
      </c>
      <c r="I362" s="15" t="s">
        <v>147</v>
      </c>
      <c r="J362" s="15" t="s">
        <v>148</v>
      </c>
      <c r="K362" s="15" t="s">
        <v>148</v>
      </c>
      <c r="L362" s="20" t="s">
        <v>194</v>
      </c>
      <c r="M362" s="15" t="s">
        <v>882</v>
      </c>
      <c r="N362" s="15" t="s">
        <v>883</v>
      </c>
      <c r="O362" s="17">
        <v>200000000</v>
      </c>
      <c r="P362" s="15">
        <v>1</v>
      </c>
      <c r="Q362" s="15" t="s">
        <v>901</v>
      </c>
      <c r="R362" s="15" t="s">
        <v>901</v>
      </c>
      <c r="S362" s="15">
        <v>0</v>
      </c>
      <c r="T362" s="18">
        <v>200000000</v>
      </c>
      <c r="U362" s="15" t="s">
        <v>901</v>
      </c>
      <c r="V362" s="15" t="s">
        <v>1538</v>
      </c>
      <c r="W362" s="15" t="s">
        <v>17</v>
      </c>
      <c r="X362" s="15">
        <v>0</v>
      </c>
      <c r="Y362" s="15" t="s">
        <v>555</v>
      </c>
      <c r="Z362" s="15"/>
      <c r="AA362" s="19">
        <v>44389</v>
      </c>
      <c r="AB362" s="19">
        <v>44389</v>
      </c>
      <c r="AC362" s="19">
        <v>44477</v>
      </c>
      <c r="AD362" s="19">
        <v>44477</v>
      </c>
      <c r="AE362" s="15">
        <v>1</v>
      </c>
      <c r="AF362" s="15">
        <v>1</v>
      </c>
      <c r="AG362" s="15" t="s">
        <v>903</v>
      </c>
      <c r="AH362" s="15">
        <v>0</v>
      </c>
      <c r="AI362" s="15">
        <v>0</v>
      </c>
      <c r="AJ362" s="15" t="s">
        <v>157</v>
      </c>
      <c r="AK362" s="15" t="s">
        <v>158</v>
      </c>
      <c r="AL362" s="15" t="s">
        <v>361</v>
      </c>
      <c r="AM362" s="17">
        <v>-1726027.4</v>
      </c>
      <c r="AN362" s="17">
        <v>-1726027.4</v>
      </c>
      <c r="AO362" s="15">
        <v>6.3</v>
      </c>
      <c r="AP362" s="17">
        <v>200000000</v>
      </c>
      <c r="AQ362" s="15">
        <v>1</v>
      </c>
      <c r="AR362" s="15" t="s">
        <v>17</v>
      </c>
      <c r="AS362" s="15" t="s">
        <v>17</v>
      </c>
      <c r="AT362" s="15">
        <v>0</v>
      </c>
      <c r="AU362" s="15">
        <v>0</v>
      </c>
      <c r="AV362" s="15">
        <v>0</v>
      </c>
      <c r="AW362" s="8">
        <f>VLOOKUP(F362,[1]sell!$B:$G,6,0)</f>
        <v>-200000000</v>
      </c>
      <c r="AX362" s="8">
        <f>VLOOKUP(F362,[1]sell!$B:$J,9,0)</f>
        <v>-1726027.4</v>
      </c>
      <c r="AY362" s="8">
        <f t="shared" si="5"/>
        <v>-201726027.40000001</v>
      </c>
    </row>
    <row r="363" spans="4:51" ht="24.75" x14ac:dyDescent="0.25">
      <c r="D363" s="15" t="s">
        <v>614</v>
      </c>
      <c r="E363" s="15">
        <v>18464873</v>
      </c>
      <c r="F363" s="15">
        <v>47632542</v>
      </c>
      <c r="G363" s="15" t="s">
        <v>146</v>
      </c>
      <c r="H363" s="15" t="s">
        <v>147</v>
      </c>
      <c r="I363" s="15" t="s">
        <v>147</v>
      </c>
      <c r="J363" s="15" t="s">
        <v>148</v>
      </c>
      <c r="K363" s="15" t="s">
        <v>148</v>
      </c>
      <c r="L363" s="20" t="s">
        <v>194</v>
      </c>
      <c r="M363" s="15" t="s">
        <v>882</v>
      </c>
      <c r="N363" s="15" t="s">
        <v>883</v>
      </c>
      <c r="O363" s="17">
        <v>200000000</v>
      </c>
      <c r="P363" s="15">
        <v>1</v>
      </c>
      <c r="Q363" s="15" t="s">
        <v>901</v>
      </c>
      <c r="R363" s="15" t="s">
        <v>901</v>
      </c>
      <c r="S363" s="15">
        <v>0</v>
      </c>
      <c r="T363" s="18">
        <v>200000000</v>
      </c>
      <c r="U363" s="15" t="s">
        <v>901</v>
      </c>
      <c r="V363" s="15" t="s">
        <v>1538</v>
      </c>
      <c r="W363" s="15" t="s">
        <v>17</v>
      </c>
      <c r="X363" s="15">
        <v>0</v>
      </c>
      <c r="Y363" s="15" t="s">
        <v>555</v>
      </c>
      <c r="Z363" s="15"/>
      <c r="AA363" s="19">
        <v>44389</v>
      </c>
      <c r="AB363" s="19">
        <v>44389</v>
      </c>
      <c r="AC363" s="19">
        <v>44477</v>
      </c>
      <c r="AD363" s="19">
        <v>44477</v>
      </c>
      <c r="AE363" s="15">
        <v>1</v>
      </c>
      <c r="AF363" s="15">
        <v>1</v>
      </c>
      <c r="AG363" s="15" t="s">
        <v>903</v>
      </c>
      <c r="AH363" s="15">
        <v>0</v>
      </c>
      <c r="AI363" s="15">
        <v>0</v>
      </c>
      <c r="AJ363" s="15" t="s">
        <v>157</v>
      </c>
      <c r="AK363" s="15" t="s">
        <v>158</v>
      </c>
      <c r="AL363" s="15" t="s">
        <v>361</v>
      </c>
      <c r="AM363" s="17">
        <v>-1726027.4</v>
      </c>
      <c r="AN363" s="17">
        <v>-1726027.4</v>
      </c>
      <c r="AO363" s="15">
        <v>6.3</v>
      </c>
      <c r="AP363" s="17">
        <v>200000000</v>
      </c>
      <c r="AQ363" s="15">
        <v>1</v>
      </c>
      <c r="AR363" s="15" t="s">
        <v>17</v>
      </c>
      <c r="AS363" s="15" t="s">
        <v>17</v>
      </c>
      <c r="AT363" s="15">
        <v>0</v>
      </c>
      <c r="AU363" s="15">
        <v>0</v>
      </c>
      <c r="AV363" s="15">
        <v>0</v>
      </c>
      <c r="AW363" s="8">
        <f>VLOOKUP(F363,[1]sell!$B:$G,6,0)</f>
        <v>-200000000</v>
      </c>
      <c r="AX363" s="8">
        <f>VLOOKUP(F363,[1]sell!$B:$J,9,0)</f>
        <v>-1726027.4</v>
      </c>
      <c r="AY363" s="8">
        <f t="shared" si="5"/>
        <v>-201726027.40000001</v>
      </c>
    </row>
    <row r="364" spans="4:51" ht="24.75" x14ac:dyDescent="0.25">
      <c r="D364" s="15" t="s">
        <v>614</v>
      </c>
      <c r="E364" s="15">
        <v>18464883</v>
      </c>
      <c r="F364" s="15">
        <v>47632781</v>
      </c>
      <c r="G364" s="15" t="s">
        <v>146</v>
      </c>
      <c r="H364" s="15" t="s">
        <v>147</v>
      </c>
      <c r="I364" s="15" t="s">
        <v>147</v>
      </c>
      <c r="J364" s="15" t="s">
        <v>148</v>
      </c>
      <c r="K364" s="15" t="s">
        <v>148</v>
      </c>
      <c r="L364" s="20" t="s">
        <v>194</v>
      </c>
      <c r="M364" s="15" t="s">
        <v>882</v>
      </c>
      <c r="N364" s="15" t="s">
        <v>883</v>
      </c>
      <c r="O364" s="17">
        <v>200000000</v>
      </c>
      <c r="P364" s="15">
        <v>1</v>
      </c>
      <c r="Q364" s="15" t="s">
        <v>901</v>
      </c>
      <c r="R364" s="15" t="s">
        <v>901</v>
      </c>
      <c r="S364" s="15">
        <v>0</v>
      </c>
      <c r="T364" s="18">
        <v>200000000</v>
      </c>
      <c r="U364" s="15" t="s">
        <v>901</v>
      </c>
      <c r="V364" s="15" t="s">
        <v>1539</v>
      </c>
      <c r="W364" s="15" t="s">
        <v>17</v>
      </c>
      <c r="X364" s="15">
        <v>0</v>
      </c>
      <c r="Y364" s="15" t="s">
        <v>555</v>
      </c>
      <c r="Z364" s="15"/>
      <c r="AA364" s="19">
        <v>44389</v>
      </c>
      <c r="AB364" s="19">
        <v>44389</v>
      </c>
      <c r="AC364" s="19">
        <v>44477</v>
      </c>
      <c r="AD364" s="19">
        <v>44477</v>
      </c>
      <c r="AE364" s="15">
        <v>1</v>
      </c>
      <c r="AF364" s="15">
        <v>1</v>
      </c>
      <c r="AG364" s="15" t="s">
        <v>903</v>
      </c>
      <c r="AH364" s="15">
        <v>0</v>
      </c>
      <c r="AI364" s="15">
        <v>0</v>
      </c>
      <c r="AJ364" s="15" t="s">
        <v>157</v>
      </c>
      <c r="AK364" s="15" t="s">
        <v>158</v>
      </c>
      <c r="AL364" s="15" t="s">
        <v>361</v>
      </c>
      <c r="AM364" s="17">
        <v>-1750684.93</v>
      </c>
      <c r="AN364" s="17">
        <v>-1750684.93</v>
      </c>
      <c r="AO364" s="15">
        <v>6.39</v>
      </c>
      <c r="AP364" s="17">
        <v>200000000</v>
      </c>
      <c r="AQ364" s="15">
        <v>1</v>
      </c>
      <c r="AR364" s="15" t="s">
        <v>17</v>
      </c>
      <c r="AS364" s="15" t="s">
        <v>17</v>
      </c>
      <c r="AT364" s="15">
        <v>0</v>
      </c>
      <c r="AU364" s="15">
        <v>0</v>
      </c>
      <c r="AV364" s="15">
        <v>0</v>
      </c>
      <c r="AW364" s="8">
        <f>VLOOKUP(F364,[1]sell!$B:$G,6,0)</f>
        <v>-200000000</v>
      </c>
      <c r="AX364" s="8">
        <f>VLOOKUP(F364,[1]sell!$B:$J,9,0)</f>
        <v>-1750684.93</v>
      </c>
      <c r="AY364" s="8">
        <f t="shared" si="5"/>
        <v>-201750684.93000001</v>
      </c>
    </row>
    <row r="365" spans="4:51" ht="24.75" x14ac:dyDescent="0.25">
      <c r="D365" s="15" t="s">
        <v>614</v>
      </c>
      <c r="E365" s="15">
        <v>18464884</v>
      </c>
      <c r="F365" s="15">
        <v>47632782</v>
      </c>
      <c r="G365" s="15" t="s">
        <v>146</v>
      </c>
      <c r="H365" s="15" t="s">
        <v>147</v>
      </c>
      <c r="I365" s="15" t="s">
        <v>147</v>
      </c>
      <c r="J365" s="15" t="s">
        <v>148</v>
      </c>
      <c r="K365" s="15" t="s">
        <v>148</v>
      </c>
      <c r="L365" s="20" t="s">
        <v>194</v>
      </c>
      <c r="M365" s="15" t="s">
        <v>882</v>
      </c>
      <c r="N365" s="15" t="s">
        <v>883</v>
      </c>
      <c r="O365" s="17">
        <v>200000000</v>
      </c>
      <c r="P365" s="15">
        <v>1</v>
      </c>
      <c r="Q365" s="15" t="s">
        <v>901</v>
      </c>
      <c r="R365" s="15" t="s">
        <v>901</v>
      </c>
      <c r="S365" s="15">
        <v>0</v>
      </c>
      <c r="T365" s="18">
        <v>200000000</v>
      </c>
      <c r="U365" s="15" t="s">
        <v>901</v>
      </c>
      <c r="V365" s="15" t="s">
        <v>1539</v>
      </c>
      <c r="W365" s="15" t="s">
        <v>17</v>
      </c>
      <c r="X365" s="15">
        <v>0</v>
      </c>
      <c r="Y365" s="15" t="s">
        <v>555</v>
      </c>
      <c r="Z365" s="15"/>
      <c r="AA365" s="19">
        <v>44389</v>
      </c>
      <c r="AB365" s="19">
        <v>44389</v>
      </c>
      <c r="AC365" s="19">
        <v>44477</v>
      </c>
      <c r="AD365" s="19">
        <v>44477</v>
      </c>
      <c r="AE365" s="15">
        <v>1</v>
      </c>
      <c r="AF365" s="15">
        <v>1</v>
      </c>
      <c r="AG365" s="15" t="s">
        <v>903</v>
      </c>
      <c r="AH365" s="15">
        <v>0</v>
      </c>
      <c r="AI365" s="15">
        <v>0</v>
      </c>
      <c r="AJ365" s="15" t="s">
        <v>157</v>
      </c>
      <c r="AK365" s="15" t="s">
        <v>158</v>
      </c>
      <c r="AL365" s="15" t="s">
        <v>361</v>
      </c>
      <c r="AM365" s="17">
        <v>-1750684.93</v>
      </c>
      <c r="AN365" s="17">
        <v>-1750684.93</v>
      </c>
      <c r="AO365" s="15">
        <v>6.39</v>
      </c>
      <c r="AP365" s="17">
        <v>200000000</v>
      </c>
      <c r="AQ365" s="15">
        <v>1</v>
      </c>
      <c r="AR365" s="15" t="s">
        <v>17</v>
      </c>
      <c r="AS365" s="15" t="s">
        <v>17</v>
      </c>
      <c r="AT365" s="15">
        <v>0</v>
      </c>
      <c r="AU365" s="15">
        <v>0</v>
      </c>
      <c r="AV365" s="15">
        <v>0</v>
      </c>
      <c r="AW365" s="8">
        <f>VLOOKUP(F365,[1]sell!$B:$G,6,0)</f>
        <v>-200000000</v>
      </c>
      <c r="AX365" s="8">
        <f>VLOOKUP(F365,[1]sell!$B:$J,9,0)</f>
        <v>-1750684.93</v>
      </c>
      <c r="AY365" s="8">
        <f t="shared" si="5"/>
        <v>-201750684.93000001</v>
      </c>
    </row>
    <row r="366" spans="4:51" ht="24.75" x14ac:dyDescent="0.25">
      <c r="D366" s="15" t="s">
        <v>614</v>
      </c>
      <c r="E366" s="15">
        <v>18464885</v>
      </c>
      <c r="F366" s="15">
        <v>47632783</v>
      </c>
      <c r="G366" s="15" t="s">
        <v>146</v>
      </c>
      <c r="H366" s="15" t="s">
        <v>147</v>
      </c>
      <c r="I366" s="15" t="s">
        <v>147</v>
      </c>
      <c r="J366" s="15" t="s">
        <v>148</v>
      </c>
      <c r="K366" s="15" t="s">
        <v>148</v>
      </c>
      <c r="L366" s="20" t="s">
        <v>194</v>
      </c>
      <c r="M366" s="15" t="s">
        <v>882</v>
      </c>
      <c r="N366" s="15" t="s">
        <v>883</v>
      </c>
      <c r="O366" s="17">
        <v>200000000</v>
      </c>
      <c r="P366" s="15">
        <v>1</v>
      </c>
      <c r="Q366" s="15" t="s">
        <v>901</v>
      </c>
      <c r="R366" s="15" t="s">
        <v>901</v>
      </c>
      <c r="S366" s="15">
        <v>0</v>
      </c>
      <c r="T366" s="18">
        <v>200000000</v>
      </c>
      <c r="U366" s="15" t="s">
        <v>901</v>
      </c>
      <c r="V366" s="15" t="s">
        <v>1540</v>
      </c>
      <c r="W366" s="15" t="s">
        <v>17</v>
      </c>
      <c r="X366" s="15">
        <v>0</v>
      </c>
      <c r="Y366" s="15" t="s">
        <v>555</v>
      </c>
      <c r="Z366" s="15"/>
      <c r="AA366" s="19">
        <v>44389</v>
      </c>
      <c r="AB366" s="19">
        <v>44389</v>
      </c>
      <c r="AC366" s="19">
        <v>44477</v>
      </c>
      <c r="AD366" s="19">
        <v>44477</v>
      </c>
      <c r="AE366" s="15">
        <v>1</v>
      </c>
      <c r="AF366" s="15">
        <v>1</v>
      </c>
      <c r="AG366" s="15" t="s">
        <v>903</v>
      </c>
      <c r="AH366" s="15">
        <v>0</v>
      </c>
      <c r="AI366" s="15">
        <v>0</v>
      </c>
      <c r="AJ366" s="15" t="s">
        <v>157</v>
      </c>
      <c r="AK366" s="15" t="s">
        <v>158</v>
      </c>
      <c r="AL366" s="15" t="s">
        <v>361</v>
      </c>
      <c r="AM366" s="17">
        <v>-1753424.66</v>
      </c>
      <c r="AN366" s="17">
        <v>-1753424.66</v>
      </c>
      <c r="AO366" s="15">
        <v>6.4</v>
      </c>
      <c r="AP366" s="17">
        <v>200000000</v>
      </c>
      <c r="AQ366" s="15">
        <v>1</v>
      </c>
      <c r="AR366" s="15" t="s">
        <v>17</v>
      </c>
      <c r="AS366" s="15" t="s">
        <v>17</v>
      </c>
      <c r="AT366" s="15">
        <v>0</v>
      </c>
      <c r="AU366" s="15">
        <v>0</v>
      </c>
      <c r="AV366" s="15">
        <v>0</v>
      </c>
      <c r="AW366" s="8">
        <f>VLOOKUP(F366,[1]sell!$B:$G,6,0)</f>
        <v>-200000000</v>
      </c>
      <c r="AX366" s="8">
        <f>VLOOKUP(F366,[1]sell!$B:$J,9,0)</f>
        <v>-1753424.66</v>
      </c>
      <c r="AY366" s="8">
        <f t="shared" si="5"/>
        <v>-201753424.66</v>
      </c>
    </row>
    <row r="367" spans="4:51" ht="24.75" x14ac:dyDescent="0.25">
      <c r="D367" s="15" t="s">
        <v>614</v>
      </c>
      <c r="E367" s="15">
        <v>18464886</v>
      </c>
      <c r="F367" s="15">
        <v>47632784</v>
      </c>
      <c r="G367" s="15" t="s">
        <v>146</v>
      </c>
      <c r="H367" s="15" t="s">
        <v>147</v>
      </c>
      <c r="I367" s="15" t="s">
        <v>147</v>
      </c>
      <c r="J367" s="15" t="s">
        <v>148</v>
      </c>
      <c r="K367" s="15" t="s">
        <v>148</v>
      </c>
      <c r="L367" s="20" t="s">
        <v>194</v>
      </c>
      <c r="M367" s="15" t="s">
        <v>882</v>
      </c>
      <c r="N367" s="15" t="s">
        <v>883</v>
      </c>
      <c r="O367" s="17">
        <v>200000000</v>
      </c>
      <c r="P367" s="15">
        <v>1</v>
      </c>
      <c r="Q367" s="15" t="s">
        <v>901</v>
      </c>
      <c r="R367" s="15" t="s">
        <v>901</v>
      </c>
      <c r="S367" s="15">
        <v>0</v>
      </c>
      <c r="T367" s="18">
        <v>200000000</v>
      </c>
      <c r="U367" s="15" t="s">
        <v>901</v>
      </c>
      <c r="V367" s="15" t="s">
        <v>1540</v>
      </c>
      <c r="W367" s="15" t="s">
        <v>17</v>
      </c>
      <c r="X367" s="15">
        <v>0</v>
      </c>
      <c r="Y367" s="15" t="s">
        <v>555</v>
      </c>
      <c r="Z367" s="15"/>
      <c r="AA367" s="19">
        <v>44389</v>
      </c>
      <c r="AB367" s="19">
        <v>44389</v>
      </c>
      <c r="AC367" s="19">
        <v>44477</v>
      </c>
      <c r="AD367" s="19">
        <v>44477</v>
      </c>
      <c r="AE367" s="15">
        <v>1</v>
      </c>
      <c r="AF367" s="15">
        <v>1</v>
      </c>
      <c r="AG367" s="15" t="s">
        <v>903</v>
      </c>
      <c r="AH367" s="15">
        <v>0</v>
      </c>
      <c r="AI367" s="15">
        <v>0</v>
      </c>
      <c r="AJ367" s="15" t="s">
        <v>157</v>
      </c>
      <c r="AK367" s="15" t="s">
        <v>158</v>
      </c>
      <c r="AL367" s="15" t="s">
        <v>361</v>
      </c>
      <c r="AM367" s="17">
        <v>-1753424.66</v>
      </c>
      <c r="AN367" s="17">
        <v>-1753424.66</v>
      </c>
      <c r="AO367" s="15">
        <v>6.4</v>
      </c>
      <c r="AP367" s="17">
        <v>200000000</v>
      </c>
      <c r="AQ367" s="15">
        <v>1</v>
      </c>
      <c r="AR367" s="15" t="s">
        <v>17</v>
      </c>
      <c r="AS367" s="15" t="s">
        <v>17</v>
      </c>
      <c r="AT367" s="15">
        <v>0</v>
      </c>
      <c r="AU367" s="15">
        <v>0</v>
      </c>
      <c r="AV367" s="15">
        <v>0</v>
      </c>
      <c r="AW367" s="8">
        <f>VLOOKUP(F367,[1]sell!$B:$G,6,0)</f>
        <v>-200000000</v>
      </c>
      <c r="AX367" s="8">
        <f>VLOOKUP(F367,[1]sell!$B:$J,9,0)</f>
        <v>-1753424.66</v>
      </c>
      <c r="AY367" s="8">
        <f t="shared" si="5"/>
        <v>-201753424.66</v>
      </c>
    </row>
    <row r="368" spans="4:51" ht="24.75" x14ac:dyDescent="0.25">
      <c r="D368" s="15" t="s">
        <v>614</v>
      </c>
      <c r="E368" s="15">
        <v>18464887</v>
      </c>
      <c r="F368" s="15">
        <v>47632785</v>
      </c>
      <c r="G368" s="15" t="s">
        <v>146</v>
      </c>
      <c r="H368" s="15" t="s">
        <v>147</v>
      </c>
      <c r="I368" s="15" t="s">
        <v>147</v>
      </c>
      <c r="J368" s="15" t="s">
        <v>148</v>
      </c>
      <c r="K368" s="15" t="s">
        <v>148</v>
      </c>
      <c r="L368" s="20" t="s">
        <v>194</v>
      </c>
      <c r="M368" s="15" t="s">
        <v>882</v>
      </c>
      <c r="N368" s="15" t="s">
        <v>883</v>
      </c>
      <c r="O368" s="17">
        <v>200000000</v>
      </c>
      <c r="P368" s="15">
        <v>1</v>
      </c>
      <c r="Q368" s="15" t="s">
        <v>901</v>
      </c>
      <c r="R368" s="15" t="s">
        <v>901</v>
      </c>
      <c r="S368" s="15">
        <v>0</v>
      </c>
      <c r="T368" s="18">
        <v>200000000</v>
      </c>
      <c r="U368" s="15" t="s">
        <v>901</v>
      </c>
      <c r="V368" s="15" t="s">
        <v>1540</v>
      </c>
      <c r="W368" s="15" t="s">
        <v>17</v>
      </c>
      <c r="X368" s="15">
        <v>0</v>
      </c>
      <c r="Y368" s="15" t="s">
        <v>555</v>
      </c>
      <c r="Z368" s="15"/>
      <c r="AA368" s="19">
        <v>44389</v>
      </c>
      <c r="AB368" s="19">
        <v>44389</v>
      </c>
      <c r="AC368" s="19">
        <v>44477</v>
      </c>
      <c r="AD368" s="19">
        <v>44477</v>
      </c>
      <c r="AE368" s="15">
        <v>1</v>
      </c>
      <c r="AF368" s="15">
        <v>1</v>
      </c>
      <c r="AG368" s="15" t="s">
        <v>903</v>
      </c>
      <c r="AH368" s="15">
        <v>0</v>
      </c>
      <c r="AI368" s="15">
        <v>0</v>
      </c>
      <c r="AJ368" s="15" t="s">
        <v>157</v>
      </c>
      <c r="AK368" s="15" t="s">
        <v>158</v>
      </c>
      <c r="AL368" s="15" t="s">
        <v>361</v>
      </c>
      <c r="AM368" s="17">
        <v>-1753424.66</v>
      </c>
      <c r="AN368" s="17">
        <v>-1753424.66</v>
      </c>
      <c r="AO368" s="15">
        <v>6.4</v>
      </c>
      <c r="AP368" s="17">
        <v>200000000</v>
      </c>
      <c r="AQ368" s="15">
        <v>1</v>
      </c>
      <c r="AR368" s="15" t="s">
        <v>17</v>
      </c>
      <c r="AS368" s="15" t="s">
        <v>17</v>
      </c>
      <c r="AT368" s="15">
        <v>0</v>
      </c>
      <c r="AU368" s="15">
        <v>0</v>
      </c>
      <c r="AV368" s="15">
        <v>0</v>
      </c>
      <c r="AW368" s="8">
        <f>VLOOKUP(F368,[1]sell!$B:$G,6,0)</f>
        <v>-200000000</v>
      </c>
      <c r="AX368" s="8">
        <f>VLOOKUP(F368,[1]sell!$B:$J,9,0)</f>
        <v>-1753424.66</v>
      </c>
      <c r="AY368" s="8">
        <f t="shared" si="5"/>
        <v>-201753424.66</v>
      </c>
    </row>
    <row r="369" spans="4:51" ht="24.75" x14ac:dyDescent="0.25">
      <c r="D369" s="15" t="s">
        <v>614</v>
      </c>
      <c r="E369" s="15">
        <v>18464890</v>
      </c>
      <c r="F369" s="15">
        <v>47632882</v>
      </c>
      <c r="G369" s="15" t="s">
        <v>146</v>
      </c>
      <c r="H369" s="15" t="s">
        <v>147</v>
      </c>
      <c r="I369" s="15" t="s">
        <v>147</v>
      </c>
      <c r="J369" s="15" t="s">
        <v>148</v>
      </c>
      <c r="K369" s="15" t="s">
        <v>148</v>
      </c>
      <c r="L369" s="20" t="s">
        <v>194</v>
      </c>
      <c r="M369" s="15" t="s">
        <v>882</v>
      </c>
      <c r="N369" s="15" t="s">
        <v>883</v>
      </c>
      <c r="O369" s="17">
        <v>200000000</v>
      </c>
      <c r="P369" s="15">
        <v>1</v>
      </c>
      <c r="Q369" s="15" t="s">
        <v>901</v>
      </c>
      <c r="R369" s="15" t="s">
        <v>901</v>
      </c>
      <c r="S369" s="15">
        <v>0</v>
      </c>
      <c r="T369" s="18">
        <v>200000000</v>
      </c>
      <c r="U369" s="15" t="s">
        <v>901</v>
      </c>
      <c r="V369" s="15" t="s">
        <v>1540</v>
      </c>
      <c r="W369" s="15" t="s">
        <v>17</v>
      </c>
      <c r="X369" s="15">
        <v>0</v>
      </c>
      <c r="Y369" s="15" t="s">
        <v>555</v>
      </c>
      <c r="Z369" s="15"/>
      <c r="AA369" s="19">
        <v>44389</v>
      </c>
      <c r="AB369" s="19">
        <v>44389</v>
      </c>
      <c r="AC369" s="19">
        <v>44477</v>
      </c>
      <c r="AD369" s="19">
        <v>44477</v>
      </c>
      <c r="AE369" s="15">
        <v>1</v>
      </c>
      <c r="AF369" s="15">
        <v>1</v>
      </c>
      <c r="AG369" s="15" t="s">
        <v>903</v>
      </c>
      <c r="AH369" s="15">
        <v>0</v>
      </c>
      <c r="AI369" s="15">
        <v>0</v>
      </c>
      <c r="AJ369" s="15" t="s">
        <v>157</v>
      </c>
      <c r="AK369" s="15" t="s">
        <v>158</v>
      </c>
      <c r="AL369" s="15" t="s">
        <v>361</v>
      </c>
      <c r="AM369" s="17">
        <v>-1753424.66</v>
      </c>
      <c r="AN369" s="17">
        <v>-1753424.66</v>
      </c>
      <c r="AO369" s="15">
        <v>6.4</v>
      </c>
      <c r="AP369" s="17">
        <v>200000000</v>
      </c>
      <c r="AQ369" s="15">
        <v>1</v>
      </c>
      <c r="AR369" s="15" t="s">
        <v>17</v>
      </c>
      <c r="AS369" s="15" t="s">
        <v>17</v>
      </c>
      <c r="AT369" s="15">
        <v>0</v>
      </c>
      <c r="AU369" s="15">
        <v>0</v>
      </c>
      <c r="AV369" s="15">
        <v>0</v>
      </c>
      <c r="AW369" s="8">
        <f>VLOOKUP(F369,[1]sell!$B:$G,6,0)</f>
        <v>-200000000</v>
      </c>
      <c r="AX369" s="8">
        <f>VLOOKUP(F369,[1]sell!$B:$J,9,0)</f>
        <v>-1753424.66</v>
      </c>
      <c r="AY369" s="8">
        <f t="shared" si="5"/>
        <v>-201753424.66</v>
      </c>
    </row>
    <row r="370" spans="4:51" ht="24.75" x14ac:dyDescent="0.25">
      <c r="D370" s="15" t="s">
        <v>614</v>
      </c>
      <c r="E370" s="15">
        <v>18464891</v>
      </c>
      <c r="F370" s="15">
        <v>47632884</v>
      </c>
      <c r="G370" s="15" t="s">
        <v>146</v>
      </c>
      <c r="H370" s="15" t="s">
        <v>147</v>
      </c>
      <c r="I370" s="15" t="s">
        <v>147</v>
      </c>
      <c r="J370" s="15" t="s">
        <v>148</v>
      </c>
      <c r="K370" s="15" t="s">
        <v>148</v>
      </c>
      <c r="L370" s="20" t="s">
        <v>194</v>
      </c>
      <c r="M370" s="15" t="s">
        <v>882</v>
      </c>
      <c r="N370" s="15" t="s">
        <v>883</v>
      </c>
      <c r="O370" s="17">
        <v>200000000</v>
      </c>
      <c r="P370" s="15">
        <v>1</v>
      </c>
      <c r="Q370" s="15" t="s">
        <v>901</v>
      </c>
      <c r="R370" s="15" t="s">
        <v>901</v>
      </c>
      <c r="S370" s="15">
        <v>0</v>
      </c>
      <c r="T370" s="18">
        <v>200000000</v>
      </c>
      <c r="U370" s="15" t="s">
        <v>901</v>
      </c>
      <c r="V370" s="15" t="s">
        <v>1540</v>
      </c>
      <c r="W370" s="15" t="s">
        <v>17</v>
      </c>
      <c r="X370" s="15">
        <v>0</v>
      </c>
      <c r="Y370" s="15" t="s">
        <v>555</v>
      </c>
      <c r="Z370" s="15"/>
      <c r="AA370" s="19">
        <v>44389</v>
      </c>
      <c r="AB370" s="19">
        <v>44389</v>
      </c>
      <c r="AC370" s="19">
        <v>44477</v>
      </c>
      <c r="AD370" s="19">
        <v>44477</v>
      </c>
      <c r="AE370" s="15">
        <v>1</v>
      </c>
      <c r="AF370" s="15">
        <v>1</v>
      </c>
      <c r="AG370" s="15" t="s">
        <v>903</v>
      </c>
      <c r="AH370" s="15">
        <v>0</v>
      </c>
      <c r="AI370" s="15">
        <v>0</v>
      </c>
      <c r="AJ370" s="15" t="s">
        <v>157</v>
      </c>
      <c r="AK370" s="15" t="s">
        <v>158</v>
      </c>
      <c r="AL370" s="15" t="s">
        <v>361</v>
      </c>
      <c r="AM370" s="17">
        <v>-1753424.66</v>
      </c>
      <c r="AN370" s="17">
        <v>-1753424.66</v>
      </c>
      <c r="AO370" s="15">
        <v>6.4</v>
      </c>
      <c r="AP370" s="17">
        <v>200000000</v>
      </c>
      <c r="AQ370" s="15">
        <v>1</v>
      </c>
      <c r="AR370" s="15" t="s">
        <v>17</v>
      </c>
      <c r="AS370" s="15" t="s">
        <v>17</v>
      </c>
      <c r="AT370" s="15">
        <v>0</v>
      </c>
      <c r="AU370" s="15">
        <v>0</v>
      </c>
      <c r="AV370" s="15">
        <v>0</v>
      </c>
      <c r="AW370" s="8">
        <f>VLOOKUP(F370,[1]sell!$B:$G,6,0)</f>
        <v>-200000000</v>
      </c>
      <c r="AX370" s="8">
        <f>VLOOKUP(F370,[1]sell!$B:$J,9,0)</f>
        <v>-1753424.66</v>
      </c>
      <c r="AY370" s="8">
        <f t="shared" si="5"/>
        <v>-201753424.66</v>
      </c>
    </row>
    <row r="371" spans="4:51" ht="24.75" x14ac:dyDescent="0.25">
      <c r="D371" s="15" t="s">
        <v>614</v>
      </c>
      <c r="E371" s="15">
        <v>18464892</v>
      </c>
      <c r="F371" s="15">
        <v>47632885</v>
      </c>
      <c r="G371" s="15" t="s">
        <v>146</v>
      </c>
      <c r="H371" s="15" t="s">
        <v>147</v>
      </c>
      <c r="I371" s="15" t="s">
        <v>147</v>
      </c>
      <c r="J371" s="15" t="s">
        <v>148</v>
      </c>
      <c r="K371" s="15" t="s">
        <v>148</v>
      </c>
      <c r="L371" s="20" t="s">
        <v>194</v>
      </c>
      <c r="M371" s="15" t="s">
        <v>882</v>
      </c>
      <c r="N371" s="15" t="s">
        <v>883</v>
      </c>
      <c r="O371" s="17">
        <v>200000000</v>
      </c>
      <c r="P371" s="15">
        <v>1</v>
      </c>
      <c r="Q371" s="15" t="s">
        <v>901</v>
      </c>
      <c r="R371" s="15" t="s">
        <v>901</v>
      </c>
      <c r="S371" s="15">
        <v>0</v>
      </c>
      <c r="T371" s="18">
        <v>200000000</v>
      </c>
      <c r="U371" s="15" t="s">
        <v>901</v>
      </c>
      <c r="V371" s="15" t="s">
        <v>1541</v>
      </c>
      <c r="W371" s="15" t="s">
        <v>17</v>
      </c>
      <c r="X371" s="15">
        <v>0</v>
      </c>
      <c r="Y371" s="15" t="s">
        <v>555</v>
      </c>
      <c r="Z371" s="15"/>
      <c r="AA371" s="19">
        <v>44389</v>
      </c>
      <c r="AB371" s="19">
        <v>44389</v>
      </c>
      <c r="AC371" s="19">
        <v>44477</v>
      </c>
      <c r="AD371" s="19">
        <v>44477</v>
      </c>
      <c r="AE371" s="15">
        <v>1</v>
      </c>
      <c r="AF371" s="15">
        <v>1</v>
      </c>
      <c r="AG371" s="15" t="s">
        <v>903</v>
      </c>
      <c r="AH371" s="15">
        <v>0</v>
      </c>
      <c r="AI371" s="15">
        <v>0</v>
      </c>
      <c r="AJ371" s="15" t="s">
        <v>157</v>
      </c>
      <c r="AK371" s="15" t="s">
        <v>158</v>
      </c>
      <c r="AL371" s="15" t="s">
        <v>361</v>
      </c>
      <c r="AM371" s="17">
        <v>-1756164.39</v>
      </c>
      <c r="AN371" s="17">
        <v>-1756164.39</v>
      </c>
      <c r="AO371" s="15">
        <v>6.41</v>
      </c>
      <c r="AP371" s="17">
        <v>200000000</v>
      </c>
      <c r="AQ371" s="15">
        <v>1</v>
      </c>
      <c r="AR371" s="15" t="s">
        <v>17</v>
      </c>
      <c r="AS371" s="15" t="s">
        <v>17</v>
      </c>
      <c r="AT371" s="15">
        <v>0</v>
      </c>
      <c r="AU371" s="15">
        <v>0</v>
      </c>
      <c r="AV371" s="15">
        <v>0</v>
      </c>
      <c r="AW371" s="8">
        <f>VLOOKUP(F371,[1]sell!$B:$G,6,0)</f>
        <v>-200000000</v>
      </c>
      <c r="AX371" s="8">
        <f>VLOOKUP(F371,[1]sell!$B:$J,9,0)</f>
        <v>-1756164.39</v>
      </c>
      <c r="AY371" s="8">
        <f t="shared" si="5"/>
        <v>-201756164.38999999</v>
      </c>
    </row>
    <row r="372" spans="4:51" ht="24.75" x14ac:dyDescent="0.25">
      <c r="D372" s="15" t="s">
        <v>614</v>
      </c>
      <c r="E372" s="15">
        <v>18464893</v>
      </c>
      <c r="F372" s="15">
        <v>47632886</v>
      </c>
      <c r="G372" s="15" t="s">
        <v>146</v>
      </c>
      <c r="H372" s="15" t="s">
        <v>147</v>
      </c>
      <c r="I372" s="15" t="s">
        <v>147</v>
      </c>
      <c r="J372" s="15" t="s">
        <v>148</v>
      </c>
      <c r="K372" s="15" t="s">
        <v>148</v>
      </c>
      <c r="L372" s="20" t="s">
        <v>194</v>
      </c>
      <c r="M372" s="15" t="s">
        <v>882</v>
      </c>
      <c r="N372" s="15" t="s">
        <v>883</v>
      </c>
      <c r="O372" s="17">
        <v>200000000</v>
      </c>
      <c r="P372" s="15">
        <v>1</v>
      </c>
      <c r="Q372" s="15" t="s">
        <v>901</v>
      </c>
      <c r="R372" s="15" t="s">
        <v>901</v>
      </c>
      <c r="S372" s="15">
        <v>0</v>
      </c>
      <c r="T372" s="18">
        <v>200000000</v>
      </c>
      <c r="U372" s="15" t="s">
        <v>901</v>
      </c>
      <c r="V372" s="15" t="s">
        <v>1541</v>
      </c>
      <c r="W372" s="15" t="s">
        <v>17</v>
      </c>
      <c r="X372" s="15">
        <v>0</v>
      </c>
      <c r="Y372" s="15" t="s">
        <v>555</v>
      </c>
      <c r="Z372" s="15"/>
      <c r="AA372" s="19">
        <v>44389</v>
      </c>
      <c r="AB372" s="19">
        <v>44389</v>
      </c>
      <c r="AC372" s="19">
        <v>44477</v>
      </c>
      <c r="AD372" s="19">
        <v>44477</v>
      </c>
      <c r="AE372" s="15">
        <v>1</v>
      </c>
      <c r="AF372" s="15">
        <v>1</v>
      </c>
      <c r="AG372" s="15" t="s">
        <v>903</v>
      </c>
      <c r="AH372" s="15">
        <v>0</v>
      </c>
      <c r="AI372" s="15">
        <v>0</v>
      </c>
      <c r="AJ372" s="15" t="s">
        <v>157</v>
      </c>
      <c r="AK372" s="15" t="s">
        <v>158</v>
      </c>
      <c r="AL372" s="15" t="s">
        <v>361</v>
      </c>
      <c r="AM372" s="17">
        <v>-1756164.39</v>
      </c>
      <c r="AN372" s="17">
        <v>-1756164.39</v>
      </c>
      <c r="AO372" s="15">
        <v>6.41</v>
      </c>
      <c r="AP372" s="17">
        <v>200000000</v>
      </c>
      <c r="AQ372" s="15">
        <v>1</v>
      </c>
      <c r="AR372" s="15" t="s">
        <v>17</v>
      </c>
      <c r="AS372" s="15" t="s">
        <v>17</v>
      </c>
      <c r="AT372" s="15">
        <v>0</v>
      </c>
      <c r="AU372" s="15">
        <v>0</v>
      </c>
      <c r="AV372" s="15">
        <v>0</v>
      </c>
      <c r="AW372" s="8">
        <f>VLOOKUP(F372,[1]sell!$B:$G,6,0)</f>
        <v>-200000000</v>
      </c>
      <c r="AX372" s="8">
        <f>VLOOKUP(F372,[1]sell!$B:$J,9,0)</f>
        <v>-1756164.39</v>
      </c>
      <c r="AY372" s="8">
        <f t="shared" si="5"/>
        <v>-201756164.38999999</v>
      </c>
    </row>
    <row r="373" spans="4:51" ht="24.75" x14ac:dyDescent="0.25">
      <c r="D373" s="15" t="s">
        <v>614</v>
      </c>
      <c r="E373" s="15">
        <v>18464926</v>
      </c>
      <c r="F373" s="15">
        <v>47633612</v>
      </c>
      <c r="G373" s="15" t="s">
        <v>146</v>
      </c>
      <c r="H373" s="15" t="s">
        <v>147</v>
      </c>
      <c r="I373" s="15" t="s">
        <v>147</v>
      </c>
      <c r="J373" s="15" t="s">
        <v>148</v>
      </c>
      <c r="K373" s="15" t="s">
        <v>148</v>
      </c>
      <c r="L373" s="20" t="s">
        <v>194</v>
      </c>
      <c r="M373" s="15" t="s">
        <v>882</v>
      </c>
      <c r="N373" s="15" t="s">
        <v>883</v>
      </c>
      <c r="O373" s="17">
        <v>200000000</v>
      </c>
      <c r="P373" s="15">
        <v>1</v>
      </c>
      <c r="Q373" s="15" t="s">
        <v>901</v>
      </c>
      <c r="R373" s="15" t="s">
        <v>901</v>
      </c>
      <c r="S373" s="15">
        <v>0</v>
      </c>
      <c r="T373" s="18">
        <v>200000000</v>
      </c>
      <c r="U373" s="15" t="s">
        <v>901</v>
      </c>
      <c r="V373" s="15" t="s">
        <v>1542</v>
      </c>
      <c r="W373" s="15" t="s">
        <v>17</v>
      </c>
      <c r="X373" s="15">
        <v>0</v>
      </c>
      <c r="Y373" s="15" t="s">
        <v>555</v>
      </c>
      <c r="Z373" s="15"/>
      <c r="AA373" s="19">
        <v>44389</v>
      </c>
      <c r="AB373" s="19">
        <v>44389</v>
      </c>
      <c r="AC373" s="19">
        <v>44477</v>
      </c>
      <c r="AD373" s="19">
        <v>44477</v>
      </c>
      <c r="AE373" s="15">
        <v>1</v>
      </c>
      <c r="AF373" s="15">
        <v>1</v>
      </c>
      <c r="AG373" s="15" t="s">
        <v>903</v>
      </c>
      <c r="AH373" s="15">
        <v>0</v>
      </c>
      <c r="AI373" s="15">
        <v>0</v>
      </c>
      <c r="AJ373" s="15" t="s">
        <v>157</v>
      </c>
      <c r="AK373" s="15" t="s">
        <v>158</v>
      </c>
      <c r="AL373" s="15" t="s">
        <v>361</v>
      </c>
      <c r="AM373" s="17">
        <v>-1769863.01</v>
      </c>
      <c r="AN373" s="17">
        <v>-1769863.01</v>
      </c>
      <c r="AO373" s="15">
        <v>6.46</v>
      </c>
      <c r="AP373" s="17">
        <v>200000000</v>
      </c>
      <c r="AQ373" s="15">
        <v>1</v>
      </c>
      <c r="AR373" s="15" t="s">
        <v>17</v>
      </c>
      <c r="AS373" s="15" t="s">
        <v>17</v>
      </c>
      <c r="AT373" s="15">
        <v>0</v>
      </c>
      <c r="AU373" s="15">
        <v>0</v>
      </c>
      <c r="AV373" s="15">
        <v>0</v>
      </c>
      <c r="AW373" s="8">
        <f>VLOOKUP(F373,[1]sell!$B:$G,6,0)</f>
        <v>-200000000</v>
      </c>
      <c r="AX373" s="8">
        <f>VLOOKUP(F373,[1]sell!$B:$J,9,0)</f>
        <v>-1769863.01</v>
      </c>
      <c r="AY373" s="8">
        <f t="shared" si="5"/>
        <v>-201769863.00999999</v>
      </c>
    </row>
    <row r="374" spans="4:51" ht="24.75" x14ac:dyDescent="0.25">
      <c r="D374" s="15" t="s">
        <v>614</v>
      </c>
      <c r="E374" s="15">
        <v>18464927</v>
      </c>
      <c r="F374" s="15">
        <v>47633618</v>
      </c>
      <c r="G374" s="15" t="s">
        <v>146</v>
      </c>
      <c r="H374" s="15" t="s">
        <v>147</v>
      </c>
      <c r="I374" s="15" t="s">
        <v>147</v>
      </c>
      <c r="J374" s="15" t="s">
        <v>148</v>
      </c>
      <c r="K374" s="15" t="s">
        <v>148</v>
      </c>
      <c r="L374" s="20" t="s">
        <v>194</v>
      </c>
      <c r="M374" s="15" t="s">
        <v>882</v>
      </c>
      <c r="N374" s="15" t="s">
        <v>883</v>
      </c>
      <c r="O374" s="17">
        <v>200000000</v>
      </c>
      <c r="P374" s="15">
        <v>1</v>
      </c>
      <c r="Q374" s="15" t="s">
        <v>901</v>
      </c>
      <c r="R374" s="15" t="s">
        <v>901</v>
      </c>
      <c r="S374" s="15">
        <v>0</v>
      </c>
      <c r="T374" s="18">
        <v>200000000</v>
      </c>
      <c r="U374" s="15" t="s">
        <v>901</v>
      </c>
      <c r="V374" s="15" t="s">
        <v>1542</v>
      </c>
      <c r="W374" s="15" t="s">
        <v>17</v>
      </c>
      <c r="X374" s="15">
        <v>0</v>
      </c>
      <c r="Y374" s="15" t="s">
        <v>555</v>
      </c>
      <c r="Z374" s="15"/>
      <c r="AA374" s="19">
        <v>44389</v>
      </c>
      <c r="AB374" s="19">
        <v>44389</v>
      </c>
      <c r="AC374" s="19">
        <v>44477</v>
      </c>
      <c r="AD374" s="19">
        <v>44477</v>
      </c>
      <c r="AE374" s="15">
        <v>1</v>
      </c>
      <c r="AF374" s="15">
        <v>1</v>
      </c>
      <c r="AG374" s="15" t="s">
        <v>903</v>
      </c>
      <c r="AH374" s="15">
        <v>0</v>
      </c>
      <c r="AI374" s="15">
        <v>0</v>
      </c>
      <c r="AJ374" s="15" t="s">
        <v>157</v>
      </c>
      <c r="AK374" s="15" t="s">
        <v>158</v>
      </c>
      <c r="AL374" s="15" t="s">
        <v>361</v>
      </c>
      <c r="AM374" s="17">
        <v>-1769863.01</v>
      </c>
      <c r="AN374" s="17">
        <v>-1769863.01</v>
      </c>
      <c r="AO374" s="15">
        <v>6.46</v>
      </c>
      <c r="AP374" s="17">
        <v>200000000</v>
      </c>
      <c r="AQ374" s="15">
        <v>1</v>
      </c>
      <c r="AR374" s="15" t="s">
        <v>17</v>
      </c>
      <c r="AS374" s="15" t="s">
        <v>17</v>
      </c>
      <c r="AT374" s="15">
        <v>0</v>
      </c>
      <c r="AU374" s="15">
        <v>0</v>
      </c>
      <c r="AV374" s="15">
        <v>0</v>
      </c>
      <c r="AW374" s="8">
        <f>VLOOKUP(F374,[1]sell!$B:$G,6,0)</f>
        <v>-200000000</v>
      </c>
      <c r="AX374" s="8">
        <f>VLOOKUP(F374,[1]sell!$B:$J,9,0)</f>
        <v>-1769863.01</v>
      </c>
      <c r="AY374" s="8">
        <f t="shared" si="5"/>
        <v>-201769863.00999999</v>
      </c>
    </row>
    <row r="375" spans="4:51" ht="24.75" x14ac:dyDescent="0.25">
      <c r="D375" s="15" t="s">
        <v>614</v>
      </c>
      <c r="E375" s="15">
        <v>18464928</v>
      </c>
      <c r="F375" s="15">
        <v>47633619</v>
      </c>
      <c r="G375" s="15" t="s">
        <v>146</v>
      </c>
      <c r="H375" s="15" t="s">
        <v>147</v>
      </c>
      <c r="I375" s="15" t="s">
        <v>147</v>
      </c>
      <c r="J375" s="15" t="s">
        <v>148</v>
      </c>
      <c r="K375" s="15" t="s">
        <v>148</v>
      </c>
      <c r="L375" s="20" t="s">
        <v>194</v>
      </c>
      <c r="M375" s="15" t="s">
        <v>882</v>
      </c>
      <c r="N375" s="15" t="s">
        <v>883</v>
      </c>
      <c r="O375" s="17">
        <v>200000000</v>
      </c>
      <c r="P375" s="15">
        <v>1</v>
      </c>
      <c r="Q375" s="15" t="s">
        <v>901</v>
      </c>
      <c r="R375" s="15" t="s">
        <v>901</v>
      </c>
      <c r="S375" s="15">
        <v>0</v>
      </c>
      <c r="T375" s="18">
        <v>200000000</v>
      </c>
      <c r="U375" s="15" t="s">
        <v>901</v>
      </c>
      <c r="V375" s="15" t="s">
        <v>1542</v>
      </c>
      <c r="W375" s="15" t="s">
        <v>17</v>
      </c>
      <c r="X375" s="15">
        <v>0</v>
      </c>
      <c r="Y375" s="15" t="s">
        <v>555</v>
      </c>
      <c r="Z375" s="15"/>
      <c r="AA375" s="19">
        <v>44389</v>
      </c>
      <c r="AB375" s="19">
        <v>44389</v>
      </c>
      <c r="AC375" s="19">
        <v>44477</v>
      </c>
      <c r="AD375" s="19">
        <v>44477</v>
      </c>
      <c r="AE375" s="15">
        <v>1</v>
      </c>
      <c r="AF375" s="15">
        <v>1</v>
      </c>
      <c r="AG375" s="15" t="s">
        <v>903</v>
      </c>
      <c r="AH375" s="15">
        <v>0</v>
      </c>
      <c r="AI375" s="15">
        <v>0</v>
      </c>
      <c r="AJ375" s="15" t="s">
        <v>157</v>
      </c>
      <c r="AK375" s="15" t="s">
        <v>158</v>
      </c>
      <c r="AL375" s="15" t="s">
        <v>361</v>
      </c>
      <c r="AM375" s="17">
        <v>-1769863.01</v>
      </c>
      <c r="AN375" s="17">
        <v>-1769863.01</v>
      </c>
      <c r="AO375" s="15">
        <v>6.46</v>
      </c>
      <c r="AP375" s="17">
        <v>200000000</v>
      </c>
      <c r="AQ375" s="15">
        <v>1</v>
      </c>
      <c r="AR375" s="15" t="s">
        <v>17</v>
      </c>
      <c r="AS375" s="15" t="s">
        <v>17</v>
      </c>
      <c r="AT375" s="15">
        <v>0</v>
      </c>
      <c r="AU375" s="15">
        <v>0</v>
      </c>
      <c r="AV375" s="15">
        <v>0</v>
      </c>
      <c r="AW375" s="8">
        <f>VLOOKUP(F375,[1]sell!$B:$G,6,0)</f>
        <v>-200000000</v>
      </c>
      <c r="AX375" s="8">
        <f>VLOOKUP(F375,[1]sell!$B:$J,9,0)</f>
        <v>-1769863.01</v>
      </c>
      <c r="AY375" s="8">
        <f t="shared" si="5"/>
        <v>-201769863.00999999</v>
      </c>
    </row>
    <row r="376" spans="4:51" ht="24.75" x14ac:dyDescent="0.25">
      <c r="D376" s="15" t="s">
        <v>614</v>
      </c>
      <c r="E376" s="15">
        <v>18464929</v>
      </c>
      <c r="F376" s="15">
        <v>47633620</v>
      </c>
      <c r="G376" s="15" t="s">
        <v>146</v>
      </c>
      <c r="H376" s="15" t="s">
        <v>147</v>
      </c>
      <c r="I376" s="15" t="s">
        <v>147</v>
      </c>
      <c r="J376" s="15" t="s">
        <v>148</v>
      </c>
      <c r="K376" s="15" t="s">
        <v>148</v>
      </c>
      <c r="L376" s="20" t="s">
        <v>194</v>
      </c>
      <c r="M376" s="15" t="s">
        <v>882</v>
      </c>
      <c r="N376" s="15" t="s">
        <v>883</v>
      </c>
      <c r="O376" s="17">
        <v>200000000</v>
      </c>
      <c r="P376" s="15">
        <v>1</v>
      </c>
      <c r="Q376" s="15" t="s">
        <v>901</v>
      </c>
      <c r="R376" s="15" t="s">
        <v>901</v>
      </c>
      <c r="S376" s="15">
        <v>0</v>
      </c>
      <c r="T376" s="18">
        <v>200000000</v>
      </c>
      <c r="U376" s="15" t="s">
        <v>901</v>
      </c>
      <c r="V376" s="15" t="s">
        <v>1543</v>
      </c>
      <c r="W376" s="15" t="s">
        <v>17</v>
      </c>
      <c r="X376" s="15">
        <v>0</v>
      </c>
      <c r="Y376" s="15" t="s">
        <v>555</v>
      </c>
      <c r="Z376" s="15"/>
      <c r="AA376" s="19">
        <v>44389</v>
      </c>
      <c r="AB376" s="19">
        <v>44389</v>
      </c>
      <c r="AC376" s="19">
        <v>44477</v>
      </c>
      <c r="AD376" s="19">
        <v>44477</v>
      </c>
      <c r="AE376" s="15">
        <v>1</v>
      </c>
      <c r="AF376" s="15">
        <v>1</v>
      </c>
      <c r="AG376" s="15" t="s">
        <v>903</v>
      </c>
      <c r="AH376" s="15">
        <v>0</v>
      </c>
      <c r="AI376" s="15">
        <v>0</v>
      </c>
      <c r="AJ376" s="15" t="s">
        <v>157</v>
      </c>
      <c r="AK376" s="15" t="s">
        <v>158</v>
      </c>
      <c r="AL376" s="15" t="s">
        <v>361</v>
      </c>
      <c r="AM376" s="17">
        <v>-1772602.74</v>
      </c>
      <c r="AN376" s="17">
        <v>-1772602.74</v>
      </c>
      <c r="AO376" s="15">
        <v>6.47</v>
      </c>
      <c r="AP376" s="17">
        <v>200000000</v>
      </c>
      <c r="AQ376" s="15">
        <v>1</v>
      </c>
      <c r="AR376" s="15" t="s">
        <v>17</v>
      </c>
      <c r="AS376" s="15" t="s">
        <v>17</v>
      </c>
      <c r="AT376" s="15">
        <v>0</v>
      </c>
      <c r="AU376" s="15">
        <v>0</v>
      </c>
      <c r="AV376" s="15">
        <v>0</v>
      </c>
      <c r="AW376" s="8">
        <f>VLOOKUP(F376,[1]sell!$B:$G,6,0)</f>
        <v>-200000000</v>
      </c>
      <c r="AX376" s="8">
        <f>VLOOKUP(F376,[1]sell!$B:$J,9,0)</f>
        <v>-1772602.74</v>
      </c>
      <c r="AY376" s="8">
        <f t="shared" si="5"/>
        <v>-201772602.74000001</v>
      </c>
    </row>
    <row r="377" spans="4:51" ht="24.75" x14ac:dyDescent="0.25">
      <c r="D377" s="15" t="s">
        <v>614</v>
      </c>
      <c r="E377" s="15">
        <v>18464931</v>
      </c>
      <c r="F377" s="15">
        <v>47633621</v>
      </c>
      <c r="G377" s="15" t="s">
        <v>146</v>
      </c>
      <c r="H377" s="15" t="s">
        <v>147</v>
      </c>
      <c r="I377" s="15" t="s">
        <v>147</v>
      </c>
      <c r="J377" s="15" t="s">
        <v>148</v>
      </c>
      <c r="K377" s="15" t="s">
        <v>148</v>
      </c>
      <c r="L377" s="20" t="s">
        <v>194</v>
      </c>
      <c r="M377" s="15" t="s">
        <v>882</v>
      </c>
      <c r="N377" s="15" t="s">
        <v>883</v>
      </c>
      <c r="O377" s="17">
        <v>200000000</v>
      </c>
      <c r="P377" s="15">
        <v>1</v>
      </c>
      <c r="Q377" s="15" t="s">
        <v>901</v>
      </c>
      <c r="R377" s="15" t="s">
        <v>901</v>
      </c>
      <c r="S377" s="15">
        <v>0</v>
      </c>
      <c r="T377" s="18">
        <v>200000000</v>
      </c>
      <c r="U377" s="15" t="s">
        <v>901</v>
      </c>
      <c r="V377" s="15" t="s">
        <v>1544</v>
      </c>
      <c r="W377" s="15" t="s">
        <v>17</v>
      </c>
      <c r="X377" s="15">
        <v>0</v>
      </c>
      <c r="Y377" s="15" t="s">
        <v>555</v>
      </c>
      <c r="Z377" s="15"/>
      <c r="AA377" s="19">
        <v>44389</v>
      </c>
      <c r="AB377" s="19">
        <v>44389</v>
      </c>
      <c r="AC377" s="19">
        <v>44477</v>
      </c>
      <c r="AD377" s="19">
        <v>44477</v>
      </c>
      <c r="AE377" s="15">
        <v>1</v>
      </c>
      <c r="AF377" s="15">
        <v>1</v>
      </c>
      <c r="AG377" s="15" t="s">
        <v>903</v>
      </c>
      <c r="AH377" s="15">
        <v>0</v>
      </c>
      <c r="AI377" s="15">
        <v>0</v>
      </c>
      <c r="AJ377" s="15" t="s">
        <v>157</v>
      </c>
      <c r="AK377" s="15" t="s">
        <v>158</v>
      </c>
      <c r="AL377" s="15" t="s">
        <v>361</v>
      </c>
      <c r="AM377" s="17">
        <v>-1780821.92</v>
      </c>
      <c r="AN377" s="17">
        <v>-1780821.92</v>
      </c>
      <c r="AO377" s="15">
        <v>6.5</v>
      </c>
      <c r="AP377" s="17">
        <v>200000000</v>
      </c>
      <c r="AQ377" s="15">
        <v>1</v>
      </c>
      <c r="AR377" s="15" t="s">
        <v>17</v>
      </c>
      <c r="AS377" s="15" t="s">
        <v>17</v>
      </c>
      <c r="AT377" s="15">
        <v>0</v>
      </c>
      <c r="AU377" s="15">
        <v>0</v>
      </c>
      <c r="AV377" s="15">
        <v>0</v>
      </c>
      <c r="AW377" s="8">
        <f>VLOOKUP(F377,[1]sell!$B:$G,6,0)</f>
        <v>-200000000</v>
      </c>
      <c r="AX377" s="8">
        <f>VLOOKUP(F377,[1]sell!$B:$J,9,0)</f>
        <v>-1780821.92</v>
      </c>
      <c r="AY377" s="8">
        <f t="shared" si="5"/>
        <v>-201780821.91999999</v>
      </c>
    </row>
    <row r="378" spans="4:51" ht="24.75" x14ac:dyDescent="0.25">
      <c r="D378" s="15" t="s">
        <v>614</v>
      </c>
      <c r="E378" s="15">
        <v>18464932</v>
      </c>
      <c r="F378" s="15">
        <v>47633622</v>
      </c>
      <c r="G378" s="15" t="s">
        <v>146</v>
      </c>
      <c r="H378" s="15" t="s">
        <v>147</v>
      </c>
      <c r="I378" s="15" t="s">
        <v>147</v>
      </c>
      <c r="J378" s="15" t="s">
        <v>148</v>
      </c>
      <c r="K378" s="15" t="s">
        <v>148</v>
      </c>
      <c r="L378" s="20" t="s">
        <v>194</v>
      </c>
      <c r="M378" s="15" t="s">
        <v>882</v>
      </c>
      <c r="N378" s="15" t="s">
        <v>883</v>
      </c>
      <c r="O378" s="17">
        <v>200000000</v>
      </c>
      <c r="P378" s="15">
        <v>1</v>
      </c>
      <c r="Q378" s="15" t="s">
        <v>901</v>
      </c>
      <c r="R378" s="15" t="s">
        <v>901</v>
      </c>
      <c r="S378" s="15">
        <v>0</v>
      </c>
      <c r="T378" s="18">
        <v>200000000</v>
      </c>
      <c r="U378" s="15" t="s">
        <v>901</v>
      </c>
      <c r="V378" s="15" t="s">
        <v>1544</v>
      </c>
      <c r="W378" s="15" t="s">
        <v>17</v>
      </c>
      <c r="X378" s="15">
        <v>0</v>
      </c>
      <c r="Y378" s="15" t="s">
        <v>555</v>
      </c>
      <c r="Z378" s="15"/>
      <c r="AA378" s="19">
        <v>44389</v>
      </c>
      <c r="AB378" s="19">
        <v>44389</v>
      </c>
      <c r="AC378" s="19">
        <v>44477</v>
      </c>
      <c r="AD378" s="19">
        <v>44477</v>
      </c>
      <c r="AE378" s="15">
        <v>1</v>
      </c>
      <c r="AF378" s="15">
        <v>1</v>
      </c>
      <c r="AG378" s="15" t="s">
        <v>903</v>
      </c>
      <c r="AH378" s="15">
        <v>0</v>
      </c>
      <c r="AI378" s="15">
        <v>0</v>
      </c>
      <c r="AJ378" s="15" t="s">
        <v>157</v>
      </c>
      <c r="AK378" s="15" t="s">
        <v>158</v>
      </c>
      <c r="AL378" s="15" t="s">
        <v>361</v>
      </c>
      <c r="AM378" s="17">
        <v>-1780821.92</v>
      </c>
      <c r="AN378" s="17">
        <v>-1780821.92</v>
      </c>
      <c r="AO378" s="15">
        <v>6.5</v>
      </c>
      <c r="AP378" s="17">
        <v>200000000</v>
      </c>
      <c r="AQ378" s="15">
        <v>1</v>
      </c>
      <c r="AR378" s="15" t="s">
        <v>17</v>
      </c>
      <c r="AS378" s="15" t="s">
        <v>17</v>
      </c>
      <c r="AT378" s="15">
        <v>0</v>
      </c>
      <c r="AU378" s="15">
        <v>0</v>
      </c>
      <c r="AV378" s="15">
        <v>0</v>
      </c>
      <c r="AW378" s="8">
        <f>VLOOKUP(F378,[1]sell!$B:$G,6,0)</f>
        <v>-200000000</v>
      </c>
      <c r="AX378" s="8">
        <f>VLOOKUP(F378,[1]sell!$B:$J,9,0)</f>
        <v>-1780821.92</v>
      </c>
      <c r="AY378" s="8">
        <f t="shared" si="5"/>
        <v>-201780821.91999999</v>
      </c>
    </row>
    <row r="379" spans="4:51" ht="24.75" x14ac:dyDescent="0.25">
      <c r="D379" s="15" t="s">
        <v>614</v>
      </c>
      <c r="E379" s="15">
        <v>18464933</v>
      </c>
      <c r="F379" s="15">
        <v>47633623</v>
      </c>
      <c r="G379" s="15" t="s">
        <v>146</v>
      </c>
      <c r="H379" s="15" t="s">
        <v>147</v>
      </c>
      <c r="I379" s="15" t="s">
        <v>147</v>
      </c>
      <c r="J379" s="15" t="s">
        <v>148</v>
      </c>
      <c r="K379" s="15" t="s">
        <v>148</v>
      </c>
      <c r="L379" s="20" t="s">
        <v>194</v>
      </c>
      <c r="M379" s="15" t="s">
        <v>882</v>
      </c>
      <c r="N379" s="15" t="s">
        <v>883</v>
      </c>
      <c r="O379" s="17">
        <v>200000000</v>
      </c>
      <c r="P379" s="15">
        <v>1</v>
      </c>
      <c r="Q379" s="15" t="s">
        <v>901</v>
      </c>
      <c r="R379" s="15" t="s">
        <v>901</v>
      </c>
      <c r="S379" s="15">
        <v>0</v>
      </c>
      <c r="T379" s="18">
        <v>200000000</v>
      </c>
      <c r="U379" s="15" t="s">
        <v>901</v>
      </c>
      <c r="V379" s="15" t="s">
        <v>1544</v>
      </c>
      <c r="W379" s="15" t="s">
        <v>17</v>
      </c>
      <c r="X379" s="15">
        <v>0</v>
      </c>
      <c r="Y379" s="15" t="s">
        <v>555</v>
      </c>
      <c r="Z379" s="15"/>
      <c r="AA379" s="19">
        <v>44389</v>
      </c>
      <c r="AB379" s="19">
        <v>44389</v>
      </c>
      <c r="AC379" s="19">
        <v>44477</v>
      </c>
      <c r="AD379" s="19">
        <v>44477</v>
      </c>
      <c r="AE379" s="15">
        <v>1</v>
      </c>
      <c r="AF379" s="15">
        <v>1</v>
      </c>
      <c r="AG379" s="15" t="s">
        <v>903</v>
      </c>
      <c r="AH379" s="15">
        <v>0</v>
      </c>
      <c r="AI379" s="15">
        <v>0</v>
      </c>
      <c r="AJ379" s="15" t="s">
        <v>157</v>
      </c>
      <c r="AK379" s="15" t="s">
        <v>158</v>
      </c>
      <c r="AL379" s="15" t="s">
        <v>361</v>
      </c>
      <c r="AM379" s="17">
        <v>-1780821.92</v>
      </c>
      <c r="AN379" s="17">
        <v>-1780821.92</v>
      </c>
      <c r="AO379" s="15">
        <v>6.5</v>
      </c>
      <c r="AP379" s="17">
        <v>200000000</v>
      </c>
      <c r="AQ379" s="15">
        <v>1</v>
      </c>
      <c r="AR379" s="15" t="s">
        <v>17</v>
      </c>
      <c r="AS379" s="15" t="s">
        <v>17</v>
      </c>
      <c r="AT379" s="15">
        <v>0</v>
      </c>
      <c r="AU379" s="15">
        <v>0</v>
      </c>
      <c r="AV379" s="15">
        <v>0</v>
      </c>
      <c r="AW379" s="8">
        <f>VLOOKUP(F379,[1]sell!$B:$G,6,0)</f>
        <v>-200000000</v>
      </c>
      <c r="AX379" s="8">
        <f>VLOOKUP(F379,[1]sell!$B:$J,9,0)</f>
        <v>-1780821.92</v>
      </c>
      <c r="AY379" s="8">
        <f t="shared" si="5"/>
        <v>-201780821.91999999</v>
      </c>
    </row>
    <row r="380" spans="4:51" ht="24.75" x14ac:dyDescent="0.25">
      <c r="D380" s="15" t="s">
        <v>614</v>
      </c>
      <c r="E380" s="15">
        <v>18464934</v>
      </c>
      <c r="F380" s="15">
        <v>47633624</v>
      </c>
      <c r="G380" s="15" t="s">
        <v>146</v>
      </c>
      <c r="H380" s="15" t="s">
        <v>147</v>
      </c>
      <c r="I380" s="15" t="s">
        <v>147</v>
      </c>
      <c r="J380" s="15" t="s">
        <v>148</v>
      </c>
      <c r="K380" s="15" t="s">
        <v>148</v>
      </c>
      <c r="L380" s="20" t="s">
        <v>194</v>
      </c>
      <c r="M380" s="15" t="s">
        <v>882</v>
      </c>
      <c r="N380" s="15" t="s">
        <v>883</v>
      </c>
      <c r="O380" s="17">
        <v>200000000</v>
      </c>
      <c r="P380" s="15">
        <v>1</v>
      </c>
      <c r="Q380" s="15" t="s">
        <v>901</v>
      </c>
      <c r="R380" s="15" t="s">
        <v>901</v>
      </c>
      <c r="S380" s="15">
        <v>0</v>
      </c>
      <c r="T380" s="18">
        <v>200000000</v>
      </c>
      <c r="U380" s="15" t="s">
        <v>901</v>
      </c>
      <c r="V380" s="15" t="s">
        <v>1545</v>
      </c>
      <c r="W380" s="15" t="s">
        <v>17</v>
      </c>
      <c r="X380" s="15">
        <v>0</v>
      </c>
      <c r="Y380" s="15" t="s">
        <v>555</v>
      </c>
      <c r="Z380" s="15"/>
      <c r="AA380" s="19">
        <v>44389</v>
      </c>
      <c r="AB380" s="19">
        <v>44389</v>
      </c>
      <c r="AC380" s="19">
        <v>44477</v>
      </c>
      <c r="AD380" s="19">
        <v>44477</v>
      </c>
      <c r="AE380" s="15">
        <v>1</v>
      </c>
      <c r="AF380" s="15">
        <v>1</v>
      </c>
      <c r="AG380" s="15" t="s">
        <v>903</v>
      </c>
      <c r="AH380" s="15">
        <v>0</v>
      </c>
      <c r="AI380" s="15">
        <v>0</v>
      </c>
      <c r="AJ380" s="15" t="s">
        <v>157</v>
      </c>
      <c r="AK380" s="15" t="s">
        <v>158</v>
      </c>
      <c r="AL380" s="15" t="s">
        <v>361</v>
      </c>
      <c r="AM380" s="17">
        <v>-1783561.64</v>
      </c>
      <c r="AN380" s="17">
        <v>-1783561.64</v>
      </c>
      <c r="AO380" s="15">
        <v>6.51</v>
      </c>
      <c r="AP380" s="17">
        <v>200000000</v>
      </c>
      <c r="AQ380" s="15">
        <v>1</v>
      </c>
      <c r="AR380" s="15" t="s">
        <v>17</v>
      </c>
      <c r="AS380" s="15" t="s">
        <v>17</v>
      </c>
      <c r="AT380" s="15">
        <v>0</v>
      </c>
      <c r="AU380" s="15">
        <v>0</v>
      </c>
      <c r="AV380" s="15">
        <v>0</v>
      </c>
      <c r="AW380" s="8">
        <f>VLOOKUP(F380,[1]sell!$B:$G,6,0)</f>
        <v>-200000000</v>
      </c>
      <c r="AX380" s="8">
        <f>VLOOKUP(F380,[1]sell!$B:$J,9,0)</f>
        <v>-1783561.64</v>
      </c>
      <c r="AY380" s="8">
        <f t="shared" si="5"/>
        <v>-201783561.63999999</v>
      </c>
    </row>
    <row r="381" spans="4:51" ht="24.75" x14ac:dyDescent="0.25">
      <c r="D381" s="15" t="s">
        <v>614</v>
      </c>
      <c r="E381" s="15">
        <v>18464935</v>
      </c>
      <c r="F381" s="15">
        <v>47633625</v>
      </c>
      <c r="G381" s="15" t="s">
        <v>146</v>
      </c>
      <c r="H381" s="15" t="s">
        <v>147</v>
      </c>
      <c r="I381" s="15" t="s">
        <v>147</v>
      </c>
      <c r="J381" s="15" t="s">
        <v>148</v>
      </c>
      <c r="K381" s="15" t="s">
        <v>148</v>
      </c>
      <c r="L381" s="20" t="s">
        <v>194</v>
      </c>
      <c r="M381" s="15" t="s">
        <v>882</v>
      </c>
      <c r="N381" s="15" t="s">
        <v>883</v>
      </c>
      <c r="O381" s="17">
        <v>200000000</v>
      </c>
      <c r="P381" s="15">
        <v>1</v>
      </c>
      <c r="Q381" s="15" t="s">
        <v>901</v>
      </c>
      <c r="R381" s="15" t="s">
        <v>901</v>
      </c>
      <c r="S381" s="15">
        <v>0</v>
      </c>
      <c r="T381" s="18">
        <v>200000000</v>
      </c>
      <c r="U381" s="15" t="s">
        <v>901</v>
      </c>
      <c r="V381" s="15" t="s">
        <v>1545</v>
      </c>
      <c r="W381" s="15" t="s">
        <v>17</v>
      </c>
      <c r="X381" s="15">
        <v>0</v>
      </c>
      <c r="Y381" s="15" t="s">
        <v>555</v>
      </c>
      <c r="Z381" s="15"/>
      <c r="AA381" s="19">
        <v>44389</v>
      </c>
      <c r="AB381" s="19">
        <v>44389</v>
      </c>
      <c r="AC381" s="19">
        <v>44477</v>
      </c>
      <c r="AD381" s="19">
        <v>44477</v>
      </c>
      <c r="AE381" s="15">
        <v>1</v>
      </c>
      <c r="AF381" s="15">
        <v>1</v>
      </c>
      <c r="AG381" s="15" t="s">
        <v>903</v>
      </c>
      <c r="AH381" s="15">
        <v>0</v>
      </c>
      <c r="AI381" s="15">
        <v>0</v>
      </c>
      <c r="AJ381" s="15" t="s">
        <v>157</v>
      </c>
      <c r="AK381" s="15" t="s">
        <v>158</v>
      </c>
      <c r="AL381" s="15" t="s">
        <v>361</v>
      </c>
      <c r="AM381" s="17">
        <v>-1783561.64</v>
      </c>
      <c r="AN381" s="17">
        <v>-1783561.64</v>
      </c>
      <c r="AO381" s="15">
        <v>6.51</v>
      </c>
      <c r="AP381" s="17">
        <v>200000000</v>
      </c>
      <c r="AQ381" s="15">
        <v>1</v>
      </c>
      <c r="AR381" s="15" t="s">
        <v>17</v>
      </c>
      <c r="AS381" s="15" t="s">
        <v>17</v>
      </c>
      <c r="AT381" s="15">
        <v>0</v>
      </c>
      <c r="AU381" s="15">
        <v>0</v>
      </c>
      <c r="AV381" s="15">
        <v>0</v>
      </c>
      <c r="AW381" s="8">
        <f>VLOOKUP(F381,[1]sell!$B:$G,6,0)</f>
        <v>-200000000</v>
      </c>
      <c r="AX381" s="8">
        <f>VLOOKUP(F381,[1]sell!$B:$J,9,0)</f>
        <v>-1783561.64</v>
      </c>
      <c r="AY381" s="8">
        <f t="shared" si="5"/>
        <v>-201783561.63999999</v>
      </c>
    </row>
    <row r="382" spans="4:51" ht="24.75" x14ac:dyDescent="0.25">
      <c r="D382" s="15" t="s">
        <v>614</v>
      </c>
      <c r="E382" s="15">
        <v>18464957</v>
      </c>
      <c r="F382" s="15">
        <v>47634141</v>
      </c>
      <c r="G382" s="15" t="s">
        <v>146</v>
      </c>
      <c r="H382" s="15" t="s">
        <v>147</v>
      </c>
      <c r="I382" s="15" t="s">
        <v>147</v>
      </c>
      <c r="J382" s="15" t="s">
        <v>148</v>
      </c>
      <c r="K382" s="15" t="s">
        <v>148</v>
      </c>
      <c r="L382" s="20" t="s">
        <v>194</v>
      </c>
      <c r="M382" s="15" t="s">
        <v>882</v>
      </c>
      <c r="N382" s="15" t="s">
        <v>883</v>
      </c>
      <c r="O382" s="17">
        <v>200000000</v>
      </c>
      <c r="P382" s="15">
        <v>1</v>
      </c>
      <c r="Q382" s="15" t="s">
        <v>901</v>
      </c>
      <c r="R382" s="15" t="s">
        <v>901</v>
      </c>
      <c r="S382" s="15">
        <v>0</v>
      </c>
      <c r="T382" s="18">
        <v>200000000</v>
      </c>
      <c r="U382" s="15" t="s">
        <v>901</v>
      </c>
      <c r="V382" s="15" t="s">
        <v>1546</v>
      </c>
      <c r="W382" s="15" t="s">
        <v>17</v>
      </c>
      <c r="X382" s="15">
        <v>0</v>
      </c>
      <c r="Y382" s="15" t="s">
        <v>555</v>
      </c>
      <c r="Z382" s="15"/>
      <c r="AA382" s="19">
        <v>44389</v>
      </c>
      <c r="AB382" s="19">
        <v>44389</v>
      </c>
      <c r="AC382" s="19">
        <v>44477</v>
      </c>
      <c r="AD382" s="19">
        <v>44477</v>
      </c>
      <c r="AE382" s="15">
        <v>1</v>
      </c>
      <c r="AF382" s="15">
        <v>1</v>
      </c>
      <c r="AG382" s="15" t="s">
        <v>903</v>
      </c>
      <c r="AH382" s="15">
        <v>0</v>
      </c>
      <c r="AI382" s="15">
        <v>0</v>
      </c>
      <c r="AJ382" s="15" t="s">
        <v>157</v>
      </c>
      <c r="AK382" s="15" t="s">
        <v>158</v>
      </c>
      <c r="AL382" s="15" t="s">
        <v>361</v>
      </c>
      <c r="AM382" s="17">
        <v>-1797260.27</v>
      </c>
      <c r="AN382" s="17">
        <v>-1797260.27</v>
      </c>
      <c r="AO382" s="15">
        <v>6.56</v>
      </c>
      <c r="AP382" s="17">
        <v>200000000</v>
      </c>
      <c r="AQ382" s="15">
        <v>1</v>
      </c>
      <c r="AR382" s="15" t="s">
        <v>17</v>
      </c>
      <c r="AS382" s="15" t="s">
        <v>17</v>
      </c>
      <c r="AT382" s="15">
        <v>0</v>
      </c>
      <c r="AU382" s="15">
        <v>0</v>
      </c>
      <c r="AV382" s="15">
        <v>0</v>
      </c>
      <c r="AW382" s="8">
        <f>VLOOKUP(F382,[1]sell!$B:$G,6,0)</f>
        <v>-200000000</v>
      </c>
      <c r="AX382" s="8">
        <f>VLOOKUP(F382,[1]sell!$B:$J,9,0)</f>
        <v>-1797260.27</v>
      </c>
      <c r="AY382" s="8">
        <f t="shared" si="5"/>
        <v>-201797260.27000001</v>
      </c>
    </row>
    <row r="383" spans="4:51" ht="24.75" x14ac:dyDescent="0.25">
      <c r="D383" s="15" t="s">
        <v>614</v>
      </c>
      <c r="E383" s="15">
        <v>18464958</v>
      </c>
      <c r="F383" s="15">
        <v>47634142</v>
      </c>
      <c r="G383" s="15" t="s">
        <v>146</v>
      </c>
      <c r="H383" s="15" t="s">
        <v>147</v>
      </c>
      <c r="I383" s="15" t="s">
        <v>147</v>
      </c>
      <c r="J383" s="15" t="s">
        <v>148</v>
      </c>
      <c r="K383" s="15" t="s">
        <v>148</v>
      </c>
      <c r="L383" s="20" t="s">
        <v>194</v>
      </c>
      <c r="M383" s="15" t="s">
        <v>882</v>
      </c>
      <c r="N383" s="15" t="s">
        <v>883</v>
      </c>
      <c r="O383" s="17">
        <v>200000000</v>
      </c>
      <c r="P383" s="15">
        <v>1</v>
      </c>
      <c r="Q383" s="15" t="s">
        <v>901</v>
      </c>
      <c r="R383" s="15" t="s">
        <v>901</v>
      </c>
      <c r="S383" s="15">
        <v>0</v>
      </c>
      <c r="T383" s="18">
        <v>200000000</v>
      </c>
      <c r="U383" s="15" t="s">
        <v>901</v>
      </c>
      <c r="V383" s="15" t="s">
        <v>1546</v>
      </c>
      <c r="W383" s="15" t="s">
        <v>17</v>
      </c>
      <c r="X383" s="15">
        <v>0</v>
      </c>
      <c r="Y383" s="15" t="s">
        <v>555</v>
      </c>
      <c r="Z383" s="15"/>
      <c r="AA383" s="19">
        <v>44389</v>
      </c>
      <c r="AB383" s="19">
        <v>44389</v>
      </c>
      <c r="AC383" s="19">
        <v>44477</v>
      </c>
      <c r="AD383" s="19">
        <v>44477</v>
      </c>
      <c r="AE383" s="15">
        <v>1</v>
      </c>
      <c r="AF383" s="15">
        <v>1</v>
      </c>
      <c r="AG383" s="15" t="s">
        <v>903</v>
      </c>
      <c r="AH383" s="15">
        <v>0</v>
      </c>
      <c r="AI383" s="15">
        <v>0</v>
      </c>
      <c r="AJ383" s="15" t="s">
        <v>157</v>
      </c>
      <c r="AK383" s="15" t="s">
        <v>158</v>
      </c>
      <c r="AL383" s="15" t="s">
        <v>361</v>
      </c>
      <c r="AM383" s="17">
        <v>-1797260.27</v>
      </c>
      <c r="AN383" s="17">
        <v>-1797260.27</v>
      </c>
      <c r="AO383" s="15">
        <v>6.56</v>
      </c>
      <c r="AP383" s="17">
        <v>200000000</v>
      </c>
      <c r="AQ383" s="15">
        <v>1</v>
      </c>
      <c r="AR383" s="15" t="s">
        <v>17</v>
      </c>
      <c r="AS383" s="15" t="s">
        <v>17</v>
      </c>
      <c r="AT383" s="15">
        <v>0</v>
      </c>
      <c r="AU383" s="15">
        <v>0</v>
      </c>
      <c r="AV383" s="15">
        <v>0</v>
      </c>
      <c r="AW383" s="8">
        <f>VLOOKUP(F383,[1]sell!$B:$G,6,0)</f>
        <v>-200000000</v>
      </c>
      <c r="AX383" s="8">
        <f>VLOOKUP(F383,[1]sell!$B:$J,9,0)</f>
        <v>-1797260.27</v>
      </c>
      <c r="AY383" s="8">
        <f t="shared" si="5"/>
        <v>-201797260.27000001</v>
      </c>
    </row>
    <row r="384" spans="4:51" ht="24.75" x14ac:dyDescent="0.25">
      <c r="D384" s="15" t="s">
        <v>614</v>
      </c>
      <c r="E384" s="15">
        <v>18464959</v>
      </c>
      <c r="F384" s="15">
        <v>47634143</v>
      </c>
      <c r="G384" s="15" t="s">
        <v>146</v>
      </c>
      <c r="H384" s="15" t="s">
        <v>147</v>
      </c>
      <c r="I384" s="15" t="s">
        <v>147</v>
      </c>
      <c r="J384" s="15" t="s">
        <v>148</v>
      </c>
      <c r="K384" s="15" t="s">
        <v>148</v>
      </c>
      <c r="L384" s="20" t="s">
        <v>194</v>
      </c>
      <c r="M384" s="15" t="s">
        <v>882</v>
      </c>
      <c r="N384" s="15" t="s">
        <v>883</v>
      </c>
      <c r="O384" s="17">
        <v>200000000</v>
      </c>
      <c r="P384" s="15">
        <v>1</v>
      </c>
      <c r="Q384" s="15" t="s">
        <v>901</v>
      </c>
      <c r="R384" s="15" t="s">
        <v>901</v>
      </c>
      <c r="S384" s="15">
        <v>0</v>
      </c>
      <c r="T384" s="18">
        <v>200000000</v>
      </c>
      <c r="U384" s="15" t="s">
        <v>901</v>
      </c>
      <c r="V384" s="15" t="s">
        <v>1546</v>
      </c>
      <c r="W384" s="15" t="s">
        <v>17</v>
      </c>
      <c r="X384" s="15">
        <v>0</v>
      </c>
      <c r="Y384" s="15" t="s">
        <v>555</v>
      </c>
      <c r="Z384" s="15"/>
      <c r="AA384" s="19">
        <v>44389</v>
      </c>
      <c r="AB384" s="19">
        <v>44389</v>
      </c>
      <c r="AC384" s="19">
        <v>44477</v>
      </c>
      <c r="AD384" s="19">
        <v>44477</v>
      </c>
      <c r="AE384" s="15">
        <v>1</v>
      </c>
      <c r="AF384" s="15">
        <v>1</v>
      </c>
      <c r="AG384" s="15" t="s">
        <v>903</v>
      </c>
      <c r="AH384" s="15">
        <v>0</v>
      </c>
      <c r="AI384" s="15">
        <v>0</v>
      </c>
      <c r="AJ384" s="15" t="s">
        <v>157</v>
      </c>
      <c r="AK384" s="15" t="s">
        <v>158</v>
      </c>
      <c r="AL384" s="15" t="s">
        <v>361</v>
      </c>
      <c r="AM384" s="17">
        <v>-1797260.27</v>
      </c>
      <c r="AN384" s="17">
        <v>-1797260.27</v>
      </c>
      <c r="AO384" s="15">
        <v>6.56</v>
      </c>
      <c r="AP384" s="17">
        <v>200000000</v>
      </c>
      <c r="AQ384" s="15">
        <v>1</v>
      </c>
      <c r="AR384" s="15" t="s">
        <v>17</v>
      </c>
      <c r="AS384" s="15" t="s">
        <v>17</v>
      </c>
      <c r="AT384" s="15">
        <v>0</v>
      </c>
      <c r="AU384" s="15">
        <v>0</v>
      </c>
      <c r="AV384" s="15">
        <v>0</v>
      </c>
      <c r="AW384" s="8">
        <f>VLOOKUP(F384,[1]sell!$B:$G,6,0)</f>
        <v>-200000000</v>
      </c>
      <c r="AX384" s="8">
        <f>VLOOKUP(F384,[1]sell!$B:$J,9,0)</f>
        <v>-1797260.27</v>
      </c>
      <c r="AY384" s="8">
        <f t="shared" si="5"/>
        <v>-201797260.27000001</v>
      </c>
    </row>
    <row r="385" spans="1:51" ht="24.75" x14ac:dyDescent="0.25">
      <c r="D385" s="15" t="s">
        <v>614</v>
      </c>
      <c r="E385" s="15">
        <v>18464960</v>
      </c>
      <c r="F385" s="15">
        <v>47634144</v>
      </c>
      <c r="G385" s="15" t="s">
        <v>146</v>
      </c>
      <c r="H385" s="15" t="s">
        <v>147</v>
      </c>
      <c r="I385" s="15" t="s">
        <v>147</v>
      </c>
      <c r="J385" s="15" t="s">
        <v>148</v>
      </c>
      <c r="K385" s="15" t="s">
        <v>148</v>
      </c>
      <c r="L385" s="20" t="s">
        <v>194</v>
      </c>
      <c r="M385" s="15" t="s">
        <v>882</v>
      </c>
      <c r="N385" s="15" t="s">
        <v>883</v>
      </c>
      <c r="O385" s="17">
        <v>200000000</v>
      </c>
      <c r="P385" s="15">
        <v>1</v>
      </c>
      <c r="Q385" s="15" t="s">
        <v>901</v>
      </c>
      <c r="R385" s="15" t="s">
        <v>901</v>
      </c>
      <c r="S385" s="15">
        <v>0</v>
      </c>
      <c r="T385" s="18">
        <v>200000000</v>
      </c>
      <c r="U385" s="15" t="s">
        <v>901</v>
      </c>
      <c r="V385" s="15" t="s">
        <v>1547</v>
      </c>
      <c r="W385" s="15" t="s">
        <v>17</v>
      </c>
      <c r="X385" s="15">
        <v>0</v>
      </c>
      <c r="Y385" s="15" t="s">
        <v>555</v>
      </c>
      <c r="Z385" s="15"/>
      <c r="AA385" s="19">
        <v>44389</v>
      </c>
      <c r="AB385" s="19">
        <v>44389</v>
      </c>
      <c r="AC385" s="19">
        <v>44477</v>
      </c>
      <c r="AD385" s="19">
        <v>44477</v>
      </c>
      <c r="AE385" s="15">
        <v>1</v>
      </c>
      <c r="AF385" s="15">
        <v>1</v>
      </c>
      <c r="AG385" s="15" t="s">
        <v>903</v>
      </c>
      <c r="AH385" s="15">
        <v>0</v>
      </c>
      <c r="AI385" s="15">
        <v>0</v>
      </c>
      <c r="AJ385" s="15" t="s">
        <v>157</v>
      </c>
      <c r="AK385" s="15" t="s">
        <v>158</v>
      </c>
      <c r="AL385" s="15" t="s">
        <v>361</v>
      </c>
      <c r="AM385" s="17">
        <v>-1802739.73</v>
      </c>
      <c r="AN385" s="17">
        <v>-1802739.73</v>
      </c>
      <c r="AO385" s="15">
        <v>6.58</v>
      </c>
      <c r="AP385" s="17">
        <v>200000000</v>
      </c>
      <c r="AQ385" s="15">
        <v>1</v>
      </c>
      <c r="AR385" s="15" t="s">
        <v>17</v>
      </c>
      <c r="AS385" s="15" t="s">
        <v>17</v>
      </c>
      <c r="AT385" s="15">
        <v>0</v>
      </c>
      <c r="AU385" s="15">
        <v>0</v>
      </c>
      <c r="AV385" s="15">
        <v>0</v>
      </c>
      <c r="AW385" s="8">
        <f>VLOOKUP(F385,[1]sell!$B:$G,6,0)</f>
        <v>-200000000</v>
      </c>
      <c r="AX385" s="8">
        <f>VLOOKUP(F385,[1]sell!$B:$J,9,0)</f>
        <v>-1802739.73</v>
      </c>
      <c r="AY385" s="8">
        <f t="shared" si="5"/>
        <v>-201802739.72999999</v>
      </c>
    </row>
    <row r="386" spans="1:51" ht="24.75" x14ac:dyDescent="0.25">
      <c r="D386" s="15" t="s">
        <v>614</v>
      </c>
      <c r="E386" s="15">
        <v>18465081</v>
      </c>
      <c r="F386" s="15">
        <v>47636515</v>
      </c>
      <c r="G386" s="15" t="s">
        <v>146</v>
      </c>
      <c r="H386" s="15" t="s">
        <v>147</v>
      </c>
      <c r="I386" s="15" t="s">
        <v>147</v>
      </c>
      <c r="J386" s="15" t="s">
        <v>148</v>
      </c>
      <c r="K386" s="15" t="s">
        <v>148</v>
      </c>
      <c r="L386" s="20" t="s">
        <v>194</v>
      </c>
      <c r="M386" s="15" t="s">
        <v>882</v>
      </c>
      <c r="N386" s="15" t="s">
        <v>883</v>
      </c>
      <c r="O386" s="17">
        <v>200000000</v>
      </c>
      <c r="P386" s="15">
        <v>1</v>
      </c>
      <c r="Q386" s="15" t="s">
        <v>901</v>
      </c>
      <c r="R386" s="15" t="s">
        <v>901</v>
      </c>
      <c r="S386" s="15">
        <v>0</v>
      </c>
      <c r="T386" s="18">
        <v>200000000</v>
      </c>
      <c r="U386" s="15" t="s">
        <v>901</v>
      </c>
      <c r="V386" s="15" t="s">
        <v>1547</v>
      </c>
      <c r="W386" s="15" t="s">
        <v>17</v>
      </c>
      <c r="X386" s="15">
        <v>0</v>
      </c>
      <c r="Y386" s="15" t="s">
        <v>555</v>
      </c>
      <c r="Z386" s="15"/>
      <c r="AA386" s="19">
        <v>44389</v>
      </c>
      <c r="AB386" s="19">
        <v>44389</v>
      </c>
      <c r="AC386" s="19">
        <v>44477</v>
      </c>
      <c r="AD386" s="19">
        <v>44477</v>
      </c>
      <c r="AE386" s="15">
        <v>1</v>
      </c>
      <c r="AF386" s="15">
        <v>1</v>
      </c>
      <c r="AG386" s="15" t="s">
        <v>903</v>
      </c>
      <c r="AH386" s="15">
        <v>0</v>
      </c>
      <c r="AI386" s="15">
        <v>0</v>
      </c>
      <c r="AJ386" s="15" t="s">
        <v>157</v>
      </c>
      <c r="AK386" s="15" t="s">
        <v>158</v>
      </c>
      <c r="AL386" s="15" t="s">
        <v>361</v>
      </c>
      <c r="AM386" s="17">
        <v>-1802739.73</v>
      </c>
      <c r="AN386" s="17">
        <v>-1802739.73</v>
      </c>
      <c r="AO386" s="15">
        <v>6.58</v>
      </c>
      <c r="AP386" s="17">
        <v>200000000</v>
      </c>
      <c r="AQ386" s="15">
        <v>1</v>
      </c>
      <c r="AR386" s="15" t="s">
        <v>17</v>
      </c>
      <c r="AS386" s="15" t="s">
        <v>17</v>
      </c>
      <c r="AT386" s="15">
        <v>0</v>
      </c>
      <c r="AU386" s="15">
        <v>0</v>
      </c>
      <c r="AV386" s="15">
        <v>0</v>
      </c>
      <c r="AW386" s="8">
        <f>VLOOKUP(F386,[1]sell!$B:$G,6,0)</f>
        <v>-200000000</v>
      </c>
      <c r="AX386" s="8">
        <f>VLOOKUP(F386,[1]sell!$B:$J,9,0)</f>
        <v>-1802739.73</v>
      </c>
      <c r="AY386" s="8">
        <f t="shared" si="5"/>
        <v>-201802739.72999999</v>
      </c>
    </row>
    <row r="387" spans="1:51" ht="24.75" x14ac:dyDescent="0.25">
      <c r="D387" s="15" t="s">
        <v>614</v>
      </c>
      <c r="E387" s="15">
        <v>18465082</v>
      </c>
      <c r="F387" s="15">
        <v>47636516</v>
      </c>
      <c r="G387" s="15" t="s">
        <v>146</v>
      </c>
      <c r="H387" s="15" t="s">
        <v>147</v>
      </c>
      <c r="I387" s="15" t="s">
        <v>147</v>
      </c>
      <c r="J387" s="15" t="s">
        <v>148</v>
      </c>
      <c r="K387" s="15" t="s">
        <v>148</v>
      </c>
      <c r="L387" s="20" t="s">
        <v>194</v>
      </c>
      <c r="M387" s="15" t="s">
        <v>882</v>
      </c>
      <c r="N387" s="15" t="s">
        <v>883</v>
      </c>
      <c r="O387" s="17">
        <v>54000000</v>
      </c>
      <c r="P387" s="15">
        <v>1</v>
      </c>
      <c r="Q387" s="15" t="s">
        <v>1548</v>
      </c>
      <c r="R387" s="15" t="s">
        <v>1548</v>
      </c>
      <c r="S387" s="15">
        <v>0</v>
      </c>
      <c r="T387" s="18">
        <v>54000000</v>
      </c>
      <c r="U387" s="15" t="s">
        <v>1548</v>
      </c>
      <c r="V387" s="15" t="s">
        <v>1549</v>
      </c>
      <c r="W387" s="15" t="s">
        <v>17</v>
      </c>
      <c r="X387" s="15">
        <v>0</v>
      </c>
      <c r="Y387" s="15" t="s">
        <v>555</v>
      </c>
      <c r="Z387" s="15"/>
      <c r="AA387" s="19">
        <v>44389</v>
      </c>
      <c r="AB387" s="19">
        <v>44389</v>
      </c>
      <c r="AC387" s="19">
        <v>44477</v>
      </c>
      <c r="AD387" s="19">
        <v>44477</v>
      </c>
      <c r="AE387" s="15">
        <v>1</v>
      </c>
      <c r="AF387" s="15">
        <v>1</v>
      </c>
      <c r="AG387" s="15" t="s">
        <v>1550</v>
      </c>
      <c r="AH387" s="15">
        <v>0</v>
      </c>
      <c r="AI387" s="15">
        <v>0</v>
      </c>
      <c r="AJ387" s="15" t="s">
        <v>157</v>
      </c>
      <c r="AK387" s="15" t="s">
        <v>158</v>
      </c>
      <c r="AL387" s="15" t="s">
        <v>361</v>
      </c>
      <c r="AM387" s="17">
        <v>-486739.73</v>
      </c>
      <c r="AN387" s="17">
        <v>-486739.73</v>
      </c>
      <c r="AO387" s="15">
        <v>6.58</v>
      </c>
      <c r="AP387" s="17">
        <v>54000000</v>
      </c>
      <c r="AQ387" s="15">
        <v>1</v>
      </c>
      <c r="AR387" s="15" t="s">
        <v>17</v>
      </c>
      <c r="AS387" s="15" t="s">
        <v>17</v>
      </c>
      <c r="AT387" s="15">
        <v>0</v>
      </c>
      <c r="AU387" s="15">
        <v>0</v>
      </c>
      <c r="AV387" s="15">
        <v>0</v>
      </c>
      <c r="AW387" s="8">
        <f>VLOOKUP(F387,[1]sell!$B:$G,6,0)</f>
        <v>-54000000</v>
      </c>
      <c r="AX387" s="8">
        <f>VLOOKUP(F387,[1]sell!$B:$J,9,0)</f>
        <v>-486739.73</v>
      </c>
      <c r="AY387" s="8">
        <f t="shared" si="5"/>
        <v>-54486739.729999997</v>
      </c>
    </row>
    <row r="388" spans="1:51" ht="24.75" x14ac:dyDescent="0.25">
      <c r="A388" s="6">
        <v>10</v>
      </c>
      <c r="B388" s="6" t="str">
        <f>VLOOKUP(F388,[1]buy!$B:$E,4,0)</f>
        <v>45510</v>
      </c>
      <c r="C388" s="6">
        <f>VLOOKUP(F388,[1]buy!$B:$H,7,0)</f>
        <v>45511</v>
      </c>
      <c r="D388" s="15" t="s">
        <v>352</v>
      </c>
      <c r="E388" s="15">
        <v>18477340</v>
      </c>
      <c r="F388" s="15">
        <v>47746411</v>
      </c>
      <c r="G388" s="15" t="s">
        <v>146</v>
      </c>
      <c r="H388" s="15" t="s">
        <v>353</v>
      </c>
      <c r="I388" s="15" t="s">
        <v>353</v>
      </c>
      <c r="J388" s="15" t="s">
        <v>331</v>
      </c>
      <c r="K388" s="15" t="s">
        <v>148</v>
      </c>
      <c r="L388" s="16" t="s">
        <v>149</v>
      </c>
      <c r="M388" s="15" t="s">
        <v>1102</v>
      </c>
      <c r="N388" s="15" t="s">
        <v>1103</v>
      </c>
      <c r="O388" s="17">
        <v>758483</v>
      </c>
      <c r="P388" s="15">
        <v>50.96</v>
      </c>
      <c r="Q388" s="15" t="s">
        <v>1551</v>
      </c>
      <c r="R388" s="15" t="s">
        <v>1551</v>
      </c>
      <c r="S388" s="15">
        <v>30.55</v>
      </c>
      <c r="T388" s="18">
        <v>26844017.960000001</v>
      </c>
      <c r="U388" s="15" t="s">
        <v>1552</v>
      </c>
      <c r="V388" s="15" t="s">
        <v>1553</v>
      </c>
      <c r="W388" s="15" t="s">
        <v>343</v>
      </c>
      <c r="X388" s="15" t="s">
        <v>1107</v>
      </c>
      <c r="Y388" s="15" t="s">
        <v>325</v>
      </c>
      <c r="Z388" s="15"/>
      <c r="AA388" s="19">
        <v>44405</v>
      </c>
      <c r="AB388" s="19">
        <v>44405</v>
      </c>
      <c r="AC388" s="19">
        <v>44495</v>
      </c>
      <c r="AD388" s="19">
        <v>44495</v>
      </c>
      <c r="AE388" s="15">
        <v>73.847099999999998</v>
      </c>
      <c r="AF388" s="15">
        <v>73.191199999999995</v>
      </c>
      <c r="AG388" s="15" t="s">
        <v>1554</v>
      </c>
      <c r="AH388" s="15">
        <v>0</v>
      </c>
      <c r="AI388" s="15">
        <v>0</v>
      </c>
      <c r="AJ388" s="15" t="s">
        <v>360</v>
      </c>
      <c r="AK388" s="15" t="s">
        <v>158</v>
      </c>
      <c r="AL388" s="15" t="s">
        <v>361</v>
      </c>
      <c r="AM388" s="17">
        <v>63381.71</v>
      </c>
      <c r="AN388" s="17">
        <v>4663271.28</v>
      </c>
      <c r="AO388" s="15">
        <v>2.5</v>
      </c>
      <c r="AP388" s="17">
        <v>1975032515</v>
      </c>
      <c r="AQ388" s="15">
        <v>0.01</v>
      </c>
      <c r="AR388" s="15" t="s">
        <v>343</v>
      </c>
      <c r="AS388" s="15" t="s">
        <v>343</v>
      </c>
      <c r="AT388" s="15">
        <v>54.3</v>
      </c>
      <c r="AU388" s="15">
        <v>54.36</v>
      </c>
      <c r="AV388" s="15">
        <v>0</v>
      </c>
      <c r="AW388" s="8">
        <f>VLOOKUP(F388,[1]buy!$B:$G,6,0)</f>
        <v>1975032515</v>
      </c>
      <c r="AX388" s="8">
        <f>VLOOKUP(F388,[1]buy!$B:$J,9,0)</f>
        <v>4663271.28</v>
      </c>
      <c r="AY388" s="8">
        <f t="shared" si="5"/>
        <v>1979695786.28</v>
      </c>
    </row>
    <row r="389" spans="1:51" ht="24.75" x14ac:dyDescent="0.25">
      <c r="A389" s="6">
        <v>10</v>
      </c>
      <c r="B389" s="6" t="str">
        <f>VLOOKUP(F389,[1]buy!$B:$E,4,0)</f>
        <v>45510</v>
      </c>
      <c r="C389" s="6">
        <f>VLOOKUP(F389,[1]buy!$B:$H,7,0)</f>
        <v>45511</v>
      </c>
      <c r="D389" s="15" t="s">
        <v>352</v>
      </c>
      <c r="E389" s="15">
        <v>18477344</v>
      </c>
      <c r="F389" s="15">
        <v>47746560</v>
      </c>
      <c r="G389" s="15" t="s">
        <v>146</v>
      </c>
      <c r="H389" s="15" t="s">
        <v>353</v>
      </c>
      <c r="I389" s="15" t="s">
        <v>353</v>
      </c>
      <c r="J389" s="15" t="s">
        <v>331</v>
      </c>
      <c r="K389" s="15" t="s">
        <v>148</v>
      </c>
      <c r="L389" s="16" t="s">
        <v>149</v>
      </c>
      <c r="M389" s="15" t="s">
        <v>1555</v>
      </c>
      <c r="N389" s="15" t="s">
        <v>1556</v>
      </c>
      <c r="O389" s="17">
        <v>575958</v>
      </c>
      <c r="P389" s="15">
        <v>34.54</v>
      </c>
      <c r="Q389" s="15" t="s">
        <v>1557</v>
      </c>
      <c r="R389" s="15" t="s">
        <v>1557</v>
      </c>
      <c r="S389" s="15">
        <v>23.5</v>
      </c>
      <c r="T389" s="18">
        <v>15218595.83</v>
      </c>
      <c r="U389" s="15" t="s">
        <v>1558</v>
      </c>
      <c r="V389" s="15" t="s">
        <v>1559</v>
      </c>
      <c r="W389" s="15" t="s">
        <v>343</v>
      </c>
      <c r="X389" s="15" t="s">
        <v>1560</v>
      </c>
      <c r="Y389" s="15" t="s">
        <v>325</v>
      </c>
      <c r="Z389" s="15"/>
      <c r="AA389" s="19">
        <v>44405</v>
      </c>
      <c r="AB389" s="19">
        <v>44405</v>
      </c>
      <c r="AC389" s="19">
        <v>44495</v>
      </c>
      <c r="AD389" s="19">
        <v>44495</v>
      </c>
      <c r="AE389" s="15">
        <v>73.847099999999998</v>
      </c>
      <c r="AF389" s="15">
        <v>73.191199999999995</v>
      </c>
      <c r="AG389" s="15" t="s">
        <v>1561</v>
      </c>
      <c r="AH389" s="15">
        <v>0</v>
      </c>
      <c r="AI389" s="15">
        <v>0</v>
      </c>
      <c r="AJ389" s="15" t="s">
        <v>360</v>
      </c>
      <c r="AK389" s="15" t="s">
        <v>158</v>
      </c>
      <c r="AL389" s="15">
        <v>3</v>
      </c>
      <c r="AM389" s="17">
        <v>35932.800000000003</v>
      </c>
      <c r="AN389" s="17">
        <v>2643734.2000000002</v>
      </c>
      <c r="AO389" s="15">
        <v>2.5</v>
      </c>
      <c r="AP389" s="17">
        <v>1119699057.03</v>
      </c>
      <c r="AQ389" s="15">
        <v>0.01</v>
      </c>
      <c r="AR389" s="15" t="s">
        <v>343</v>
      </c>
      <c r="AS389" s="15" t="s">
        <v>343</v>
      </c>
      <c r="AT389" s="15">
        <v>43.69</v>
      </c>
      <c r="AU389" s="15">
        <v>43.72</v>
      </c>
      <c r="AV389" s="15">
        <v>0</v>
      </c>
      <c r="AW389" s="8">
        <f>VLOOKUP(F389,[1]buy!$B:$G,6,0)</f>
        <v>1119699057.03</v>
      </c>
      <c r="AX389" s="8">
        <f>VLOOKUP(F389,[1]buy!$B:$J,9,0)</f>
        <v>2643734.2000000002</v>
      </c>
      <c r="AY389" s="8">
        <f t="shared" ref="AY389:AY424" si="6">AW389+AX389</f>
        <v>1122342791.23</v>
      </c>
    </row>
    <row r="390" spans="1:51" ht="24.75" x14ac:dyDescent="0.25">
      <c r="A390" s="6">
        <v>10</v>
      </c>
      <c r="B390" s="6" t="str">
        <f>VLOOKUP(F390,[1]buy!$B:$E,4,0)</f>
        <v>45510</v>
      </c>
      <c r="C390" s="6">
        <f>VLOOKUP(F390,[1]buy!$B:$H,7,0)</f>
        <v>45511</v>
      </c>
      <c r="D390" s="15" t="s">
        <v>352</v>
      </c>
      <c r="E390" s="15">
        <v>18477345</v>
      </c>
      <c r="F390" s="15">
        <v>47746606</v>
      </c>
      <c r="G390" s="15" t="s">
        <v>146</v>
      </c>
      <c r="H390" s="15" t="s">
        <v>353</v>
      </c>
      <c r="I390" s="15" t="s">
        <v>353</v>
      </c>
      <c r="J390" s="15" t="s">
        <v>331</v>
      </c>
      <c r="K390" s="15" t="s">
        <v>148</v>
      </c>
      <c r="L390" s="16" t="s">
        <v>149</v>
      </c>
      <c r="M390" s="15" t="s">
        <v>1562</v>
      </c>
      <c r="N390" s="15" t="s">
        <v>1563</v>
      </c>
      <c r="O390" s="17">
        <v>776200</v>
      </c>
      <c r="P390" s="15">
        <v>42.51</v>
      </c>
      <c r="Q390" s="15" t="s">
        <v>1564</v>
      </c>
      <c r="R390" s="15" t="s">
        <v>1564</v>
      </c>
      <c r="S390" s="15">
        <v>33</v>
      </c>
      <c r="T390" s="18">
        <v>22107495.539999999</v>
      </c>
      <c r="U390" s="15" t="s">
        <v>1565</v>
      </c>
      <c r="V390" s="15" t="s">
        <v>1566</v>
      </c>
      <c r="W390" s="15" t="s">
        <v>343</v>
      </c>
      <c r="X390" s="15" t="s">
        <v>1567</v>
      </c>
      <c r="Y390" s="15" t="s">
        <v>325</v>
      </c>
      <c r="Z390" s="15"/>
      <c r="AA390" s="19">
        <v>44405</v>
      </c>
      <c r="AB390" s="19">
        <v>44405</v>
      </c>
      <c r="AC390" s="19">
        <v>44495</v>
      </c>
      <c r="AD390" s="19">
        <v>44495</v>
      </c>
      <c r="AE390" s="15">
        <v>73.847099999999998</v>
      </c>
      <c r="AF390" s="15">
        <v>73.191199999999995</v>
      </c>
      <c r="AG390" s="15" t="s">
        <v>1568</v>
      </c>
      <c r="AH390" s="15">
        <v>0</v>
      </c>
      <c r="AI390" s="15">
        <v>0</v>
      </c>
      <c r="AJ390" s="15" t="s">
        <v>360</v>
      </c>
      <c r="AK390" s="15" t="s">
        <v>158</v>
      </c>
      <c r="AL390" s="15" t="s">
        <v>361</v>
      </c>
      <c r="AM390" s="17">
        <v>52198.25</v>
      </c>
      <c r="AN390" s="17">
        <v>3840454.92</v>
      </c>
      <c r="AO390" s="15">
        <v>2.5</v>
      </c>
      <c r="AP390" s="17">
        <v>1626545719.8599999</v>
      </c>
      <c r="AQ390" s="15">
        <v>0.01</v>
      </c>
      <c r="AR390" s="15" t="s">
        <v>343</v>
      </c>
      <c r="AS390" s="15" t="s">
        <v>343</v>
      </c>
      <c r="AT390" s="15">
        <v>46.95</v>
      </c>
      <c r="AU390" s="15">
        <v>47</v>
      </c>
      <c r="AV390" s="15">
        <v>0</v>
      </c>
      <c r="AW390" s="8">
        <f>VLOOKUP(F390,[1]buy!$B:$G,6,0)</f>
        <v>1626545719.8599999</v>
      </c>
      <c r="AX390" s="8">
        <f>VLOOKUP(F390,[1]buy!$B:$J,9,0)</f>
        <v>3840454.92</v>
      </c>
      <c r="AY390" s="8">
        <f t="shared" si="6"/>
        <v>1630386174.78</v>
      </c>
    </row>
    <row r="391" spans="1:51" ht="24.75" x14ac:dyDescent="0.25">
      <c r="A391" s="6">
        <v>9</v>
      </c>
      <c r="B391" s="6" t="str">
        <f>VLOOKUP(F391,[1]buy!$B:$E,4,0)</f>
        <v>47010</v>
      </c>
      <c r="C391" s="6">
        <f>VLOOKUP(F391,[1]buy!$B:$H,7,0)</f>
        <v>47011</v>
      </c>
      <c r="D391" s="15" t="s">
        <v>352</v>
      </c>
      <c r="E391" s="15">
        <v>18479523</v>
      </c>
      <c r="F391" s="15">
        <v>47912517</v>
      </c>
      <c r="G391" s="15" t="s">
        <v>146</v>
      </c>
      <c r="H391" s="15" t="s">
        <v>147</v>
      </c>
      <c r="I391" s="15" t="s">
        <v>147</v>
      </c>
      <c r="J391" s="15" t="s">
        <v>148</v>
      </c>
      <c r="K391" s="15" t="s">
        <v>148</v>
      </c>
      <c r="L391" s="16" t="s">
        <v>149</v>
      </c>
      <c r="M391" s="15" t="s">
        <v>882</v>
      </c>
      <c r="N391" s="15" t="s">
        <v>883</v>
      </c>
      <c r="O391" s="17">
        <v>5898100000</v>
      </c>
      <c r="P391" s="15">
        <v>1.3564E-2</v>
      </c>
      <c r="Q391" s="15" t="s">
        <v>1569</v>
      </c>
      <c r="R391" s="15" t="s">
        <v>1569</v>
      </c>
      <c r="S391" s="15">
        <v>0</v>
      </c>
      <c r="T391" s="18">
        <v>79998879.349999994</v>
      </c>
      <c r="U391" s="15" t="s">
        <v>1570</v>
      </c>
      <c r="V391" s="15" t="s">
        <v>1571</v>
      </c>
      <c r="W391" s="15" t="s">
        <v>343</v>
      </c>
      <c r="X391" s="15">
        <v>0</v>
      </c>
      <c r="Y391" s="15" t="s">
        <v>555</v>
      </c>
      <c r="Z391" s="15"/>
      <c r="AA391" s="19">
        <v>44404</v>
      </c>
      <c r="AB391" s="19">
        <v>44404</v>
      </c>
      <c r="AC391" s="19">
        <v>44494</v>
      </c>
      <c r="AD391" s="19">
        <v>44494</v>
      </c>
      <c r="AE391" s="15">
        <v>74.097999999999999</v>
      </c>
      <c r="AF391" s="15">
        <v>73.191199999999995</v>
      </c>
      <c r="AG391" s="15" t="s">
        <v>1572</v>
      </c>
      <c r="AH391" s="15">
        <v>0</v>
      </c>
      <c r="AI391" s="15">
        <v>0</v>
      </c>
      <c r="AJ391" s="15" t="s">
        <v>157</v>
      </c>
      <c r="AK391" s="15" t="s">
        <v>158</v>
      </c>
      <c r="AL391" s="15" t="s">
        <v>361</v>
      </c>
      <c r="AM391" s="17">
        <v>69040.13</v>
      </c>
      <c r="AN391" s="17">
        <v>5079586.1399999997</v>
      </c>
      <c r="AO391" s="15">
        <v>0.9</v>
      </c>
      <c r="AP391" s="17">
        <v>5885869548.8500004</v>
      </c>
      <c r="AQ391" s="15">
        <v>1</v>
      </c>
      <c r="AR391" s="15" t="s">
        <v>17</v>
      </c>
      <c r="AS391" s="15" t="s">
        <v>343</v>
      </c>
      <c r="AT391" s="15">
        <v>0</v>
      </c>
      <c r="AU391" s="15">
        <v>0</v>
      </c>
      <c r="AV391" s="15">
        <v>0</v>
      </c>
      <c r="AW391" s="8">
        <f>VLOOKUP(F391,[1]buy!$B:$G,6,0)</f>
        <v>5885869548.8500004</v>
      </c>
      <c r="AX391" s="8">
        <f>VLOOKUP(F391,[1]buy!$B:$J,9,0)</f>
        <v>5079586.1399999997</v>
      </c>
      <c r="AY391" s="8">
        <f t="shared" si="6"/>
        <v>5890949134.9900007</v>
      </c>
    </row>
    <row r="392" spans="1:51" ht="24.75" x14ac:dyDescent="0.25">
      <c r="A392" s="6">
        <v>9</v>
      </c>
      <c r="B392" s="6" t="str">
        <f>VLOOKUP(F392,[1]buy!$B:$E,4,0)</f>
        <v>47010</v>
      </c>
      <c r="C392" s="6">
        <f>VLOOKUP(F392,[1]buy!$B:$H,7,0)</f>
        <v>47011</v>
      </c>
      <c r="D392" s="15" t="s">
        <v>352</v>
      </c>
      <c r="E392" s="15">
        <v>18479524</v>
      </c>
      <c r="F392" s="15">
        <v>47912520</v>
      </c>
      <c r="G392" s="15" t="s">
        <v>146</v>
      </c>
      <c r="H392" s="15" t="s">
        <v>147</v>
      </c>
      <c r="I392" s="15" t="s">
        <v>147</v>
      </c>
      <c r="J392" s="15" t="s">
        <v>148</v>
      </c>
      <c r="K392" s="15" t="s">
        <v>148</v>
      </c>
      <c r="L392" s="16" t="s">
        <v>149</v>
      </c>
      <c r="M392" s="15" t="s">
        <v>882</v>
      </c>
      <c r="N392" s="15" t="s">
        <v>883</v>
      </c>
      <c r="O392" s="17">
        <v>5898100000</v>
      </c>
      <c r="P392" s="15">
        <v>1.3564E-2</v>
      </c>
      <c r="Q392" s="15" t="s">
        <v>1569</v>
      </c>
      <c r="R392" s="15" t="s">
        <v>1569</v>
      </c>
      <c r="S392" s="15">
        <v>0</v>
      </c>
      <c r="T392" s="18">
        <v>79998879.349999994</v>
      </c>
      <c r="U392" s="15" t="s">
        <v>1570</v>
      </c>
      <c r="V392" s="15" t="s">
        <v>1571</v>
      </c>
      <c r="W392" s="15" t="s">
        <v>343</v>
      </c>
      <c r="X392" s="15">
        <v>0</v>
      </c>
      <c r="Y392" s="15" t="s">
        <v>555</v>
      </c>
      <c r="Z392" s="15"/>
      <c r="AA392" s="19">
        <v>44404</v>
      </c>
      <c r="AB392" s="19">
        <v>44404</v>
      </c>
      <c r="AC392" s="19">
        <v>44494</v>
      </c>
      <c r="AD392" s="19">
        <v>44494</v>
      </c>
      <c r="AE392" s="15">
        <v>74.097999999999999</v>
      </c>
      <c r="AF392" s="15">
        <v>73.191199999999995</v>
      </c>
      <c r="AG392" s="15" t="s">
        <v>1572</v>
      </c>
      <c r="AH392" s="15">
        <v>0</v>
      </c>
      <c r="AI392" s="15">
        <v>0</v>
      </c>
      <c r="AJ392" s="15" t="s">
        <v>157</v>
      </c>
      <c r="AK392" s="15" t="s">
        <v>158</v>
      </c>
      <c r="AL392" s="15" t="s">
        <v>361</v>
      </c>
      <c r="AM392" s="17">
        <v>69040.13</v>
      </c>
      <c r="AN392" s="17">
        <v>5079586.1399999997</v>
      </c>
      <c r="AO392" s="15">
        <v>0.9</v>
      </c>
      <c r="AP392" s="17">
        <v>5885869548.8500004</v>
      </c>
      <c r="AQ392" s="15">
        <v>1</v>
      </c>
      <c r="AR392" s="15" t="s">
        <v>17</v>
      </c>
      <c r="AS392" s="15" t="s">
        <v>343</v>
      </c>
      <c r="AT392" s="15">
        <v>0</v>
      </c>
      <c r="AU392" s="15">
        <v>0</v>
      </c>
      <c r="AV392" s="15">
        <v>0</v>
      </c>
      <c r="AW392" s="8">
        <f>VLOOKUP(F392,[1]buy!$B:$G,6,0)</f>
        <v>5885869548.8500004</v>
      </c>
      <c r="AX392" s="8">
        <f>VLOOKUP(F392,[1]buy!$B:$J,9,0)</f>
        <v>5079586.1399999997</v>
      </c>
      <c r="AY392" s="8">
        <f t="shared" si="6"/>
        <v>5890949134.9900007</v>
      </c>
    </row>
    <row r="393" spans="1:51" ht="24.75" x14ac:dyDescent="0.25">
      <c r="A393" s="6">
        <v>9</v>
      </c>
      <c r="B393" s="6" t="str">
        <f>VLOOKUP(F393,[1]buy!$B:$E,4,0)</f>
        <v>47010</v>
      </c>
      <c r="C393" s="6">
        <f>VLOOKUP(F393,[1]buy!$B:$H,7,0)</f>
        <v>47011</v>
      </c>
      <c r="D393" s="15" t="s">
        <v>352</v>
      </c>
      <c r="E393" s="15">
        <v>18479525</v>
      </c>
      <c r="F393" s="15">
        <v>47912521</v>
      </c>
      <c r="G393" s="15" t="s">
        <v>146</v>
      </c>
      <c r="H393" s="15" t="s">
        <v>147</v>
      </c>
      <c r="I393" s="15" t="s">
        <v>147</v>
      </c>
      <c r="J393" s="15" t="s">
        <v>148</v>
      </c>
      <c r="K393" s="15" t="s">
        <v>148</v>
      </c>
      <c r="L393" s="16" t="s">
        <v>149</v>
      </c>
      <c r="M393" s="15" t="s">
        <v>882</v>
      </c>
      <c r="N393" s="15" t="s">
        <v>883</v>
      </c>
      <c r="O393" s="17">
        <v>5898100000</v>
      </c>
      <c r="P393" s="15">
        <v>1.3564E-2</v>
      </c>
      <c r="Q393" s="15" t="s">
        <v>1569</v>
      </c>
      <c r="R393" s="15" t="s">
        <v>1569</v>
      </c>
      <c r="S393" s="15">
        <v>0</v>
      </c>
      <c r="T393" s="18">
        <v>79998879.349999994</v>
      </c>
      <c r="U393" s="15" t="s">
        <v>1570</v>
      </c>
      <c r="V393" s="15" t="s">
        <v>1571</v>
      </c>
      <c r="W393" s="15" t="s">
        <v>343</v>
      </c>
      <c r="X393" s="15">
        <v>0</v>
      </c>
      <c r="Y393" s="15" t="s">
        <v>555</v>
      </c>
      <c r="Z393" s="15"/>
      <c r="AA393" s="19">
        <v>44404</v>
      </c>
      <c r="AB393" s="19">
        <v>44404</v>
      </c>
      <c r="AC393" s="19">
        <v>44494</v>
      </c>
      <c r="AD393" s="19">
        <v>44494</v>
      </c>
      <c r="AE393" s="15">
        <v>74.097999999999999</v>
      </c>
      <c r="AF393" s="15">
        <v>73.191199999999995</v>
      </c>
      <c r="AG393" s="15" t="s">
        <v>1572</v>
      </c>
      <c r="AH393" s="15">
        <v>0</v>
      </c>
      <c r="AI393" s="15">
        <v>0</v>
      </c>
      <c r="AJ393" s="15" t="s">
        <v>157</v>
      </c>
      <c r="AK393" s="15" t="s">
        <v>158</v>
      </c>
      <c r="AL393" s="15" t="s">
        <v>361</v>
      </c>
      <c r="AM393" s="17">
        <v>69040.13</v>
      </c>
      <c r="AN393" s="17">
        <v>5079586.1399999997</v>
      </c>
      <c r="AO393" s="15">
        <v>0.9</v>
      </c>
      <c r="AP393" s="17">
        <v>5885869548.8500004</v>
      </c>
      <c r="AQ393" s="15">
        <v>1</v>
      </c>
      <c r="AR393" s="15" t="s">
        <v>17</v>
      </c>
      <c r="AS393" s="15" t="s">
        <v>343</v>
      </c>
      <c r="AT393" s="15">
        <v>0</v>
      </c>
      <c r="AU393" s="15">
        <v>0</v>
      </c>
      <c r="AV393" s="15">
        <v>0</v>
      </c>
      <c r="AW393" s="8">
        <f>VLOOKUP(F393,[1]buy!$B:$G,6,0)</f>
        <v>5885869548.8500004</v>
      </c>
      <c r="AX393" s="8">
        <f>VLOOKUP(F393,[1]buy!$B:$J,9,0)</f>
        <v>5079586.1399999997</v>
      </c>
      <c r="AY393" s="8">
        <f t="shared" si="6"/>
        <v>5890949134.9900007</v>
      </c>
    </row>
    <row r="394" spans="1:51" ht="24.75" x14ac:dyDescent="0.25">
      <c r="A394" s="6">
        <v>9</v>
      </c>
      <c r="B394" s="6" t="str">
        <f>VLOOKUP(F394,[1]buy!$B:$E,4,0)</f>
        <v>47010</v>
      </c>
      <c r="C394" s="6">
        <f>VLOOKUP(F394,[1]buy!$B:$H,7,0)</f>
        <v>47011</v>
      </c>
      <c r="D394" s="15" t="s">
        <v>352</v>
      </c>
      <c r="E394" s="15">
        <v>18479526</v>
      </c>
      <c r="F394" s="15">
        <v>47912522</v>
      </c>
      <c r="G394" s="15" t="s">
        <v>146</v>
      </c>
      <c r="H394" s="15" t="s">
        <v>147</v>
      </c>
      <c r="I394" s="15" t="s">
        <v>147</v>
      </c>
      <c r="J394" s="15" t="s">
        <v>148</v>
      </c>
      <c r="K394" s="15" t="s">
        <v>148</v>
      </c>
      <c r="L394" s="16" t="s">
        <v>149</v>
      </c>
      <c r="M394" s="15" t="s">
        <v>882</v>
      </c>
      <c r="N394" s="15" t="s">
        <v>883</v>
      </c>
      <c r="O394" s="17">
        <v>5898100000</v>
      </c>
      <c r="P394" s="15">
        <v>1.3564E-2</v>
      </c>
      <c r="Q394" s="15" t="s">
        <v>1569</v>
      </c>
      <c r="R394" s="15" t="s">
        <v>1569</v>
      </c>
      <c r="S394" s="15">
        <v>0</v>
      </c>
      <c r="T394" s="18">
        <v>79998879.349999994</v>
      </c>
      <c r="U394" s="15" t="s">
        <v>1570</v>
      </c>
      <c r="V394" s="15" t="s">
        <v>1571</v>
      </c>
      <c r="W394" s="15" t="s">
        <v>343</v>
      </c>
      <c r="X394" s="15">
        <v>0</v>
      </c>
      <c r="Y394" s="15" t="s">
        <v>555</v>
      </c>
      <c r="Z394" s="15"/>
      <c r="AA394" s="19">
        <v>44404</v>
      </c>
      <c r="AB394" s="19">
        <v>44404</v>
      </c>
      <c r="AC394" s="19">
        <v>44494</v>
      </c>
      <c r="AD394" s="19">
        <v>44494</v>
      </c>
      <c r="AE394" s="15">
        <v>74.097999999999999</v>
      </c>
      <c r="AF394" s="15">
        <v>73.191199999999995</v>
      </c>
      <c r="AG394" s="15" t="s">
        <v>1572</v>
      </c>
      <c r="AH394" s="15">
        <v>0</v>
      </c>
      <c r="AI394" s="15">
        <v>0</v>
      </c>
      <c r="AJ394" s="15" t="s">
        <v>157</v>
      </c>
      <c r="AK394" s="15" t="s">
        <v>158</v>
      </c>
      <c r="AL394" s="15" t="s">
        <v>361</v>
      </c>
      <c r="AM394" s="17">
        <v>69040.13</v>
      </c>
      <c r="AN394" s="17">
        <v>5079586.1399999997</v>
      </c>
      <c r="AO394" s="15">
        <v>0.9</v>
      </c>
      <c r="AP394" s="17">
        <v>5885869548.8500004</v>
      </c>
      <c r="AQ394" s="15">
        <v>1</v>
      </c>
      <c r="AR394" s="15" t="s">
        <v>17</v>
      </c>
      <c r="AS394" s="15" t="s">
        <v>343</v>
      </c>
      <c r="AT394" s="15">
        <v>0</v>
      </c>
      <c r="AU394" s="15">
        <v>0</v>
      </c>
      <c r="AV394" s="15">
        <v>0</v>
      </c>
      <c r="AW394" s="8">
        <f>VLOOKUP(F394,[1]buy!$B:$G,6,0)</f>
        <v>5885869548.8500004</v>
      </c>
      <c r="AX394" s="8">
        <f>VLOOKUP(F394,[1]buy!$B:$J,9,0)</f>
        <v>5079586.1399999997</v>
      </c>
      <c r="AY394" s="8">
        <f t="shared" si="6"/>
        <v>5890949134.9900007</v>
      </c>
    </row>
    <row r="395" spans="1:51" ht="24.75" x14ac:dyDescent="0.25">
      <c r="A395" s="6">
        <v>9</v>
      </c>
      <c r="B395" s="6" t="str">
        <f>VLOOKUP(F395,[1]buy!$B:$E,4,0)</f>
        <v>47010</v>
      </c>
      <c r="C395" s="6">
        <f>VLOOKUP(F395,[1]buy!$B:$H,7,0)</f>
        <v>47011</v>
      </c>
      <c r="D395" s="15" t="s">
        <v>352</v>
      </c>
      <c r="E395" s="15">
        <v>18479527</v>
      </c>
      <c r="F395" s="15">
        <v>47912523</v>
      </c>
      <c r="G395" s="15" t="s">
        <v>146</v>
      </c>
      <c r="H395" s="15" t="s">
        <v>147</v>
      </c>
      <c r="I395" s="15" t="s">
        <v>147</v>
      </c>
      <c r="J395" s="15" t="s">
        <v>148</v>
      </c>
      <c r="K395" s="15" t="s">
        <v>148</v>
      </c>
      <c r="L395" s="16" t="s">
        <v>149</v>
      </c>
      <c r="M395" s="15" t="s">
        <v>882</v>
      </c>
      <c r="N395" s="15" t="s">
        <v>883</v>
      </c>
      <c r="O395" s="17">
        <v>5898100000</v>
      </c>
      <c r="P395" s="15">
        <v>1.3564E-2</v>
      </c>
      <c r="Q395" s="15" t="s">
        <v>1569</v>
      </c>
      <c r="R395" s="15" t="s">
        <v>1569</v>
      </c>
      <c r="S395" s="15">
        <v>0</v>
      </c>
      <c r="T395" s="18">
        <v>79998879.349999994</v>
      </c>
      <c r="U395" s="15" t="s">
        <v>1570</v>
      </c>
      <c r="V395" s="15" t="s">
        <v>1571</v>
      </c>
      <c r="W395" s="15" t="s">
        <v>343</v>
      </c>
      <c r="X395" s="15">
        <v>0</v>
      </c>
      <c r="Y395" s="15" t="s">
        <v>555</v>
      </c>
      <c r="Z395" s="15"/>
      <c r="AA395" s="19">
        <v>44404</v>
      </c>
      <c r="AB395" s="19">
        <v>44404</v>
      </c>
      <c r="AC395" s="19">
        <v>44494</v>
      </c>
      <c r="AD395" s="19">
        <v>44494</v>
      </c>
      <c r="AE395" s="15">
        <v>74.097999999999999</v>
      </c>
      <c r="AF395" s="15">
        <v>73.191199999999995</v>
      </c>
      <c r="AG395" s="15" t="s">
        <v>1572</v>
      </c>
      <c r="AH395" s="15">
        <v>0</v>
      </c>
      <c r="AI395" s="15">
        <v>0</v>
      </c>
      <c r="AJ395" s="15" t="s">
        <v>157</v>
      </c>
      <c r="AK395" s="15" t="s">
        <v>158</v>
      </c>
      <c r="AL395" s="15" t="s">
        <v>361</v>
      </c>
      <c r="AM395" s="17">
        <v>69040.13</v>
      </c>
      <c r="AN395" s="17">
        <v>5079586.1399999997</v>
      </c>
      <c r="AO395" s="15">
        <v>0.9</v>
      </c>
      <c r="AP395" s="17">
        <v>5885869548.8500004</v>
      </c>
      <c r="AQ395" s="15">
        <v>1</v>
      </c>
      <c r="AR395" s="15" t="s">
        <v>17</v>
      </c>
      <c r="AS395" s="15" t="s">
        <v>343</v>
      </c>
      <c r="AT395" s="15">
        <v>0</v>
      </c>
      <c r="AU395" s="15">
        <v>0</v>
      </c>
      <c r="AV395" s="15">
        <v>0</v>
      </c>
      <c r="AW395" s="8">
        <f>VLOOKUP(F395,[1]buy!$B:$G,6,0)</f>
        <v>5885869548.8500004</v>
      </c>
      <c r="AX395" s="8">
        <f>VLOOKUP(F395,[1]buy!$B:$J,9,0)</f>
        <v>5079586.1399999997</v>
      </c>
      <c r="AY395" s="8">
        <f t="shared" si="6"/>
        <v>5890949134.9900007</v>
      </c>
    </row>
    <row r="396" spans="1:51" ht="24.75" x14ac:dyDescent="0.25">
      <c r="D396" s="15" t="s">
        <v>1573</v>
      </c>
      <c r="E396" s="15">
        <v>18482154</v>
      </c>
      <c r="F396" s="15">
        <v>47960164</v>
      </c>
      <c r="G396" s="15" t="s">
        <v>146</v>
      </c>
      <c r="H396" s="15" t="s">
        <v>147</v>
      </c>
      <c r="I396" s="15" t="s">
        <v>147</v>
      </c>
      <c r="J396" s="15" t="s">
        <v>148</v>
      </c>
      <c r="K396" s="15" t="s">
        <v>148</v>
      </c>
      <c r="L396" s="20" t="s">
        <v>194</v>
      </c>
      <c r="M396" s="15" t="s">
        <v>882</v>
      </c>
      <c r="N396" s="15" t="s">
        <v>883</v>
      </c>
      <c r="O396" s="17">
        <v>37000000</v>
      </c>
      <c r="P396" s="15">
        <v>1.3559999999999999E-2</v>
      </c>
      <c r="Q396" s="15" t="s">
        <v>1574</v>
      </c>
      <c r="R396" s="15" t="s">
        <v>1574</v>
      </c>
      <c r="S396" s="15">
        <v>0</v>
      </c>
      <c r="T396" s="18">
        <v>501705.2</v>
      </c>
      <c r="U396" s="15" t="s">
        <v>1575</v>
      </c>
      <c r="V396" s="15" t="s">
        <v>1576</v>
      </c>
      <c r="W396" s="15" t="s">
        <v>343</v>
      </c>
      <c r="X396" s="15">
        <v>0</v>
      </c>
      <c r="Y396" s="15" t="s">
        <v>555</v>
      </c>
      <c r="Z396" s="15"/>
      <c r="AA396" s="19">
        <v>44405</v>
      </c>
      <c r="AB396" s="19">
        <v>44405</v>
      </c>
      <c r="AC396" s="19">
        <v>44495</v>
      </c>
      <c r="AD396" s="19">
        <v>44495</v>
      </c>
      <c r="AE396" s="15">
        <v>73.847099999999998</v>
      </c>
      <c r="AF396" s="15">
        <v>73.191199999999995</v>
      </c>
      <c r="AG396" s="15" t="s">
        <v>1577</v>
      </c>
      <c r="AH396" s="15">
        <v>0</v>
      </c>
      <c r="AI396" s="15">
        <v>0</v>
      </c>
      <c r="AJ396" s="15" t="s">
        <v>157</v>
      </c>
      <c r="AK396" s="15" t="s">
        <v>158</v>
      </c>
      <c r="AL396" s="15" t="s">
        <v>361</v>
      </c>
      <c r="AM396" s="17">
        <v>-257.02999999999997</v>
      </c>
      <c r="AN396" s="17">
        <v>-18910.830000000002</v>
      </c>
      <c r="AO396" s="15">
        <v>0.55000000000000004</v>
      </c>
      <c r="AP396" s="17">
        <v>36912659.07</v>
      </c>
      <c r="AQ396" s="15">
        <v>1</v>
      </c>
      <c r="AR396" s="15" t="s">
        <v>17</v>
      </c>
      <c r="AS396" s="15" t="s">
        <v>343</v>
      </c>
      <c r="AT396" s="15">
        <v>0</v>
      </c>
      <c r="AU396" s="15">
        <v>0</v>
      </c>
      <c r="AV396" s="15">
        <v>0</v>
      </c>
      <c r="AW396" s="8">
        <f>VLOOKUP(F396,[1]sell!$B:$G,6,0)</f>
        <v>-36912659.07</v>
      </c>
      <c r="AX396" s="8">
        <f>VLOOKUP(F396,[1]sell!$B:$J,9,0)</f>
        <v>-18910.830000000002</v>
      </c>
      <c r="AY396" s="8">
        <f t="shared" si="6"/>
        <v>-36931569.899999999</v>
      </c>
    </row>
    <row r="397" spans="1:51" ht="24.75" x14ac:dyDescent="0.25">
      <c r="A397" s="6">
        <v>9</v>
      </c>
      <c r="B397" s="6" t="str">
        <f>VLOOKUP(F397,[1]buy!$B:$E,4,0)</f>
        <v>47010</v>
      </c>
      <c r="C397" s="6">
        <f>VLOOKUP(F397,[1]buy!$B:$H,7,0)</f>
        <v>47011</v>
      </c>
      <c r="D397" s="15" t="s">
        <v>1573</v>
      </c>
      <c r="E397" s="15">
        <v>18482195</v>
      </c>
      <c r="F397" s="15">
        <v>47965820</v>
      </c>
      <c r="G397" s="15" t="s">
        <v>146</v>
      </c>
      <c r="H397" s="15" t="s">
        <v>147</v>
      </c>
      <c r="I397" s="15" t="s">
        <v>147</v>
      </c>
      <c r="J397" s="15" t="s">
        <v>148</v>
      </c>
      <c r="K397" s="15" t="s">
        <v>148</v>
      </c>
      <c r="L397" s="16" t="s">
        <v>149</v>
      </c>
      <c r="M397" s="15" t="s">
        <v>882</v>
      </c>
      <c r="N397" s="15" t="s">
        <v>883</v>
      </c>
      <c r="O397" s="17">
        <v>200000000</v>
      </c>
      <c r="P397" s="15">
        <v>1</v>
      </c>
      <c r="Q397" s="15" t="s">
        <v>901</v>
      </c>
      <c r="R397" s="15" t="s">
        <v>901</v>
      </c>
      <c r="S397" s="15">
        <v>0</v>
      </c>
      <c r="T397" s="18">
        <v>200000000</v>
      </c>
      <c r="U397" s="15" t="s">
        <v>901</v>
      </c>
      <c r="V397" s="15" t="s">
        <v>1578</v>
      </c>
      <c r="W397" s="15" t="s">
        <v>17</v>
      </c>
      <c r="X397" s="15">
        <v>0</v>
      </c>
      <c r="Y397" s="15" t="s">
        <v>555</v>
      </c>
      <c r="Z397" s="15"/>
      <c r="AA397" s="19">
        <v>44405</v>
      </c>
      <c r="AB397" s="19">
        <v>44405</v>
      </c>
      <c r="AC397" s="19">
        <v>44495</v>
      </c>
      <c r="AD397" s="19">
        <v>44495</v>
      </c>
      <c r="AE397" s="15">
        <v>1</v>
      </c>
      <c r="AF397" s="15">
        <v>1</v>
      </c>
      <c r="AG397" s="15" t="s">
        <v>901</v>
      </c>
      <c r="AH397" s="15">
        <v>0</v>
      </c>
      <c r="AI397" s="15">
        <v>0</v>
      </c>
      <c r="AJ397" s="15" t="s">
        <v>157</v>
      </c>
      <c r="AK397" s="15" t="s">
        <v>158</v>
      </c>
      <c r="AL397" s="15" t="s">
        <v>361</v>
      </c>
      <c r="AM397" s="17">
        <v>1292931.5</v>
      </c>
      <c r="AN397" s="17">
        <v>1292931.5</v>
      </c>
      <c r="AO397" s="15">
        <v>6.94</v>
      </c>
      <c r="AP397" s="17">
        <v>200000000</v>
      </c>
      <c r="AQ397" s="15">
        <v>1</v>
      </c>
      <c r="AR397" s="15" t="s">
        <v>17</v>
      </c>
      <c r="AS397" s="15" t="s">
        <v>17</v>
      </c>
      <c r="AT397" s="15">
        <v>0</v>
      </c>
      <c r="AU397" s="15">
        <v>0</v>
      </c>
      <c r="AV397" s="15">
        <v>0</v>
      </c>
      <c r="AW397" s="8">
        <f>VLOOKUP(F397,[1]buy!$B:$G,6,0)</f>
        <v>200000000</v>
      </c>
      <c r="AX397" s="8">
        <f>VLOOKUP(F397,[1]buy!$B:$J,9,0)</f>
        <v>1292931.5</v>
      </c>
      <c r="AY397" s="8">
        <f t="shared" si="6"/>
        <v>201292931.5</v>
      </c>
    </row>
    <row r="398" spans="1:51" ht="24.75" x14ac:dyDescent="0.25">
      <c r="D398" s="15" t="s">
        <v>1573</v>
      </c>
      <c r="E398" s="15">
        <v>18482221</v>
      </c>
      <c r="F398" s="15">
        <v>47967816</v>
      </c>
      <c r="G398" s="15" t="s">
        <v>146</v>
      </c>
      <c r="H398" s="15" t="s">
        <v>147</v>
      </c>
      <c r="I398" s="15" t="s">
        <v>147</v>
      </c>
      <c r="J398" s="15" t="s">
        <v>148</v>
      </c>
      <c r="K398" s="15" t="s">
        <v>148</v>
      </c>
      <c r="L398" s="20" t="s">
        <v>194</v>
      </c>
      <c r="M398" s="15" t="s">
        <v>882</v>
      </c>
      <c r="N398" s="15" t="s">
        <v>883</v>
      </c>
      <c r="O398" s="17">
        <v>200000000</v>
      </c>
      <c r="P398" s="15">
        <v>1</v>
      </c>
      <c r="Q398" s="15" t="s">
        <v>901</v>
      </c>
      <c r="R398" s="15" t="s">
        <v>901</v>
      </c>
      <c r="S398" s="15">
        <v>0</v>
      </c>
      <c r="T398" s="18">
        <v>200000000</v>
      </c>
      <c r="U398" s="15" t="s">
        <v>901</v>
      </c>
      <c r="V398" s="15" t="s">
        <v>1579</v>
      </c>
      <c r="W398" s="15" t="s">
        <v>17</v>
      </c>
      <c r="X398" s="15">
        <v>0</v>
      </c>
      <c r="Y398" s="15" t="s">
        <v>555</v>
      </c>
      <c r="Z398" s="15"/>
      <c r="AA398" s="19">
        <v>44405</v>
      </c>
      <c r="AB398" s="19">
        <v>44405</v>
      </c>
      <c r="AC398" s="19">
        <v>44495</v>
      </c>
      <c r="AD398" s="19">
        <v>44495</v>
      </c>
      <c r="AE398" s="15">
        <v>1</v>
      </c>
      <c r="AF398" s="15">
        <v>1</v>
      </c>
      <c r="AG398" s="15" t="s">
        <v>903</v>
      </c>
      <c r="AH398" s="15">
        <v>0</v>
      </c>
      <c r="AI398" s="15">
        <v>0</v>
      </c>
      <c r="AJ398" s="15" t="s">
        <v>157</v>
      </c>
      <c r="AK398" s="15" t="s">
        <v>158</v>
      </c>
      <c r="AL398" s="15" t="s">
        <v>361</v>
      </c>
      <c r="AM398" s="17">
        <v>-1305972.6000000001</v>
      </c>
      <c r="AN398" s="17">
        <v>-1305972.6000000001</v>
      </c>
      <c r="AO398" s="15">
        <v>7.01</v>
      </c>
      <c r="AP398" s="17">
        <v>200000000</v>
      </c>
      <c r="AQ398" s="15">
        <v>1</v>
      </c>
      <c r="AR398" s="15" t="s">
        <v>17</v>
      </c>
      <c r="AS398" s="15" t="s">
        <v>17</v>
      </c>
      <c r="AT398" s="15">
        <v>0</v>
      </c>
      <c r="AU398" s="15">
        <v>0</v>
      </c>
      <c r="AV398" s="15">
        <v>0</v>
      </c>
      <c r="AW398" s="8">
        <f>VLOOKUP(F398,[1]sell!$B:$G,6,0)</f>
        <v>-200000000</v>
      </c>
      <c r="AX398" s="8">
        <f>VLOOKUP(F398,[1]sell!$B:$J,9,0)</f>
        <v>-1305972.6000000001</v>
      </c>
      <c r="AY398" s="8">
        <f t="shared" si="6"/>
        <v>-201305972.59999999</v>
      </c>
    </row>
    <row r="399" spans="1:51" ht="24.75" x14ac:dyDescent="0.25">
      <c r="A399" s="6">
        <v>9</v>
      </c>
      <c r="B399" s="6" t="str">
        <f>VLOOKUP(F399,[1]buy!$B:$E,4,0)</f>
        <v>47010</v>
      </c>
      <c r="C399" s="6">
        <f>VLOOKUP(F399,[1]buy!$B:$H,7,0)</f>
        <v>47011</v>
      </c>
      <c r="D399" s="15" t="s">
        <v>992</v>
      </c>
      <c r="E399" s="15">
        <v>18484103</v>
      </c>
      <c r="F399" s="15">
        <v>48070132</v>
      </c>
      <c r="G399" s="15" t="s">
        <v>146</v>
      </c>
      <c r="H399" s="15" t="s">
        <v>147</v>
      </c>
      <c r="I399" s="15" t="s">
        <v>147</v>
      </c>
      <c r="J399" s="15" t="s">
        <v>148</v>
      </c>
      <c r="K399" s="15" t="s">
        <v>148</v>
      </c>
      <c r="L399" s="16" t="s">
        <v>149</v>
      </c>
      <c r="M399" s="15" t="s">
        <v>882</v>
      </c>
      <c r="N399" s="15" t="s">
        <v>883</v>
      </c>
      <c r="O399" s="17">
        <v>200000000</v>
      </c>
      <c r="P399" s="15">
        <v>1</v>
      </c>
      <c r="Q399" s="15" t="s">
        <v>901</v>
      </c>
      <c r="R399" s="15" t="s">
        <v>901</v>
      </c>
      <c r="S399" s="15">
        <v>0</v>
      </c>
      <c r="T399" s="18">
        <v>200000000</v>
      </c>
      <c r="U399" s="15" t="s">
        <v>901</v>
      </c>
      <c r="V399" s="15" t="s">
        <v>1580</v>
      </c>
      <c r="W399" s="15" t="s">
        <v>17</v>
      </c>
      <c r="X399" s="15">
        <v>0</v>
      </c>
      <c r="Y399" s="15" t="s">
        <v>555</v>
      </c>
      <c r="Z399" s="15"/>
      <c r="AA399" s="19">
        <v>44411</v>
      </c>
      <c r="AB399" s="19">
        <v>44411</v>
      </c>
      <c r="AC399" s="19">
        <v>44501</v>
      </c>
      <c r="AD399" s="19">
        <v>44501</v>
      </c>
      <c r="AE399" s="15">
        <v>1</v>
      </c>
      <c r="AF399" s="15">
        <v>1</v>
      </c>
      <c r="AG399" s="15" t="s">
        <v>901</v>
      </c>
      <c r="AH399" s="15">
        <v>0</v>
      </c>
      <c r="AI399" s="15">
        <v>0</v>
      </c>
      <c r="AJ399" s="15" t="s">
        <v>157</v>
      </c>
      <c r="AK399" s="15" t="s">
        <v>158</v>
      </c>
      <c r="AL399" s="15" t="s">
        <v>361</v>
      </c>
      <c r="AM399" s="17">
        <v>1061698.6299999999</v>
      </c>
      <c r="AN399" s="17">
        <v>1061698.6299999999</v>
      </c>
      <c r="AO399" s="15">
        <v>6.92</v>
      </c>
      <c r="AP399" s="17">
        <v>200000000</v>
      </c>
      <c r="AQ399" s="15">
        <v>1</v>
      </c>
      <c r="AR399" s="15" t="s">
        <v>17</v>
      </c>
      <c r="AS399" s="15" t="s">
        <v>17</v>
      </c>
      <c r="AT399" s="15">
        <v>0</v>
      </c>
      <c r="AU399" s="15">
        <v>0</v>
      </c>
      <c r="AV399" s="15">
        <v>0</v>
      </c>
      <c r="AW399" s="8">
        <f>VLOOKUP(F399,[1]buy!$B:$G,6,0)</f>
        <v>200000000</v>
      </c>
      <c r="AX399" s="8">
        <f>VLOOKUP(F399,[1]buy!$B:$J,9,0)</f>
        <v>1061698.6299999999</v>
      </c>
      <c r="AY399" s="8">
        <f t="shared" si="6"/>
        <v>201061698.63</v>
      </c>
    </row>
    <row r="400" spans="1:51" ht="24.75" x14ac:dyDescent="0.25">
      <c r="D400" s="15" t="s">
        <v>637</v>
      </c>
      <c r="E400" s="15">
        <v>18485358</v>
      </c>
      <c r="F400" s="15">
        <v>48104872</v>
      </c>
      <c r="G400" s="15" t="s">
        <v>146</v>
      </c>
      <c r="H400" s="15" t="s">
        <v>147</v>
      </c>
      <c r="I400" s="15" t="s">
        <v>147</v>
      </c>
      <c r="J400" s="15" t="s">
        <v>148</v>
      </c>
      <c r="K400" s="15" t="s">
        <v>148</v>
      </c>
      <c r="L400" s="20" t="s">
        <v>194</v>
      </c>
      <c r="M400" s="15" t="s">
        <v>882</v>
      </c>
      <c r="N400" s="15" t="s">
        <v>883</v>
      </c>
      <c r="O400" s="17">
        <v>35000000</v>
      </c>
      <c r="P400" s="15">
        <v>1.3696E-2</v>
      </c>
      <c r="Q400" s="15" t="s">
        <v>1581</v>
      </c>
      <c r="R400" s="15" t="s">
        <v>1581</v>
      </c>
      <c r="S400" s="15">
        <v>0</v>
      </c>
      <c r="T400" s="18">
        <v>479367</v>
      </c>
      <c r="U400" s="15" t="s">
        <v>1582</v>
      </c>
      <c r="V400" s="15" t="s">
        <v>1583</v>
      </c>
      <c r="W400" s="15" t="s">
        <v>343</v>
      </c>
      <c r="X400" s="15">
        <v>0</v>
      </c>
      <c r="Y400" s="15" t="s">
        <v>555</v>
      </c>
      <c r="Z400" s="15"/>
      <c r="AA400" s="19">
        <v>44412</v>
      </c>
      <c r="AB400" s="19">
        <v>44412</v>
      </c>
      <c r="AC400" s="19">
        <v>44502</v>
      </c>
      <c r="AD400" s="19">
        <v>44502</v>
      </c>
      <c r="AE400" s="15">
        <v>72.872399999999999</v>
      </c>
      <c r="AF400" s="15">
        <v>73.191199999999995</v>
      </c>
      <c r="AG400" s="15" t="s">
        <v>1584</v>
      </c>
      <c r="AH400" s="15">
        <v>0</v>
      </c>
      <c r="AI400" s="15">
        <v>0</v>
      </c>
      <c r="AJ400" s="15" t="s">
        <v>157</v>
      </c>
      <c r="AK400" s="15" t="s">
        <v>158</v>
      </c>
      <c r="AL400" s="15" t="s">
        <v>361</v>
      </c>
      <c r="AM400" s="17">
        <v>-195.03</v>
      </c>
      <c r="AN400" s="17">
        <v>-14349.22</v>
      </c>
      <c r="AO400" s="15">
        <v>0.55000000000000004</v>
      </c>
      <c r="AP400" s="17">
        <v>35269139.399999999</v>
      </c>
      <c r="AQ400" s="15">
        <v>1</v>
      </c>
      <c r="AR400" s="15" t="s">
        <v>17</v>
      </c>
      <c r="AS400" s="15" t="s">
        <v>343</v>
      </c>
      <c r="AT400" s="15">
        <v>0</v>
      </c>
      <c r="AU400" s="15">
        <v>0</v>
      </c>
      <c r="AV400" s="15">
        <v>0</v>
      </c>
      <c r="AW400" s="8">
        <f>VLOOKUP(F400,[1]sell!$B:$G,6,0)</f>
        <v>-35269139.399999999</v>
      </c>
      <c r="AX400" s="8">
        <f>VLOOKUP(F400,[1]sell!$B:$J,9,0)</f>
        <v>-14349.22</v>
      </c>
      <c r="AY400" s="8">
        <f t="shared" si="6"/>
        <v>-35283488.619999997</v>
      </c>
    </row>
    <row r="401" spans="4:51" ht="24.75" x14ac:dyDescent="0.25">
      <c r="D401" s="15" t="s">
        <v>1585</v>
      </c>
      <c r="E401" s="15">
        <v>18486902</v>
      </c>
      <c r="F401" s="15">
        <v>48214304</v>
      </c>
      <c r="G401" s="15" t="s">
        <v>146</v>
      </c>
      <c r="H401" s="15" t="s">
        <v>147</v>
      </c>
      <c r="I401" s="15" t="s">
        <v>147</v>
      </c>
      <c r="J401" s="15" t="s">
        <v>148</v>
      </c>
      <c r="K401" s="15" t="s">
        <v>148</v>
      </c>
      <c r="L401" s="20" t="s">
        <v>194</v>
      </c>
      <c r="M401" s="15" t="s">
        <v>882</v>
      </c>
      <c r="N401" s="15" t="s">
        <v>883</v>
      </c>
      <c r="O401" s="17">
        <v>200000000</v>
      </c>
      <c r="P401" s="15">
        <v>1</v>
      </c>
      <c r="Q401" s="15" t="s">
        <v>901</v>
      </c>
      <c r="R401" s="15" t="s">
        <v>901</v>
      </c>
      <c r="S401" s="15">
        <v>0</v>
      </c>
      <c r="T401" s="18">
        <v>200000000</v>
      </c>
      <c r="U401" s="15" t="s">
        <v>901</v>
      </c>
      <c r="V401" s="15" t="s">
        <v>1586</v>
      </c>
      <c r="W401" s="15" t="s">
        <v>17</v>
      </c>
      <c r="X401" s="15">
        <v>0</v>
      </c>
      <c r="Y401" s="15" t="s">
        <v>555</v>
      </c>
      <c r="Z401" s="15"/>
      <c r="AA401" s="19">
        <v>44418</v>
      </c>
      <c r="AB401" s="19">
        <v>44418</v>
      </c>
      <c r="AC401" s="19">
        <v>44448</v>
      </c>
      <c r="AD401" s="19">
        <v>44448</v>
      </c>
      <c r="AE401" s="15">
        <v>1</v>
      </c>
      <c r="AF401" s="15">
        <v>1</v>
      </c>
      <c r="AG401" s="15" t="s">
        <v>903</v>
      </c>
      <c r="AH401" s="15">
        <v>0</v>
      </c>
      <c r="AI401" s="15">
        <v>0</v>
      </c>
      <c r="AJ401" s="15" t="s">
        <v>157</v>
      </c>
      <c r="AK401" s="15" t="s">
        <v>158</v>
      </c>
      <c r="AL401" s="15" t="s">
        <v>361</v>
      </c>
      <c r="AM401" s="17">
        <v>-750246.57</v>
      </c>
      <c r="AN401" s="17">
        <v>-750246.57</v>
      </c>
      <c r="AO401" s="15">
        <v>6.52</v>
      </c>
      <c r="AP401" s="17">
        <v>200000000</v>
      </c>
      <c r="AQ401" s="15">
        <v>1</v>
      </c>
      <c r="AR401" s="15" t="s">
        <v>17</v>
      </c>
      <c r="AS401" s="15" t="s">
        <v>17</v>
      </c>
      <c r="AT401" s="15">
        <v>0</v>
      </c>
      <c r="AU401" s="15">
        <v>0</v>
      </c>
      <c r="AV401" s="15">
        <v>0</v>
      </c>
      <c r="AW401" s="8">
        <f>VLOOKUP(F401,[1]sell!$B:$G,6,0)</f>
        <v>-200000000</v>
      </c>
      <c r="AX401" s="8">
        <f>VLOOKUP(F401,[1]sell!$B:$J,9,0)</f>
        <v>-750246.57</v>
      </c>
      <c r="AY401" s="8">
        <f t="shared" si="6"/>
        <v>-200750246.56999999</v>
      </c>
    </row>
    <row r="402" spans="4:51" ht="24.75" x14ac:dyDescent="0.25">
      <c r="D402" s="15" t="s">
        <v>1585</v>
      </c>
      <c r="E402" s="15">
        <v>18486903</v>
      </c>
      <c r="F402" s="15">
        <v>48214305</v>
      </c>
      <c r="G402" s="15" t="s">
        <v>146</v>
      </c>
      <c r="H402" s="15" t="s">
        <v>147</v>
      </c>
      <c r="I402" s="15" t="s">
        <v>147</v>
      </c>
      <c r="J402" s="15" t="s">
        <v>148</v>
      </c>
      <c r="K402" s="15" t="s">
        <v>148</v>
      </c>
      <c r="L402" s="20" t="s">
        <v>194</v>
      </c>
      <c r="M402" s="15" t="s">
        <v>882</v>
      </c>
      <c r="N402" s="15" t="s">
        <v>883</v>
      </c>
      <c r="O402" s="17">
        <v>200000000</v>
      </c>
      <c r="P402" s="15">
        <v>1</v>
      </c>
      <c r="Q402" s="15" t="s">
        <v>901</v>
      </c>
      <c r="R402" s="15" t="s">
        <v>901</v>
      </c>
      <c r="S402" s="15">
        <v>0</v>
      </c>
      <c r="T402" s="18">
        <v>200000000</v>
      </c>
      <c r="U402" s="15" t="s">
        <v>901</v>
      </c>
      <c r="V402" s="15" t="s">
        <v>1586</v>
      </c>
      <c r="W402" s="15" t="s">
        <v>17</v>
      </c>
      <c r="X402" s="15">
        <v>0</v>
      </c>
      <c r="Y402" s="15" t="s">
        <v>555</v>
      </c>
      <c r="Z402" s="15"/>
      <c r="AA402" s="19">
        <v>44418</v>
      </c>
      <c r="AB402" s="19">
        <v>44418</v>
      </c>
      <c r="AC402" s="19">
        <v>44448</v>
      </c>
      <c r="AD402" s="19">
        <v>44448</v>
      </c>
      <c r="AE402" s="15">
        <v>1</v>
      </c>
      <c r="AF402" s="15">
        <v>1</v>
      </c>
      <c r="AG402" s="15" t="s">
        <v>903</v>
      </c>
      <c r="AH402" s="15">
        <v>0</v>
      </c>
      <c r="AI402" s="15">
        <v>0</v>
      </c>
      <c r="AJ402" s="15" t="s">
        <v>157</v>
      </c>
      <c r="AK402" s="15" t="s">
        <v>158</v>
      </c>
      <c r="AL402" s="15" t="s">
        <v>361</v>
      </c>
      <c r="AM402" s="17">
        <v>-750246.57</v>
      </c>
      <c r="AN402" s="17">
        <v>-750246.57</v>
      </c>
      <c r="AO402" s="15">
        <v>6.52</v>
      </c>
      <c r="AP402" s="17">
        <v>200000000</v>
      </c>
      <c r="AQ402" s="15">
        <v>1</v>
      </c>
      <c r="AR402" s="15" t="s">
        <v>17</v>
      </c>
      <c r="AS402" s="15" t="s">
        <v>17</v>
      </c>
      <c r="AT402" s="15">
        <v>0</v>
      </c>
      <c r="AU402" s="15">
        <v>0</v>
      </c>
      <c r="AV402" s="15">
        <v>0</v>
      </c>
      <c r="AW402" s="8">
        <f>VLOOKUP(F402,[1]sell!$B:$G,6,0)</f>
        <v>-200000000</v>
      </c>
      <c r="AX402" s="8">
        <f>VLOOKUP(F402,[1]sell!$B:$J,9,0)</f>
        <v>-750246.57</v>
      </c>
      <c r="AY402" s="8">
        <f t="shared" si="6"/>
        <v>-200750246.56999999</v>
      </c>
    </row>
    <row r="403" spans="4:51" ht="24.75" x14ac:dyDescent="0.25">
      <c r="D403" s="15" t="s">
        <v>1585</v>
      </c>
      <c r="E403" s="15">
        <v>18486905</v>
      </c>
      <c r="F403" s="15">
        <v>48214322</v>
      </c>
      <c r="G403" s="15" t="s">
        <v>146</v>
      </c>
      <c r="H403" s="15" t="s">
        <v>147</v>
      </c>
      <c r="I403" s="15" t="s">
        <v>147</v>
      </c>
      <c r="J403" s="15" t="s">
        <v>148</v>
      </c>
      <c r="K403" s="15" t="s">
        <v>148</v>
      </c>
      <c r="L403" s="20" t="s">
        <v>194</v>
      </c>
      <c r="M403" s="15" t="s">
        <v>882</v>
      </c>
      <c r="N403" s="15" t="s">
        <v>883</v>
      </c>
      <c r="O403" s="17">
        <v>200000000</v>
      </c>
      <c r="P403" s="15">
        <v>1</v>
      </c>
      <c r="Q403" s="15" t="s">
        <v>901</v>
      </c>
      <c r="R403" s="15" t="s">
        <v>901</v>
      </c>
      <c r="S403" s="15">
        <v>0</v>
      </c>
      <c r="T403" s="18">
        <v>200000000</v>
      </c>
      <c r="U403" s="15" t="s">
        <v>901</v>
      </c>
      <c r="V403" s="15" t="s">
        <v>1587</v>
      </c>
      <c r="W403" s="15" t="s">
        <v>17</v>
      </c>
      <c r="X403" s="15">
        <v>0</v>
      </c>
      <c r="Y403" s="15" t="s">
        <v>555</v>
      </c>
      <c r="Z403" s="15"/>
      <c r="AA403" s="19">
        <v>44418</v>
      </c>
      <c r="AB403" s="19">
        <v>44418</v>
      </c>
      <c r="AC403" s="19">
        <v>44448</v>
      </c>
      <c r="AD403" s="19">
        <v>44448</v>
      </c>
      <c r="AE403" s="15">
        <v>1</v>
      </c>
      <c r="AF403" s="15">
        <v>1</v>
      </c>
      <c r="AG403" s="15" t="s">
        <v>903</v>
      </c>
      <c r="AH403" s="15">
        <v>0</v>
      </c>
      <c r="AI403" s="15">
        <v>0</v>
      </c>
      <c r="AJ403" s="15" t="s">
        <v>157</v>
      </c>
      <c r="AK403" s="15" t="s">
        <v>158</v>
      </c>
      <c r="AL403" s="15" t="s">
        <v>361</v>
      </c>
      <c r="AM403" s="17">
        <v>-749095.89</v>
      </c>
      <c r="AN403" s="17">
        <v>-749095.89</v>
      </c>
      <c r="AO403" s="15">
        <v>6.51</v>
      </c>
      <c r="AP403" s="17">
        <v>200000000</v>
      </c>
      <c r="AQ403" s="15">
        <v>1</v>
      </c>
      <c r="AR403" s="15" t="s">
        <v>17</v>
      </c>
      <c r="AS403" s="15" t="s">
        <v>17</v>
      </c>
      <c r="AT403" s="15">
        <v>0</v>
      </c>
      <c r="AU403" s="15">
        <v>0</v>
      </c>
      <c r="AV403" s="15">
        <v>0</v>
      </c>
      <c r="AW403" s="8">
        <f>VLOOKUP(F403,[1]sell!$B:$G,6,0)</f>
        <v>-200000000</v>
      </c>
      <c r="AX403" s="8">
        <f>VLOOKUP(F403,[1]sell!$B:$J,9,0)</f>
        <v>-749095.89</v>
      </c>
      <c r="AY403" s="8">
        <f t="shared" si="6"/>
        <v>-200749095.88999999</v>
      </c>
    </row>
    <row r="404" spans="4:51" ht="24.75" x14ac:dyDescent="0.25">
      <c r="D404" s="15" t="s">
        <v>1585</v>
      </c>
      <c r="E404" s="15">
        <v>18486977</v>
      </c>
      <c r="F404" s="15">
        <v>48220331</v>
      </c>
      <c r="G404" s="15" t="s">
        <v>146</v>
      </c>
      <c r="H404" s="15" t="s">
        <v>147</v>
      </c>
      <c r="I404" s="15" t="s">
        <v>147</v>
      </c>
      <c r="J404" s="15" t="s">
        <v>148</v>
      </c>
      <c r="K404" s="15" t="s">
        <v>148</v>
      </c>
      <c r="L404" s="20" t="s">
        <v>194</v>
      </c>
      <c r="M404" s="15" t="s">
        <v>882</v>
      </c>
      <c r="N404" s="15" t="s">
        <v>883</v>
      </c>
      <c r="O404" s="17">
        <v>14700000</v>
      </c>
      <c r="P404" s="15">
        <v>1.3578E-2</v>
      </c>
      <c r="Q404" s="15" t="s">
        <v>1588</v>
      </c>
      <c r="R404" s="15" t="s">
        <v>1588</v>
      </c>
      <c r="S404" s="15">
        <v>0</v>
      </c>
      <c r="T404" s="18">
        <v>199593.66</v>
      </c>
      <c r="U404" s="15" t="s">
        <v>1589</v>
      </c>
      <c r="V404" s="15" t="s">
        <v>1590</v>
      </c>
      <c r="W404" s="15" t="s">
        <v>343</v>
      </c>
      <c r="X404" s="15">
        <v>0</v>
      </c>
      <c r="Y404" s="15" t="s">
        <v>555</v>
      </c>
      <c r="Z404" s="15"/>
      <c r="AA404" s="19">
        <v>44418</v>
      </c>
      <c r="AB404" s="19">
        <v>44418</v>
      </c>
      <c r="AC404" s="19">
        <v>44508</v>
      </c>
      <c r="AD404" s="19">
        <v>44508</v>
      </c>
      <c r="AE404" s="15">
        <v>73.507800000000003</v>
      </c>
      <c r="AF404" s="15">
        <v>73.191199999999995</v>
      </c>
      <c r="AG404" s="15" t="s">
        <v>1591</v>
      </c>
      <c r="AH404" s="15">
        <v>0</v>
      </c>
      <c r="AI404" s="15">
        <v>0</v>
      </c>
      <c r="AJ404" s="15" t="s">
        <v>157</v>
      </c>
      <c r="AK404" s="15" t="s">
        <v>158</v>
      </c>
      <c r="AL404" s="15" t="s">
        <v>361</v>
      </c>
      <c r="AM404" s="17">
        <v>-68.900000000000006</v>
      </c>
      <c r="AN404" s="17">
        <v>-5069.28</v>
      </c>
      <c r="AO404" s="15">
        <v>0.6</v>
      </c>
      <c r="AP404" s="17">
        <v>14684983.779999999</v>
      </c>
      <c r="AQ404" s="15">
        <v>1</v>
      </c>
      <c r="AR404" s="15" t="s">
        <v>17</v>
      </c>
      <c r="AS404" s="15" t="s">
        <v>343</v>
      </c>
      <c r="AT404" s="15">
        <v>0</v>
      </c>
      <c r="AU404" s="15">
        <v>0</v>
      </c>
      <c r="AV404" s="15">
        <v>0</v>
      </c>
      <c r="AW404" s="8">
        <f>VLOOKUP(F404,[1]sell!$B:$G,6,0)</f>
        <v>-14684983.779999999</v>
      </c>
      <c r="AX404" s="8">
        <f>VLOOKUP(F404,[1]sell!$B:$J,9,0)</f>
        <v>-5069.28</v>
      </c>
      <c r="AY404" s="8">
        <f t="shared" si="6"/>
        <v>-14690053.059999999</v>
      </c>
    </row>
    <row r="405" spans="4:51" ht="24.75" x14ac:dyDescent="0.25">
      <c r="D405" s="15" t="s">
        <v>645</v>
      </c>
      <c r="E405" s="15">
        <v>18487289</v>
      </c>
      <c r="F405" s="15">
        <v>48237625</v>
      </c>
      <c r="G405" s="15" t="s">
        <v>146</v>
      </c>
      <c r="H405" s="15" t="s">
        <v>147</v>
      </c>
      <c r="I405" s="15" t="s">
        <v>147</v>
      </c>
      <c r="J405" s="15" t="s">
        <v>148</v>
      </c>
      <c r="K405" s="15" t="s">
        <v>148</v>
      </c>
      <c r="L405" s="20" t="s">
        <v>194</v>
      </c>
      <c r="M405" s="15" t="s">
        <v>882</v>
      </c>
      <c r="N405" s="15" t="s">
        <v>883</v>
      </c>
      <c r="O405" s="17">
        <v>31000000</v>
      </c>
      <c r="P405" s="15">
        <v>1</v>
      </c>
      <c r="Q405" s="15" t="s">
        <v>1592</v>
      </c>
      <c r="R405" s="15" t="s">
        <v>1592</v>
      </c>
      <c r="S405" s="15">
        <v>0</v>
      </c>
      <c r="T405" s="18">
        <v>31000000</v>
      </c>
      <c r="U405" s="15" t="s">
        <v>1592</v>
      </c>
      <c r="V405" s="15" t="s">
        <v>1593</v>
      </c>
      <c r="W405" s="15" t="s">
        <v>17</v>
      </c>
      <c r="X405" s="15">
        <v>0</v>
      </c>
      <c r="Y405" s="15" t="s">
        <v>555</v>
      </c>
      <c r="Z405" s="15"/>
      <c r="AA405" s="19">
        <v>44419</v>
      </c>
      <c r="AB405" s="19">
        <v>44419</v>
      </c>
      <c r="AC405" s="19">
        <v>44509</v>
      </c>
      <c r="AD405" s="19">
        <v>44509</v>
      </c>
      <c r="AE405" s="15">
        <v>1</v>
      </c>
      <c r="AF405" s="15">
        <v>1</v>
      </c>
      <c r="AG405" s="15" t="s">
        <v>1594</v>
      </c>
      <c r="AH405" s="15">
        <v>0</v>
      </c>
      <c r="AI405" s="15">
        <v>0</v>
      </c>
      <c r="AJ405" s="15" t="s">
        <v>157</v>
      </c>
      <c r="AK405" s="15" t="s">
        <v>158</v>
      </c>
      <c r="AL405" s="15" t="s">
        <v>361</v>
      </c>
      <c r="AM405" s="17">
        <v>-118224.66</v>
      </c>
      <c r="AN405" s="17">
        <v>-118224.66</v>
      </c>
      <c r="AO405" s="15">
        <v>6.96</v>
      </c>
      <c r="AP405" s="17">
        <v>31000000</v>
      </c>
      <c r="AQ405" s="15">
        <v>1</v>
      </c>
      <c r="AR405" s="15" t="s">
        <v>17</v>
      </c>
      <c r="AS405" s="15" t="s">
        <v>17</v>
      </c>
      <c r="AT405" s="15">
        <v>0</v>
      </c>
      <c r="AU405" s="15">
        <v>0</v>
      </c>
      <c r="AV405" s="15">
        <v>0</v>
      </c>
      <c r="AW405" s="8">
        <f>VLOOKUP(F405,[1]sell!$B:$G,6,0)</f>
        <v>-31000000</v>
      </c>
      <c r="AX405" s="8">
        <f>VLOOKUP(F405,[1]sell!$B:$J,9,0)</f>
        <v>-118224.66</v>
      </c>
      <c r="AY405" s="8">
        <f t="shared" si="6"/>
        <v>-31118224.66</v>
      </c>
    </row>
    <row r="406" spans="4:51" ht="24.75" x14ac:dyDescent="0.25">
      <c r="D406" s="15" t="s">
        <v>645</v>
      </c>
      <c r="E406" s="15">
        <v>18487290</v>
      </c>
      <c r="F406" s="15">
        <v>48237628</v>
      </c>
      <c r="G406" s="15" t="s">
        <v>146</v>
      </c>
      <c r="H406" s="15" t="s">
        <v>147</v>
      </c>
      <c r="I406" s="15" t="s">
        <v>147</v>
      </c>
      <c r="J406" s="15" t="s">
        <v>148</v>
      </c>
      <c r="K406" s="15" t="s">
        <v>148</v>
      </c>
      <c r="L406" s="20" t="s">
        <v>194</v>
      </c>
      <c r="M406" s="15" t="s">
        <v>882</v>
      </c>
      <c r="N406" s="15" t="s">
        <v>883</v>
      </c>
      <c r="O406" s="17">
        <v>50000000</v>
      </c>
      <c r="P406" s="15">
        <v>1</v>
      </c>
      <c r="Q406" s="15" t="s">
        <v>892</v>
      </c>
      <c r="R406" s="15" t="s">
        <v>892</v>
      </c>
      <c r="S406" s="15">
        <v>0</v>
      </c>
      <c r="T406" s="18">
        <v>50000000</v>
      </c>
      <c r="U406" s="15" t="s">
        <v>892</v>
      </c>
      <c r="V406" s="15" t="s">
        <v>1595</v>
      </c>
      <c r="W406" s="15" t="s">
        <v>17</v>
      </c>
      <c r="X406" s="15">
        <v>0</v>
      </c>
      <c r="Y406" s="15" t="s">
        <v>555</v>
      </c>
      <c r="Z406" s="15"/>
      <c r="AA406" s="19">
        <v>44419</v>
      </c>
      <c r="AB406" s="19">
        <v>44419</v>
      </c>
      <c r="AC406" s="19">
        <v>44509</v>
      </c>
      <c r="AD406" s="19">
        <v>44509</v>
      </c>
      <c r="AE406" s="15">
        <v>1</v>
      </c>
      <c r="AF406" s="15">
        <v>1</v>
      </c>
      <c r="AG406" s="15" t="s">
        <v>894</v>
      </c>
      <c r="AH406" s="15">
        <v>0</v>
      </c>
      <c r="AI406" s="15">
        <v>0</v>
      </c>
      <c r="AJ406" s="15" t="s">
        <v>157</v>
      </c>
      <c r="AK406" s="15" t="s">
        <v>158</v>
      </c>
      <c r="AL406" s="15" t="s">
        <v>361</v>
      </c>
      <c r="AM406" s="17">
        <v>-190684.93</v>
      </c>
      <c r="AN406" s="17">
        <v>-190684.93</v>
      </c>
      <c r="AO406" s="15">
        <v>6.96</v>
      </c>
      <c r="AP406" s="17">
        <v>50000000</v>
      </c>
      <c r="AQ406" s="15">
        <v>1</v>
      </c>
      <c r="AR406" s="15" t="s">
        <v>17</v>
      </c>
      <c r="AS406" s="15" t="s">
        <v>17</v>
      </c>
      <c r="AT406" s="15">
        <v>0</v>
      </c>
      <c r="AU406" s="15">
        <v>0</v>
      </c>
      <c r="AV406" s="15">
        <v>0</v>
      </c>
      <c r="AW406" s="8">
        <f>VLOOKUP(F406,[1]sell!$B:$G,6,0)</f>
        <v>-50000000</v>
      </c>
      <c r="AX406" s="8">
        <f>VLOOKUP(F406,[1]sell!$B:$J,9,0)</f>
        <v>-190684.93</v>
      </c>
      <c r="AY406" s="8">
        <f t="shared" si="6"/>
        <v>-50190684.93</v>
      </c>
    </row>
    <row r="407" spans="4:51" ht="24.75" x14ac:dyDescent="0.25">
      <c r="D407" s="15" t="s">
        <v>645</v>
      </c>
      <c r="E407" s="15">
        <v>18487291</v>
      </c>
      <c r="F407" s="15">
        <v>48237629</v>
      </c>
      <c r="G407" s="15" t="s">
        <v>146</v>
      </c>
      <c r="H407" s="15" t="s">
        <v>147</v>
      </c>
      <c r="I407" s="15" t="s">
        <v>147</v>
      </c>
      <c r="J407" s="15" t="s">
        <v>148</v>
      </c>
      <c r="K407" s="15" t="s">
        <v>148</v>
      </c>
      <c r="L407" s="20" t="s">
        <v>194</v>
      </c>
      <c r="M407" s="15" t="s">
        <v>882</v>
      </c>
      <c r="N407" s="15" t="s">
        <v>883</v>
      </c>
      <c r="O407" s="17">
        <v>12000000</v>
      </c>
      <c r="P407" s="15">
        <v>1</v>
      </c>
      <c r="Q407" s="15" t="s">
        <v>895</v>
      </c>
      <c r="R407" s="15" t="s">
        <v>895</v>
      </c>
      <c r="S407" s="15">
        <v>0</v>
      </c>
      <c r="T407" s="18">
        <v>12000000</v>
      </c>
      <c r="U407" s="15" t="s">
        <v>895</v>
      </c>
      <c r="V407" s="15" t="s">
        <v>1596</v>
      </c>
      <c r="W407" s="15" t="s">
        <v>17</v>
      </c>
      <c r="X407" s="15">
        <v>0</v>
      </c>
      <c r="Y407" s="15" t="s">
        <v>555</v>
      </c>
      <c r="Z407" s="15"/>
      <c r="AA407" s="19">
        <v>44419</v>
      </c>
      <c r="AB407" s="19">
        <v>44419</v>
      </c>
      <c r="AC407" s="19">
        <v>44509</v>
      </c>
      <c r="AD407" s="19">
        <v>44509</v>
      </c>
      <c r="AE407" s="15">
        <v>1</v>
      </c>
      <c r="AF407" s="15">
        <v>1</v>
      </c>
      <c r="AG407" s="15" t="s">
        <v>897</v>
      </c>
      <c r="AH407" s="15">
        <v>0</v>
      </c>
      <c r="AI407" s="15">
        <v>0</v>
      </c>
      <c r="AJ407" s="15" t="s">
        <v>157</v>
      </c>
      <c r="AK407" s="15" t="s">
        <v>158</v>
      </c>
      <c r="AL407" s="15" t="s">
        <v>361</v>
      </c>
      <c r="AM407" s="17">
        <v>-45764.38</v>
      </c>
      <c r="AN407" s="17">
        <v>-45764.38</v>
      </c>
      <c r="AO407" s="15">
        <v>6.96</v>
      </c>
      <c r="AP407" s="17">
        <v>12000000</v>
      </c>
      <c r="AQ407" s="15">
        <v>1</v>
      </c>
      <c r="AR407" s="15" t="s">
        <v>17</v>
      </c>
      <c r="AS407" s="15" t="s">
        <v>17</v>
      </c>
      <c r="AT407" s="15">
        <v>0</v>
      </c>
      <c r="AU407" s="15">
        <v>0</v>
      </c>
      <c r="AV407" s="15">
        <v>0</v>
      </c>
      <c r="AW407" s="8">
        <f>VLOOKUP(F407,[1]sell!$B:$G,6,0)</f>
        <v>-12000000</v>
      </c>
      <c r="AX407" s="8">
        <f>VLOOKUP(F407,[1]sell!$B:$J,9,0)</f>
        <v>-45764.38</v>
      </c>
      <c r="AY407" s="8">
        <f t="shared" si="6"/>
        <v>-12045764.380000001</v>
      </c>
    </row>
    <row r="408" spans="4:51" ht="24.75" x14ac:dyDescent="0.25">
      <c r="D408" s="15" t="s">
        <v>645</v>
      </c>
      <c r="E408" s="15">
        <v>18487292</v>
      </c>
      <c r="F408" s="15">
        <v>48237630</v>
      </c>
      <c r="G408" s="15" t="s">
        <v>146</v>
      </c>
      <c r="H408" s="15" t="s">
        <v>147</v>
      </c>
      <c r="I408" s="15" t="s">
        <v>147</v>
      </c>
      <c r="J408" s="15" t="s">
        <v>148</v>
      </c>
      <c r="K408" s="15" t="s">
        <v>148</v>
      </c>
      <c r="L408" s="20" t="s">
        <v>194</v>
      </c>
      <c r="M408" s="15" t="s">
        <v>882</v>
      </c>
      <c r="N408" s="15" t="s">
        <v>883</v>
      </c>
      <c r="O408" s="17">
        <v>150000000</v>
      </c>
      <c r="P408" s="15">
        <v>1</v>
      </c>
      <c r="Q408" s="15" t="s">
        <v>970</v>
      </c>
      <c r="R408" s="15" t="s">
        <v>970</v>
      </c>
      <c r="S408" s="15">
        <v>0</v>
      </c>
      <c r="T408" s="18">
        <v>150000000</v>
      </c>
      <c r="U408" s="15" t="s">
        <v>970</v>
      </c>
      <c r="V408" s="15" t="s">
        <v>1597</v>
      </c>
      <c r="W408" s="15" t="s">
        <v>17</v>
      </c>
      <c r="X408" s="15">
        <v>0</v>
      </c>
      <c r="Y408" s="15" t="s">
        <v>555</v>
      </c>
      <c r="Z408" s="15"/>
      <c r="AA408" s="19">
        <v>44419</v>
      </c>
      <c r="AB408" s="19">
        <v>44419</v>
      </c>
      <c r="AC408" s="19">
        <v>44509</v>
      </c>
      <c r="AD408" s="19">
        <v>44509</v>
      </c>
      <c r="AE408" s="15">
        <v>1</v>
      </c>
      <c r="AF408" s="15">
        <v>1</v>
      </c>
      <c r="AG408" s="15" t="s">
        <v>972</v>
      </c>
      <c r="AH408" s="15">
        <v>0</v>
      </c>
      <c r="AI408" s="15">
        <v>0</v>
      </c>
      <c r="AJ408" s="15" t="s">
        <v>157</v>
      </c>
      <c r="AK408" s="15" t="s">
        <v>158</v>
      </c>
      <c r="AL408" s="15" t="s">
        <v>361</v>
      </c>
      <c r="AM408" s="17">
        <v>-572876.71</v>
      </c>
      <c r="AN408" s="17">
        <v>-572876.71</v>
      </c>
      <c r="AO408" s="15">
        <v>6.97</v>
      </c>
      <c r="AP408" s="17">
        <v>150000000</v>
      </c>
      <c r="AQ408" s="15">
        <v>1</v>
      </c>
      <c r="AR408" s="15" t="s">
        <v>17</v>
      </c>
      <c r="AS408" s="15" t="s">
        <v>17</v>
      </c>
      <c r="AT408" s="15">
        <v>0</v>
      </c>
      <c r="AU408" s="15">
        <v>0</v>
      </c>
      <c r="AV408" s="15">
        <v>0</v>
      </c>
      <c r="AW408" s="8">
        <f>VLOOKUP(F408,[1]sell!$B:$G,6,0)</f>
        <v>-150000000</v>
      </c>
      <c r="AX408" s="8">
        <f>VLOOKUP(F408,[1]sell!$B:$J,9,0)</f>
        <v>-572876.71</v>
      </c>
      <c r="AY408" s="8">
        <f t="shared" si="6"/>
        <v>-150572876.71000001</v>
      </c>
    </row>
    <row r="409" spans="4:51" ht="24.75" x14ac:dyDescent="0.25">
      <c r="D409" s="15" t="s">
        <v>645</v>
      </c>
      <c r="E409" s="15">
        <v>18487293</v>
      </c>
      <c r="F409" s="15">
        <v>48237633</v>
      </c>
      <c r="G409" s="15" t="s">
        <v>146</v>
      </c>
      <c r="H409" s="15" t="s">
        <v>147</v>
      </c>
      <c r="I409" s="15" t="s">
        <v>147</v>
      </c>
      <c r="J409" s="15" t="s">
        <v>148</v>
      </c>
      <c r="K409" s="15" t="s">
        <v>148</v>
      </c>
      <c r="L409" s="20" t="s">
        <v>194</v>
      </c>
      <c r="M409" s="15" t="s">
        <v>882</v>
      </c>
      <c r="N409" s="15" t="s">
        <v>883</v>
      </c>
      <c r="O409" s="17">
        <v>200000000</v>
      </c>
      <c r="P409" s="15">
        <v>1</v>
      </c>
      <c r="Q409" s="15" t="s">
        <v>901</v>
      </c>
      <c r="R409" s="15" t="s">
        <v>901</v>
      </c>
      <c r="S409" s="15">
        <v>0</v>
      </c>
      <c r="T409" s="18">
        <v>200000000</v>
      </c>
      <c r="U409" s="15" t="s">
        <v>901</v>
      </c>
      <c r="V409" s="15" t="s">
        <v>1598</v>
      </c>
      <c r="W409" s="15" t="s">
        <v>17</v>
      </c>
      <c r="X409" s="15">
        <v>0</v>
      </c>
      <c r="Y409" s="15" t="s">
        <v>555</v>
      </c>
      <c r="Z409" s="15"/>
      <c r="AA409" s="19">
        <v>44419</v>
      </c>
      <c r="AB409" s="19">
        <v>44419</v>
      </c>
      <c r="AC409" s="19">
        <v>44509</v>
      </c>
      <c r="AD409" s="19">
        <v>44509</v>
      </c>
      <c r="AE409" s="15">
        <v>1</v>
      </c>
      <c r="AF409" s="15">
        <v>1</v>
      </c>
      <c r="AG409" s="15" t="s">
        <v>903</v>
      </c>
      <c r="AH409" s="15">
        <v>0</v>
      </c>
      <c r="AI409" s="15">
        <v>0</v>
      </c>
      <c r="AJ409" s="15" t="s">
        <v>157</v>
      </c>
      <c r="AK409" s="15" t="s">
        <v>158</v>
      </c>
      <c r="AL409" s="15" t="s">
        <v>361</v>
      </c>
      <c r="AM409" s="17">
        <v>-764931.51</v>
      </c>
      <c r="AN409" s="17">
        <v>-764931.51</v>
      </c>
      <c r="AO409" s="15">
        <v>6.98</v>
      </c>
      <c r="AP409" s="17">
        <v>200000000</v>
      </c>
      <c r="AQ409" s="15">
        <v>1</v>
      </c>
      <c r="AR409" s="15" t="s">
        <v>17</v>
      </c>
      <c r="AS409" s="15" t="s">
        <v>17</v>
      </c>
      <c r="AT409" s="15">
        <v>0</v>
      </c>
      <c r="AU409" s="15">
        <v>0</v>
      </c>
      <c r="AV409" s="15">
        <v>0</v>
      </c>
      <c r="AW409" s="8">
        <f>VLOOKUP(F409,[1]sell!$B:$G,6,0)</f>
        <v>-200000000</v>
      </c>
      <c r="AX409" s="8">
        <f>VLOOKUP(F409,[1]sell!$B:$J,9,0)</f>
        <v>-764931.51</v>
      </c>
      <c r="AY409" s="8">
        <f t="shared" si="6"/>
        <v>-200764931.50999999</v>
      </c>
    </row>
    <row r="410" spans="4:51" ht="24.75" x14ac:dyDescent="0.25">
      <c r="D410" s="15" t="s">
        <v>645</v>
      </c>
      <c r="E410" s="15">
        <v>18487294</v>
      </c>
      <c r="F410" s="15">
        <v>48237634</v>
      </c>
      <c r="G410" s="15" t="s">
        <v>146</v>
      </c>
      <c r="H410" s="15" t="s">
        <v>147</v>
      </c>
      <c r="I410" s="15" t="s">
        <v>147</v>
      </c>
      <c r="J410" s="15" t="s">
        <v>148</v>
      </c>
      <c r="K410" s="15" t="s">
        <v>148</v>
      </c>
      <c r="L410" s="20" t="s">
        <v>194</v>
      </c>
      <c r="M410" s="15" t="s">
        <v>882</v>
      </c>
      <c r="N410" s="15" t="s">
        <v>883</v>
      </c>
      <c r="O410" s="17">
        <v>200000000</v>
      </c>
      <c r="P410" s="15">
        <v>1</v>
      </c>
      <c r="Q410" s="15" t="s">
        <v>901</v>
      </c>
      <c r="R410" s="15" t="s">
        <v>901</v>
      </c>
      <c r="S410" s="15">
        <v>0</v>
      </c>
      <c r="T410" s="18">
        <v>200000000</v>
      </c>
      <c r="U410" s="15" t="s">
        <v>901</v>
      </c>
      <c r="V410" s="15" t="s">
        <v>1598</v>
      </c>
      <c r="W410" s="15" t="s">
        <v>17</v>
      </c>
      <c r="X410" s="15">
        <v>0</v>
      </c>
      <c r="Y410" s="15" t="s">
        <v>555</v>
      </c>
      <c r="Z410" s="15"/>
      <c r="AA410" s="19">
        <v>44419</v>
      </c>
      <c r="AB410" s="19">
        <v>44419</v>
      </c>
      <c r="AC410" s="19">
        <v>44509</v>
      </c>
      <c r="AD410" s="19">
        <v>44509</v>
      </c>
      <c r="AE410" s="15">
        <v>1</v>
      </c>
      <c r="AF410" s="15">
        <v>1</v>
      </c>
      <c r="AG410" s="15" t="s">
        <v>903</v>
      </c>
      <c r="AH410" s="15">
        <v>0</v>
      </c>
      <c r="AI410" s="15">
        <v>0</v>
      </c>
      <c r="AJ410" s="15" t="s">
        <v>157</v>
      </c>
      <c r="AK410" s="15" t="s">
        <v>158</v>
      </c>
      <c r="AL410" s="15" t="s">
        <v>361</v>
      </c>
      <c r="AM410" s="17">
        <v>-764931.51</v>
      </c>
      <c r="AN410" s="17">
        <v>-764931.51</v>
      </c>
      <c r="AO410" s="15">
        <v>6.98</v>
      </c>
      <c r="AP410" s="17">
        <v>200000000</v>
      </c>
      <c r="AQ410" s="15">
        <v>1</v>
      </c>
      <c r="AR410" s="15" t="s">
        <v>17</v>
      </c>
      <c r="AS410" s="15" t="s">
        <v>17</v>
      </c>
      <c r="AT410" s="15">
        <v>0</v>
      </c>
      <c r="AU410" s="15">
        <v>0</v>
      </c>
      <c r="AV410" s="15">
        <v>0</v>
      </c>
      <c r="AW410" s="8">
        <f>VLOOKUP(F410,[1]sell!$B:$G,6,0)</f>
        <v>-200000000</v>
      </c>
      <c r="AX410" s="8">
        <f>VLOOKUP(F410,[1]sell!$B:$J,9,0)</f>
        <v>-764931.51</v>
      </c>
      <c r="AY410" s="8">
        <f t="shared" si="6"/>
        <v>-200764931.50999999</v>
      </c>
    </row>
    <row r="411" spans="4:51" ht="24.75" x14ac:dyDescent="0.25">
      <c r="D411" s="15" t="s">
        <v>645</v>
      </c>
      <c r="E411" s="15">
        <v>18487295</v>
      </c>
      <c r="F411" s="15">
        <v>48237635</v>
      </c>
      <c r="G411" s="15" t="s">
        <v>146</v>
      </c>
      <c r="H411" s="15" t="s">
        <v>147</v>
      </c>
      <c r="I411" s="15" t="s">
        <v>147</v>
      </c>
      <c r="J411" s="15" t="s">
        <v>148</v>
      </c>
      <c r="K411" s="15" t="s">
        <v>148</v>
      </c>
      <c r="L411" s="20" t="s">
        <v>194</v>
      </c>
      <c r="M411" s="15" t="s">
        <v>882</v>
      </c>
      <c r="N411" s="15" t="s">
        <v>883</v>
      </c>
      <c r="O411" s="17">
        <v>200000000</v>
      </c>
      <c r="P411" s="15">
        <v>1</v>
      </c>
      <c r="Q411" s="15" t="s">
        <v>901</v>
      </c>
      <c r="R411" s="15" t="s">
        <v>901</v>
      </c>
      <c r="S411" s="15">
        <v>0</v>
      </c>
      <c r="T411" s="18">
        <v>200000000</v>
      </c>
      <c r="U411" s="15" t="s">
        <v>901</v>
      </c>
      <c r="V411" s="15" t="s">
        <v>1598</v>
      </c>
      <c r="W411" s="15" t="s">
        <v>17</v>
      </c>
      <c r="X411" s="15">
        <v>0</v>
      </c>
      <c r="Y411" s="15" t="s">
        <v>555</v>
      </c>
      <c r="Z411" s="15"/>
      <c r="AA411" s="19">
        <v>44419</v>
      </c>
      <c r="AB411" s="19">
        <v>44419</v>
      </c>
      <c r="AC411" s="19">
        <v>44509</v>
      </c>
      <c r="AD411" s="19">
        <v>44509</v>
      </c>
      <c r="AE411" s="15">
        <v>1</v>
      </c>
      <c r="AF411" s="15">
        <v>1</v>
      </c>
      <c r="AG411" s="15" t="s">
        <v>903</v>
      </c>
      <c r="AH411" s="15">
        <v>0</v>
      </c>
      <c r="AI411" s="15">
        <v>0</v>
      </c>
      <c r="AJ411" s="15" t="s">
        <v>157</v>
      </c>
      <c r="AK411" s="15" t="s">
        <v>158</v>
      </c>
      <c r="AL411" s="15" t="s">
        <v>361</v>
      </c>
      <c r="AM411" s="17">
        <v>-764931.51</v>
      </c>
      <c r="AN411" s="17">
        <v>-764931.51</v>
      </c>
      <c r="AO411" s="15">
        <v>6.98</v>
      </c>
      <c r="AP411" s="17">
        <v>200000000</v>
      </c>
      <c r="AQ411" s="15">
        <v>1</v>
      </c>
      <c r="AR411" s="15" t="s">
        <v>17</v>
      </c>
      <c r="AS411" s="15" t="s">
        <v>17</v>
      </c>
      <c r="AT411" s="15">
        <v>0</v>
      </c>
      <c r="AU411" s="15">
        <v>0</v>
      </c>
      <c r="AV411" s="15">
        <v>0</v>
      </c>
      <c r="AW411" s="8">
        <f>VLOOKUP(F411,[1]sell!$B:$G,6,0)</f>
        <v>-200000000</v>
      </c>
      <c r="AX411" s="8">
        <f>VLOOKUP(F411,[1]sell!$B:$J,9,0)</f>
        <v>-764931.51</v>
      </c>
      <c r="AY411" s="8">
        <f t="shared" si="6"/>
        <v>-200764931.50999999</v>
      </c>
    </row>
    <row r="412" spans="4:51" ht="24.75" x14ac:dyDescent="0.25">
      <c r="D412" s="15" t="s">
        <v>645</v>
      </c>
      <c r="E412" s="15">
        <v>18487296</v>
      </c>
      <c r="F412" s="15">
        <v>48237636</v>
      </c>
      <c r="G412" s="15" t="s">
        <v>146</v>
      </c>
      <c r="H412" s="15" t="s">
        <v>147</v>
      </c>
      <c r="I412" s="15" t="s">
        <v>147</v>
      </c>
      <c r="J412" s="15" t="s">
        <v>148</v>
      </c>
      <c r="K412" s="15" t="s">
        <v>148</v>
      </c>
      <c r="L412" s="20" t="s">
        <v>194</v>
      </c>
      <c r="M412" s="15" t="s">
        <v>882</v>
      </c>
      <c r="N412" s="15" t="s">
        <v>883</v>
      </c>
      <c r="O412" s="17">
        <v>200000000</v>
      </c>
      <c r="P412" s="15">
        <v>1</v>
      </c>
      <c r="Q412" s="15" t="s">
        <v>901</v>
      </c>
      <c r="R412" s="15" t="s">
        <v>901</v>
      </c>
      <c r="S412" s="15">
        <v>0</v>
      </c>
      <c r="T412" s="18">
        <v>200000000</v>
      </c>
      <c r="U412" s="15" t="s">
        <v>901</v>
      </c>
      <c r="V412" s="15" t="s">
        <v>1599</v>
      </c>
      <c r="W412" s="15" t="s">
        <v>17</v>
      </c>
      <c r="X412" s="15">
        <v>0</v>
      </c>
      <c r="Y412" s="15" t="s">
        <v>555</v>
      </c>
      <c r="Z412" s="15"/>
      <c r="AA412" s="19">
        <v>44419</v>
      </c>
      <c r="AB412" s="19">
        <v>44419</v>
      </c>
      <c r="AC412" s="19">
        <v>44509</v>
      </c>
      <c r="AD412" s="19">
        <v>44509</v>
      </c>
      <c r="AE412" s="15">
        <v>1</v>
      </c>
      <c r="AF412" s="15">
        <v>1</v>
      </c>
      <c r="AG412" s="15" t="s">
        <v>903</v>
      </c>
      <c r="AH412" s="15">
        <v>0</v>
      </c>
      <c r="AI412" s="15">
        <v>0</v>
      </c>
      <c r="AJ412" s="15" t="s">
        <v>157</v>
      </c>
      <c r="AK412" s="15" t="s">
        <v>158</v>
      </c>
      <c r="AL412" s="15" t="s">
        <v>361</v>
      </c>
      <c r="AM412" s="17">
        <v>-766027.4</v>
      </c>
      <c r="AN412" s="17">
        <v>-766027.4</v>
      </c>
      <c r="AO412" s="15">
        <v>6.99</v>
      </c>
      <c r="AP412" s="17">
        <v>200000000</v>
      </c>
      <c r="AQ412" s="15">
        <v>1</v>
      </c>
      <c r="AR412" s="15" t="s">
        <v>17</v>
      </c>
      <c r="AS412" s="15" t="s">
        <v>17</v>
      </c>
      <c r="AT412" s="15">
        <v>0</v>
      </c>
      <c r="AU412" s="15">
        <v>0</v>
      </c>
      <c r="AV412" s="15">
        <v>0</v>
      </c>
      <c r="AW412" s="8">
        <f>VLOOKUP(F412,[1]sell!$B:$G,6,0)</f>
        <v>-200000000</v>
      </c>
      <c r="AX412" s="8">
        <f>VLOOKUP(F412,[1]sell!$B:$J,9,0)</f>
        <v>-766027.4</v>
      </c>
      <c r="AY412" s="8">
        <f t="shared" si="6"/>
        <v>-200766027.40000001</v>
      </c>
    </row>
    <row r="413" spans="4:51" ht="24.75" x14ac:dyDescent="0.25">
      <c r="D413" s="15" t="s">
        <v>645</v>
      </c>
      <c r="E413" s="15">
        <v>18487297</v>
      </c>
      <c r="F413" s="15">
        <v>48237639</v>
      </c>
      <c r="G413" s="15" t="s">
        <v>146</v>
      </c>
      <c r="H413" s="15" t="s">
        <v>147</v>
      </c>
      <c r="I413" s="15" t="s">
        <v>147</v>
      </c>
      <c r="J413" s="15" t="s">
        <v>148</v>
      </c>
      <c r="K413" s="15" t="s">
        <v>148</v>
      </c>
      <c r="L413" s="20" t="s">
        <v>194</v>
      </c>
      <c r="M413" s="15" t="s">
        <v>882</v>
      </c>
      <c r="N413" s="15" t="s">
        <v>883</v>
      </c>
      <c r="O413" s="17">
        <v>200000000</v>
      </c>
      <c r="P413" s="15">
        <v>1</v>
      </c>
      <c r="Q413" s="15" t="s">
        <v>901</v>
      </c>
      <c r="R413" s="15" t="s">
        <v>901</v>
      </c>
      <c r="S413" s="15">
        <v>0</v>
      </c>
      <c r="T413" s="18">
        <v>200000000</v>
      </c>
      <c r="U413" s="15" t="s">
        <v>901</v>
      </c>
      <c r="V413" s="15" t="s">
        <v>1599</v>
      </c>
      <c r="W413" s="15" t="s">
        <v>17</v>
      </c>
      <c r="X413" s="15">
        <v>0</v>
      </c>
      <c r="Y413" s="15" t="s">
        <v>555</v>
      </c>
      <c r="Z413" s="15"/>
      <c r="AA413" s="19">
        <v>44419</v>
      </c>
      <c r="AB413" s="19">
        <v>44419</v>
      </c>
      <c r="AC413" s="19">
        <v>44509</v>
      </c>
      <c r="AD413" s="19">
        <v>44509</v>
      </c>
      <c r="AE413" s="15">
        <v>1</v>
      </c>
      <c r="AF413" s="15">
        <v>1</v>
      </c>
      <c r="AG413" s="15" t="s">
        <v>903</v>
      </c>
      <c r="AH413" s="15">
        <v>0</v>
      </c>
      <c r="AI413" s="15">
        <v>0</v>
      </c>
      <c r="AJ413" s="15" t="s">
        <v>157</v>
      </c>
      <c r="AK413" s="15" t="s">
        <v>158</v>
      </c>
      <c r="AL413" s="15" t="s">
        <v>361</v>
      </c>
      <c r="AM413" s="17">
        <v>-766027.4</v>
      </c>
      <c r="AN413" s="17">
        <v>-766027.4</v>
      </c>
      <c r="AO413" s="15">
        <v>6.99</v>
      </c>
      <c r="AP413" s="17">
        <v>200000000</v>
      </c>
      <c r="AQ413" s="15">
        <v>1</v>
      </c>
      <c r="AR413" s="15" t="s">
        <v>17</v>
      </c>
      <c r="AS413" s="15" t="s">
        <v>17</v>
      </c>
      <c r="AT413" s="15">
        <v>0</v>
      </c>
      <c r="AU413" s="15">
        <v>0</v>
      </c>
      <c r="AV413" s="15">
        <v>0</v>
      </c>
      <c r="AW413" s="8">
        <f>VLOOKUP(F413,[1]sell!$B:$G,6,0)</f>
        <v>-200000000</v>
      </c>
      <c r="AX413" s="8">
        <f>VLOOKUP(F413,[1]sell!$B:$J,9,0)</f>
        <v>-766027.4</v>
      </c>
      <c r="AY413" s="8">
        <f t="shared" si="6"/>
        <v>-200766027.40000001</v>
      </c>
    </row>
    <row r="414" spans="4:51" ht="24.75" x14ac:dyDescent="0.25">
      <c r="D414" s="15" t="s">
        <v>645</v>
      </c>
      <c r="E414" s="15">
        <v>18487298</v>
      </c>
      <c r="F414" s="15">
        <v>48237640</v>
      </c>
      <c r="G414" s="15" t="s">
        <v>146</v>
      </c>
      <c r="H414" s="15" t="s">
        <v>147</v>
      </c>
      <c r="I414" s="15" t="s">
        <v>147</v>
      </c>
      <c r="J414" s="15" t="s">
        <v>148</v>
      </c>
      <c r="K414" s="15" t="s">
        <v>148</v>
      </c>
      <c r="L414" s="20" t="s">
        <v>194</v>
      </c>
      <c r="M414" s="15" t="s">
        <v>882</v>
      </c>
      <c r="N414" s="15" t="s">
        <v>883</v>
      </c>
      <c r="O414" s="17">
        <v>57000000</v>
      </c>
      <c r="P414" s="15">
        <v>1</v>
      </c>
      <c r="Q414" s="15" t="s">
        <v>1600</v>
      </c>
      <c r="R414" s="15" t="s">
        <v>1600</v>
      </c>
      <c r="S414" s="15">
        <v>0</v>
      </c>
      <c r="T414" s="18">
        <v>57000000</v>
      </c>
      <c r="U414" s="15" t="s">
        <v>1600</v>
      </c>
      <c r="V414" s="15" t="s">
        <v>1601</v>
      </c>
      <c r="W414" s="15" t="s">
        <v>17</v>
      </c>
      <c r="X414" s="15">
        <v>0</v>
      </c>
      <c r="Y414" s="15" t="s">
        <v>555</v>
      </c>
      <c r="Z414" s="15"/>
      <c r="AA414" s="19">
        <v>44419</v>
      </c>
      <c r="AB414" s="19">
        <v>44419</v>
      </c>
      <c r="AC414" s="19">
        <v>44509</v>
      </c>
      <c r="AD414" s="19">
        <v>44509</v>
      </c>
      <c r="AE414" s="15">
        <v>1</v>
      </c>
      <c r="AF414" s="15">
        <v>1</v>
      </c>
      <c r="AG414" s="15" t="s">
        <v>1602</v>
      </c>
      <c r="AH414" s="15">
        <v>0</v>
      </c>
      <c r="AI414" s="15">
        <v>0</v>
      </c>
      <c r="AJ414" s="15" t="s">
        <v>157</v>
      </c>
      <c r="AK414" s="15" t="s">
        <v>158</v>
      </c>
      <c r="AL414" s="15" t="s">
        <v>361</v>
      </c>
      <c r="AM414" s="17">
        <v>-218317.81</v>
      </c>
      <c r="AN414" s="17">
        <v>-218317.81</v>
      </c>
      <c r="AO414" s="15">
        <v>6.99</v>
      </c>
      <c r="AP414" s="17">
        <v>57000000</v>
      </c>
      <c r="AQ414" s="15">
        <v>1</v>
      </c>
      <c r="AR414" s="15" t="s">
        <v>17</v>
      </c>
      <c r="AS414" s="15" t="s">
        <v>17</v>
      </c>
      <c r="AT414" s="15">
        <v>0</v>
      </c>
      <c r="AU414" s="15">
        <v>0</v>
      </c>
      <c r="AV414" s="15">
        <v>0</v>
      </c>
      <c r="AW414" s="8">
        <f>VLOOKUP(F414,[1]sell!$B:$G,6,0)</f>
        <v>-57000000</v>
      </c>
      <c r="AX414" s="8">
        <f>VLOOKUP(F414,[1]sell!$B:$J,9,0)</f>
        <v>-218317.81</v>
      </c>
      <c r="AY414" s="8">
        <f t="shared" si="6"/>
        <v>-57218317.810000002</v>
      </c>
    </row>
    <row r="415" spans="4:51" ht="24.75" x14ac:dyDescent="0.25">
      <c r="D415" s="15" t="s">
        <v>650</v>
      </c>
      <c r="E415" s="15">
        <v>18488048</v>
      </c>
      <c r="F415" s="15">
        <v>48264697</v>
      </c>
      <c r="G415" s="15" t="s">
        <v>146</v>
      </c>
      <c r="H415" s="15" t="s">
        <v>147</v>
      </c>
      <c r="I415" s="15" t="s">
        <v>147</v>
      </c>
      <c r="J415" s="15" t="s">
        <v>148</v>
      </c>
      <c r="K415" s="15" t="s">
        <v>148</v>
      </c>
      <c r="L415" s="20" t="s">
        <v>194</v>
      </c>
      <c r="M415" s="15" t="s">
        <v>882</v>
      </c>
      <c r="N415" s="15" t="s">
        <v>883</v>
      </c>
      <c r="O415" s="17">
        <v>31000000</v>
      </c>
      <c r="P415" s="15">
        <v>1</v>
      </c>
      <c r="Q415" s="15" t="s">
        <v>1592</v>
      </c>
      <c r="R415" s="15" t="s">
        <v>1592</v>
      </c>
      <c r="S415" s="15">
        <v>0</v>
      </c>
      <c r="T415" s="18">
        <v>31000000</v>
      </c>
      <c r="U415" s="15" t="s">
        <v>1592</v>
      </c>
      <c r="V415" s="15" t="s">
        <v>1603</v>
      </c>
      <c r="W415" s="15" t="s">
        <v>17</v>
      </c>
      <c r="X415" s="15">
        <v>0</v>
      </c>
      <c r="Y415" s="15" t="s">
        <v>555</v>
      </c>
      <c r="Z415" s="15"/>
      <c r="AA415" s="19">
        <v>44420</v>
      </c>
      <c r="AB415" s="19">
        <v>44420</v>
      </c>
      <c r="AC415" s="19">
        <v>44510</v>
      </c>
      <c r="AD415" s="19">
        <v>44510</v>
      </c>
      <c r="AE415" s="15">
        <v>1</v>
      </c>
      <c r="AF415" s="15">
        <v>1</v>
      </c>
      <c r="AG415" s="15" t="s">
        <v>1594</v>
      </c>
      <c r="AH415" s="15">
        <v>0</v>
      </c>
      <c r="AI415" s="15">
        <v>0</v>
      </c>
      <c r="AJ415" s="15" t="s">
        <v>157</v>
      </c>
      <c r="AK415" s="15" t="s">
        <v>158</v>
      </c>
      <c r="AL415" s="15" t="s">
        <v>361</v>
      </c>
      <c r="AM415" s="17">
        <v>-112958.9</v>
      </c>
      <c r="AN415" s="17">
        <v>-112958.9</v>
      </c>
      <c r="AO415" s="15">
        <v>7</v>
      </c>
      <c r="AP415" s="17">
        <v>31000000</v>
      </c>
      <c r="AQ415" s="15">
        <v>1</v>
      </c>
      <c r="AR415" s="15" t="s">
        <v>17</v>
      </c>
      <c r="AS415" s="15" t="s">
        <v>17</v>
      </c>
      <c r="AT415" s="15">
        <v>0</v>
      </c>
      <c r="AU415" s="15">
        <v>0</v>
      </c>
      <c r="AV415" s="15">
        <v>0</v>
      </c>
      <c r="AW415" s="8">
        <f>VLOOKUP(F415,[1]sell!$B:$G,6,0)</f>
        <v>-31000000</v>
      </c>
      <c r="AX415" s="8">
        <f>VLOOKUP(F415,[1]sell!$B:$J,9,0)</f>
        <v>-112958.9</v>
      </c>
      <c r="AY415" s="8">
        <f t="shared" si="6"/>
        <v>-31112958.899999999</v>
      </c>
    </row>
    <row r="416" spans="4:51" ht="24.75" x14ac:dyDescent="0.25">
      <c r="D416" s="15" t="s">
        <v>650</v>
      </c>
      <c r="E416" s="15">
        <v>18488049</v>
      </c>
      <c r="F416" s="15">
        <v>48264702</v>
      </c>
      <c r="G416" s="15" t="s">
        <v>146</v>
      </c>
      <c r="H416" s="15" t="s">
        <v>147</v>
      </c>
      <c r="I416" s="15" t="s">
        <v>147</v>
      </c>
      <c r="J416" s="15" t="s">
        <v>148</v>
      </c>
      <c r="K416" s="15" t="s">
        <v>148</v>
      </c>
      <c r="L416" s="20" t="s">
        <v>194</v>
      </c>
      <c r="M416" s="15" t="s">
        <v>882</v>
      </c>
      <c r="N416" s="15" t="s">
        <v>883</v>
      </c>
      <c r="O416" s="17">
        <v>50000000</v>
      </c>
      <c r="P416" s="15">
        <v>1</v>
      </c>
      <c r="Q416" s="15" t="s">
        <v>892</v>
      </c>
      <c r="R416" s="15" t="s">
        <v>892</v>
      </c>
      <c r="S416" s="15">
        <v>0</v>
      </c>
      <c r="T416" s="18">
        <v>50000000</v>
      </c>
      <c r="U416" s="15" t="s">
        <v>892</v>
      </c>
      <c r="V416" s="15" t="s">
        <v>1604</v>
      </c>
      <c r="W416" s="15" t="s">
        <v>17</v>
      </c>
      <c r="X416" s="15">
        <v>0</v>
      </c>
      <c r="Y416" s="15" t="s">
        <v>555</v>
      </c>
      <c r="Z416" s="15"/>
      <c r="AA416" s="19">
        <v>44420</v>
      </c>
      <c r="AB416" s="19">
        <v>44420</v>
      </c>
      <c r="AC416" s="19">
        <v>44510</v>
      </c>
      <c r="AD416" s="19">
        <v>44510</v>
      </c>
      <c r="AE416" s="15">
        <v>1</v>
      </c>
      <c r="AF416" s="15">
        <v>1</v>
      </c>
      <c r="AG416" s="15" t="s">
        <v>894</v>
      </c>
      <c r="AH416" s="15">
        <v>0</v>
      </c>
      <c r="AI416" s="15">
        <v>0</v>
      </c>
      <c r="AJ416" s="15" t="s">
        <v>157</v>
      </c>
      <c r="AK416" s="15" t="s">
        <v>158</v>
      </c>
      <c r="AL416" s="15" t="s">
        <v>361</v>
      </c>
      <c r="AM416" s="17">
        <v>-182191.78</v>
      </c>
      <c r="AN416" s="17">
        <v>-182191.78</v>
      </c>
      <c r="AO416" s="15">
        <v>7</v>
      </c>
      <c r="AP416" s="17">
        <v>50000000</v>
      </c>
      <c r="AQ416" s="15">
        <v>1</v>
      </c>
      <c r="AR416" s="15" t="s">
        <v>17</v>
      </c>
      <c r="AS416" s="15" t="s">
        <v>17</v>
      </c>
      <c r="AT416" s="15">
        <v>0</v>
      </c>
      <c r="AU416" s="15">
        <v>0</v>
      </c>
      <c r="AV416" s="15">
        <v>0</v>
      </c>
      <c r="AW416" s="8">
        <f>VLOOKUP(F416,[1]sell!$B:$G,6,0)</f>
        <v>-50000000</v>
      </c>
      <c r="AX416" s="8">
        <f>VLOOKUP(F416,[1]sell!$B:$J,9,0)</f>
        <v>-182191.78</v>
      </c>
      <c r="AY416" s="8">
        <f t="shared" si="6"/>
        <v>-50182191.780000001</v>
      </c>
    </row>
    <row r="417" spans="1:51" ht="24.75" x14ac:dyDescent="0.25">
      <c r="D417" s="15" t="s">
        <v>650</v>
      </c>
      <c r="E417" s="15">
        <v>18488050</v>
      </c>
      <c r="F417" s="15">
        <v>48264707</v>
      </c>
      <c r="G417" s="15" t="s">
        <v>146</v>
      </c>
      <c r="H417" s="15" t="s">
        <v>147</v>
      </c>
      <c r="I417" s="15" t="s">
        <v>147</v>
      </c>
      <c r="J417" s="15" t="s">
        <v>148</v>
      </c>
      <c r="K417" s="15" t="s">
        <v>148</v>
      </c>
      <c r="L417" s="20" t="s">
        <v>194</v>
      </c>
      <c r="M417" s="15" t="s">
        <v>882</v>
      </c>
      <c r="N417" s="15" t="s">
        <v>883</v>
      </c>
      <c r="O417" s="17">
        <v>12000000</v>
      </c>
      <c r="P417" s="15">
        <v>1</v>
      </c>
      <c r="Q417" s="15" t="s">
        <v>895</v>
      </c>
      <c r="R417" s="15" t="s">
        <v>895</v>
      </c>
      <c r="S417" s="15">
        <v>0</v>
      </c>
      <c r="T417" s="18">
        <v>12000000</v>
      </c>
      <c r="U417" s="15" t="s">
        <v>895</v>
      </c>
      <c r="V417" s="15" t="s">
        <v>1605</v>
      </c>
      <c r="W417" s="15" t="s">
        <v>17</v>
      </c>
      <c r="X417" s="15">
        <v>0</v>
      </c>
      <c r="Y417" s="15" t="s">
        <v>555</v>
      </c>
      <c r="Z417" s="15"/>
      <c r="AA417" s="19">
        <v>44420</v>
      </c>
      <c r="AB417" s="19">
        <v>44420</v>
      </c>
      <c r="AC417" s="19">
        <v>44510</v>
      </c>
      <c r="AD417" s="19">
        <v>44510</v>
      </c>
      <c r="AE417" s="15">
        <v>1</v>
      </c>
      <c r="AF417" s="15">
        <v>1</v>
      </c>
      <c r="AG417" s="15" t="s">
        <v>897</v>
      </c>
      <c r="AH417" s="15">
        <v>0</v>
      </c>
      <c r="AI417" s="15">
        <v>0</v>
      </c>
      <c r="AJ417" s="15" t="s">
        <v>157</v>
      </c>
      <c r="AK417" s="15" t="s">
        <v>158</v>
      </c>
      <c r="AL417" s="15" t="s">
        <v>361</v>
      </c>
      <c r="AM417" s="17">
        <v>-43726.03</v>
      </c>
      <c r="AN417" s="17">
        <v>-43726.03</v>
      </c>
      <c r="AO417" s="15">
        <v>7</v>
      </c>
      <c r="AP417" s="17">
        <v>12000000</v>
      </c>
      <c r="AQ417" s="15">
        <v>1</v>
      </c>
      <c r="AR417" s="15" t="s">
        <v>17</v>
      </c>
      <c r="AS417" s="15" t="s">
        <v>17</v>
      </c>
      <c r="AT417" s="15">
        <v>0</v>
      </c>
      <c r="AU417" s="15">
        <v>0</v>
      </c>
      <c r="AV417" s="15">
        <v>0</v>
      </c>
      <c r="AW417" s="8">
        <f>VLOOKUP(F417,[1]sell!$B:$G,6,0)</f>
        <v>-12000000</v>
      </c>
      <c r="AX417" s="8">
        <f>VLOOKUP(F417,[1]sell!$B:$J,9,0)</f>
        <v>-43726.03</v>
      </c>
      <c r="AY417" s="8">
        <f t="shared" si="6"/>
        <v>-12043726.029999999</v>
      </c>
    </row>
    <row r="418" spans="1:51" ht="24.75" x14ac:dyDescent="0.25">
      <c r="D418" s="15" t="s">
        <v>650</v>
      </c>
      <c r="E418" s="15">
        <v>18488051</v>
      </c>
      <c r="F418" s="15">
        <v>48264711</v>
      </c>
      <c r="G418" s="15" t="s">
        <v>146</v>
      </c>
      <c r="H418" s="15" t="s">
        <v>147</v>
      </c>
      <c r="I418" s="15" t="s">
        <v>147</v>
      </c>
      <c r="J418" s="15" t="s">
        <v>148</v>
      </c>
      <c r="K418" s="15" t="s">
        <v>148</v>
      </c>
      <c r="L418" s="20" t="s">
        <v>194</v>
      </c>
      <c r="M418" s="15" t="s">
        <v>882</v>
      </c>
      <c r="N418" s="15" t="s">
        <v>883</v>
      </c>
      <c r="O418" s="17">
        <v>150000000</v>
      </c>
      <c r="P418" s="15">
        <v>1</v>
      </c>
      <c r="Q418" s="15" t="s">
        <v>970</v>
      </c>
      <c r="R418" s="15" t="s">
        <v>970</v>
      </c>
      <c r="S418" s="15">
        <v>0</v>
      </c>
      <c r="T418" s="18">
        <v>150000000</v>
      </c>
      <c r="U418" s="15" t="s">
        <v>970</v>
      </c>
      <c r="V418" s="15" t="s">
        <v>1606</v>
      </c>
      <c r="W418" s="15" t="s">
        <v>17</v>
      </c>
      <c r="X418" s="15">
        <v>0</v>
      </c>
      <c r="Y418" s="15" t="s">
        <v>555</v>
      </c>
      <c r="Z418" s="15"/>
      <c r="AA418" s="19">
        <v>44420</v>
      </c>
      <c r="AB418" s="19">
        <v>44420</v>
      </c>
      <c r="AC418" s="19">
        <v>44510</v>
      </c>
      <c r="AD418" s="19">
        <v>44510</v>
      </c>
      <c r="AE418" s="15">
        <v>1</v>
      </c>
      <c r="AF418" s="15">
        <v>1</v>
      </c>
      <c r="AG418" s="15" t="s">
        <v>972</v>
      </c>
      <c r="AH418" s="15">
        <v>0</v>
      </c>
      <c r="AI418" s="15">
        <v>0</v>
      </c>
      <c r="AJ418" s="15" t="s">
        <v>157</v>
      </c>
      <c r="AK418" s="15" t="s">
        <v>158</v>
      </c>
      <c r="AL418" s="15" t="s">
        <v>361</v>
      </c>
      <c r="AM418" s="17">
        <v>-547356.16000000003</v>
      </c>
      <c r="AN418" s="17">
        <v>-547356.16000000003</v>
      </c>
      <c r="AO418" s="15">
        <v>7.01</v>
      </c>
      <c r="AP418" s="17">
        <v>150000000</v>
      </c>
      <c r="AQ418" s="15">
        <v>1</v>
      </c>
      <c r="AR418" s="15" t="s">
        <v>17</v>
      </c>
      <c r="AS418" s="15" t="s">
        <v>17</v>
      </c>
      <c r="AT418" s="15">
        <v>0</v>
      </c>
      <c r="AU418" s="15">
        <v>0</v>
      </c>
      <c r="AV418" s="15">
        <v>0</v>
      </c>
      <c r="AW418" s="8">
        <f>VLOOKUP(F418,[1]sell!$B:$G,6,0)</f>
        <v>-150000000</v>
      </c>
      <c r="AX418" s="8">
        <f>VLOOKUP(F418,[1]sell!$B:$J,9,0)</f>
        <v>-547356.16000000003</v>
      </c>
      <c r="AY418" s="8">
        <f t="shared" si="6"/>
        <v>-150547356.16</v>
      </c>
    </row>
    <row r="419" spans="1:51" ht="24.75" x14ac:dyDescent="0.25">
      <c r="D419" s="15" t="s">
        <v>650</v>
      </c>
      <c r="E419" s="15">
        <v>18488052</v>
      </c>
      <c r="F419" s="15">
        <v>48264714</v>
      </c>
      <c r="G419" s="15" t="s">
        <v>146</v>
      </c>
      <c r="H419" s="15" t="s">
        <v>147</v>
      </c>
      <c r="I419" s="15" t="s">
        <v>147</v>
      </c>
      <c r="J419" s="15" t="s">
        <v>148</v>
      </c>
      <c r="K419" s="15" t="s">
        <v>148</v>
      </c>
      <c r="L419" s="20" t="s">
        <v>194</v>
      </c>
      <c r="M419" s="15" t="s">
        <v>882</v>
      </c>
      <c r="N419" s="15" t="s">
        <v>883</v>
      </c>
      <c r="O419" s="17">
        <v>200000000</v>
      </c>
      <c r="P419" s="15">
        <v>1</v>
      </c>
      <c r="Q419" s="15" t="s">
        <v>901</v>
      </c>
      <c r="R419" s="15" t="s">
        <v>901</v>
      </c>
      <c r="S419" s="15">
        <v>0</v>
      </c>
      <c r="T419" s="18">
        <v>200000000</v>
      </c>
      <c r="U419" s="15" t="s">
        <v>901</v>
      </c>
      <c r="V419" s="15" t="s">
        <v>1579</v>
      </c>
      <c r="W419" s="15" t="s">
        <v>17</v>
      </c>
      <c r="X419" s="15">
        <v>0</v>
      </c>
      <c r="Y419" s="15" t="s">
        <v>555</v>
      </c>
      <c r="Z419" s="15"/>
      <c r="AA419" s="19">
        <v>44420</v>
      </c>
      <c r="AB419" s="19">
        <v>44420</v>
      </c>
      <c r="AC419" s="19">
        <v>44510</v>
      </c>
      <c r="AD419" s="19">
        <v>44510</v>
      </c>
      <c r="AE419" s="15">
        <v>1</v>
      </c>
      <c r="AF419" s="15">
        <v>1</v>
      </c>
      <c r="AG419" s="15" t="s">
        <v>903</v>
      </c>
      <c r="AH419" s="15">
        <v>0</v>
      </c>
      <c r="AI419" s="15">
        <v>0</v>
      </c>
      <c r="AJ419" s="15" t="s">
        <v>157</v>
      </c>
      <c r="AK419" s="15" t="s">
        <v>158</v>
      </c>
      <c r="AL419" s="15" t="s">
        <v>361</v>
      </c>
      <c r="AM419" s="17">
        <v>-729808.22</v>
      </c>
      <c r="AN419" s="17">
        <v>-729808.22</v>
      </c>
      <c r="AO419" s="15">
        <v>7.01</v>
      </c>
      <c r="AP419" s="17">
        <v>200000000</v>
      </c>
      <c r="AQ419" s="15">
        <v>1</v>
      </c>
      <c r="AR419" s="15" t="s">
        <v>17</v>
      </c>
      <c r="AS419" s="15" t="s">
        <v>17</v>
      </c>
      <c r="AT419" s="15">
        <v>0</v>
      </c>
      <c r="AU419" s="15">
        <v>0</v>
      </c>
      <c r="AV419" s="15">
        <v>0</v>
      </c>
      <c r="AW419" s="8">
        <f>VLOOKUP(F419,[1]sell!$B:$G,6,0)</f>
        <v>-200000000</v>
      </c>
      <c r="AX419" s="8">
        <f>VLOOKUP(F419,[1]sell!$B:$J,9,0)</f>
        <v>-729808.22</v>
      </c>
      <c r="AY419" s="8">
        <f t="shared" si="6"/>
        <v>-200729808.22</v>
      </c>
    </row>
    <row r="420" spans="1:51" ht="24.75" x14ac:dyDescent="0.25">
      <c r="D420" s="15" t="s">
        <v>650</v>
      </c>
      <c r="E420" s="15">
        <v>18488053</v>
      </c>
      <c r="F420" s="15">
        <v>48264718</v>
      </c>
      <c r="G420" s="15" t="s">
        <v>146</v>
      </c>
      <c r="H420" s="15" t="s">
        <v>147</v>
      </c>
      <c r="I420" s="15" t="s">
        <v>147</v>
      </c>
      <c r="J420" s="15" t="s">
        <v>148</v>
      </c>
      <c r="K420" s="15" t="s">
        <v>148</v>
      </c>
      <c r="L420" s="20" t="s">
        <v>194</v>
      </c>
      <c r="M420" s="15" t="s">
        <v>882</v>
      </c>
      <c r="N420" s="15" t="s">
        <v>883</v>
      </c>
      <c r="O420" s="17">
        <v>200000000</v>
      </c>
      <c r="P420" s="15">
        <v>1</v>
      </c>
      <c r="Q420" s="15" t="s">
        <v>901</v>
      </c>
      <c r="R420" s="15" t="s">
        <v>901</v>
      </c>
      <c r="S420" s="15">
        <v>0</v>
      </c>
      <c r="T420" s="18">
        <v>200000000</v>
      </c>
      <c r="U420" s="15" t="s">
        <v>901</v>
      </c>
      <c r="V420" s="15" t="s">
        <v>1607</v>
      </c>
      <c r="W420" s="15" t="s">
        <v>17</v>
      </c>
      <c r="X420" s="15">
        <v>0</v>
      </c>
      <c r="Y420" s="15" t="s">
        <v>555</v>
      </c>
      <c r="Z420" s="15"/>
      <c r="AA420" s="19">
        <v>44420</v>
      </c>
      <c r="AB420" s="19">
        <v>44420</v>
      </c>
      <c r="AC420" s="19">
        <v>44510</v>
      </c>
      <c r="AD420" s="19">
        <v>44510</v>
      </c>
      <c r="AE420" s="15">
        <v>1</v>
      </c>
      <c r="AF420" s="15">
        <v>1</v>
      </c>
      <c r="AG420" s="15" t="s">
        <v>903</v>
      </c>
      <c r="AH420" s="15">
        <v>0</v>
      </c>
      <c r="AI420" s="15">
        <v>0</v>
      </c>
      <c r="AJ420" s="15" t="s">
        <v>157</v>
      </c>
      <c r="AK420" s="15" t="s">
        <v>158</v>
      </c>
      <c r="AL420" s="15" t="s">
        <v>361</v>
      </c>
      <c r="AM420" s="17">
        <v>-730849.31</v>
      </c>
      <c r="AN420" s="17">
        <v>-730849.31</v>
      </c>
      <c r="AO420" s="15">
        <v>7.02</v>
      </c>
      <c r="AP420" s="17">
        <v>200000000</v>
      </c>
      <c r="AQ420" s="15">
        <v>1</v>
      </c>
      <c r="AR420" s="15" t="s">
        <v>17</v>
      </c>
      <c r="AS420" s="15" t="s">
        <v>17</v>
      </c>
      <c r="AT420" s="15">
        <v>0</v>
      </c>
      <c r="AU420" s="15">
        <v>0</v>
      </c>
      <c r="AV420" s="15">
        <v>0</v>
      </c>
      <c r="AW420" s="8">
        <f>VLOOKUP(F420,[1]sell!$B:$G,6,0)</f>
        <v>-200000000</v>
      </c>
      <c r="AX420" s="8">
        <f>VLOOKUP(F420,[1]sell!$B:$J,9,0)</f>
        <v>-730849.31</v>
      </c>
      <c r="AY420" s="8">
        <f t="shared" si="6"/>
        <v>-200730849.31</v>
      </c>
    </row>
    <row r="421" spans="1:51" ht="24.75" x14ac:dyDescent="0.25">
      <c r="D421" s="15" t="s">
        <v>650</v>
      </c>
      <c r="E421" s="15">
        <v>18488054</v>
      </c>
      <c r="F421" s="15">
        <v>48264719</v>
      </c>
      <c r="G421" s="15" t="s">
        <v>146</v>
      </c>
      <c r="H421" s="15" t="s">
        <v>147</v>
      </c>
      <c r="I421" s="15" t="s">
        <v>147</v>
      </c>
      <c r="J421" s="15" t="s">
        <v>148</v>
      </c>
      <c r="K421" s="15" t="s">
        <v>148</v>
      </c>
      <c r="L421" s="20" t="s">
        <v>194</v>
      </c>
      <c r="M421" s="15" t="s">
        <v>882</v>
      </c>
      <c r="N421" s="15" t="s">
        <v>883</v>
      </c>
      <c r="O421" s="17">
        <v>200000000</v>
      </c>
      <c r="P421" s="15">
        <v>1</v>
      </c>
      <c r="Q421" s="15" t="s">
        <v>901</v>
      </c>
      <c r="R421" s="15" t="s">
        <v>901</v>
      </c>
      <c r="S421" s="15">
        <v>0</v>
      </c>
      <c r="T421" s="18">
        <v>200000000</v>
      </c>
      <c r="U421" s="15" t="s">
        <v>901</v>
      </c>
      <c r="V421" s="15" t="s">
        <v>1607</v>
      </c>
      <c r="W421" s="15" t="s">
        <v>17</v>
      </c>
      <c r="X421" s="15">
        <v>0</v>
      </c>
      <c r="Y421" s="15" t="s">
        <v>555</v>
      </c>
      <c r="Z421" s="15"/>
      <c r="AA421" s="19">
        <v>44420</v>
      </c>
      <c r="AB421" s="19">
        <v>44420</v>
      </c>
      <c r="AC421" s="19">
        <v>44510</v>
      </c>
      <c r="AD421" s="19">
        <v>44510</v>
      </c>
      <c r="AE421" s="15">
        <v>1</v>
      </c>
      <c r="AF421" s="15">
        <v>1</v>
      </c>
      <c r="AG421" s="15" t="s">
        <v>903</v>
      </c>
      <c r="AH421" s="15">
        <v>0</v>
      </c>
      <c r="AI421" s="15">
        <v>0</v>
      </c>
      <c r="AJ421" s="15" t="s">
        <v>157</v>
      </c>
      <c r="AK421" s="15" t="s">
        <v>158</v>
      </c>
      <c r="AL421" s="15" t="s">
        <v>361</v>
      </c>
      <c r="AM421" s="17">
        <v>-730849.31</v>
      </c>
      <c r="AN421" s="17">
        <v>-730849.31</v>
      </c>
      <c r="AO421" s="15">
        <v>7.02</v>
      </c>
      <c r="AP421" s="17">
        <v>200000000</v>
      </c>
      <c r="AQ421" s="15">
        <v>1</v>
      </c>
      <c r="AR421" s="15" t="s">
        <v>17</v>
      </c>
      <c r="AS421" s="15" t="s">
        <v>17</v>
      </c>
      <c r="AT421" s="15">
        <v>0</v>
      </c>
      <c r="AU421" s="15">
        <v>0</v>
      </c>
      <c r="AV421" s="15">
        <v>0</v>
      </c>
      <c r="AW421" s="8">
        <f>VLOOKUP(F421,[1]sell!$B:$G,6,0)</f>
        <v>-200000000</v>
      </c>
      <c r="AX421" s="8">
        <f>VLOOKUP(F421,[1]sell!$B:$J,9,0)</f>
        <v>-730849.31</v>
      </c>
      <c r="AY421" s="8">
        <f t="shared" si="6"/>
        <v>-200730849.31</v>
      </c>
    </row>
    <row r="422" spans="1:51" ht="24.75" x14ac:dyDescent="0.25">
      <c r="D422" s="15" t="s">
        <v>650</v>
      </c>
      <c r="E422" s="15">
        <v>18488055</v>
      </c>
      <c r="F422" s="15">
        <v>48264720</v>
      </c>
      <c r="G422" s="15" t="s">
        <v>146</v>
      </c>
      <c r="H422" s="15" t="s">
        <v>147</v>
      </c>
      <c r="I422" s="15" t="s">
        <v>147</v>
      </c>
      <c r="J422" s="15" t="s">
        <v>148</v>
      </c>
      <c r="K422" s="15" t="s">
        <v>148</v>
      </c>
      <c r="L422" s="20" t="s">
        <v>194</v>
      </c>
      <c r="M422" s="15" t="s">
        <v>882</v>
      </c>
      <c r="N422" s="15" t="s">
        <v>883</v>
      </c>
      <c r="O422" s="17">
        <v>157000000</v>
      </c>
      <c r="P422" s="15">
        <v>1</v>
      </c>
      <c r="Q422" s="15" t="s">
        <v>1608</v>
      </c>
      <c r="R422" s="15" t="s">
        <v>1608</v>
      </c>
      <c r="S422" s="15">
        <v>0</v>
      </c>
      <c r="T422" s="18">
        <v>157000000</v>
      </c>
      <c r="U422" s="15" t="s">
        <v>1608</v>
      </c>
      <c r="V422" s="15" t="s">
        <v>1609</v>
      </c>
      <c r="W422" s="15" t="s">
        <v>17</v>
      </c>
      <c r="X422" s="15">
        <v>0</v>
      </c>
      <c r="Y422" s="15" t="s">
        <v>555</v>
      </c>
      <c r="Z422" s="15"/>
      <c r="AA422" s="19">
        <v>44420</v>
      </c>
      <c r="AB422" s="19">
        <v>44420</v>
      </c>
      <c r="AC422" s="19">
        <v>44510</v>
      </c>
      <c r="AD422" s="19">
        <v>44510</v>
      </c>
      <c r="AE422" s="15">
        <v>1</v>
      </c>
      <c r="AF422" s="15">
        <v>1</v>
      </c>
      <c r="AG422" s="15" t="s">
        <v>1610</v>
      </c>
      <c r="AH422" s="15">
        <v>0</v>
      </c>
      <c r="AI422" s="15">
        <v>0</v>
      </c>
      <c r="AJ422" s="15" t="s">
        <v>157</v>
      </c>
      <c r="AK422" s="15" t="s">
        <v>158</v>
      </c>
      <c r="AL422" s="15" t="s">
        <v>361</v>
      </c>
      <c r="AM422" s="17">
        <v>-574533.97</v>
      </c>
      <c r="AN422" s="17">
        <v>-574533.97</v>
      </c>
      <c r="AO422" s="15">
        <v>7.03</v>
      </c>
      <c r="AP422" s="17">
        <v>157000000</v>
      </c>
      <c r="AQ422" s="15">
        <v>1</v>
      </c>
      <c r="AR422" s="15" t="s">
        <v>17</v>
      </c>
      <c r="AS422" s="15" t="s">
        <v>17</v>
      </c>
      <c r="AT422" s="15">
        <v>0</v>
      </c>
      <c r="AU422" s="15">
        <v>0</v>
      </c>
      <c r="AV422" s="15">
        <v>0</v>
      </c>
      <c r="AW422" s="8">
        <f>VLOOKUP(F422,[1]sell!$B:$G,6,0)</f>
        <v>-157000000</v>
      </c>
      <c r="AX422" s="8">
        <f>VLOOKUP(F422,[1]sell!$B:$J,9,0)</f>
        <v>-574533.97</v>
      </c>
      <c r="AY422" s="8">
        <f t="shared" si="6"/>
        <v>-157574533.97</v>
      </c>
    </row>
    <row r="423" spans="1:51" ht="24.75" x14ac:dyDescent="0.25">
      <c r="D423" s="15" t="s">
        <v>1611</v>
      </c>
      <c r="E423" s="15">
        <v>18489568</v>
      </c>
      <c r="F423" s="15">
        <v>48313936</v>
      </c>
      <c r="G423" s="15" t="s">
        <v>146</v>
      </c>
      <c r="H423" s="15" t="s">
        <v>147</v>
      </c>
      <c r="I423" s="15" t="s">
        <v>147</v>
      </c>
      <c r="J423" s="15" t="s">
        <v>148</v>
      </c>
      <c r="K423" s="15" t="s">
        <v>148</v>
      </c>
      <c r="L423" s="20" t="s">
        <v>194</v>
      </c>
      <c r="M423" s="15" t="s">
        <v>983</v>
      </c>
      <c r="N423" s="15" t="s">
        <v>984</v>
      </c>
      <c r="O423" s="17">
        <v>3600000</v>
      </c>
      <c r="P423" s="15">
        <v>11.953714</v>
      </c>
      <c r="Q423" s="15" t="s">
        <v>1612</v>
      </c>
      <c r="R423" s="15" t="s">
        <v>1612</v>
      </c>
      <c r="S423" s="15">
        <v>30</v>
      </c>
      <c r="T423" s="18">
        <v>30123360</v>
      </c>
      <c r="U423" s="15" t="s">
        <v>1613</v>
      </c>
      <c r="V423" s="15" t="s">
        <v>1614</v>
      </c>
      <c r="W423" s="15" t="s">
        <v>343</v>
      </c>
      <c r="X423" s="15" t="s">
        <v>988</v>
      </c>
      <c r="Y423" s="15" t="s">
        <v>155</v>
      </c>
      <c r="Z423" s="15"/>
      <c r="AA423" s="19">
        <v>44424</v>
      </c>
      <c r="AB423" s="19">
        <v>44424</v>
      </c>
      <c r="AC423" s="19">
        <v>44452</v>
      </c>
      <c r="AD423" s="19">
        <v>44452</v>
      </c>
      <c r="AE423" s="15">
        <v>73.472099999999998</v>
      </c>
      <c r="AF423" s="15">
        <v>73.191199999999995</v>
      </c>
      <c r="AG423" s="15" t="s">
        <v>1615</v>
      </c>
      <c r="AH423" s="15">
        <v>0</v>
      </c>
      <c r="AI423" s="15">
        <v>0</v>
      </c>
      <c r="AJ423" s="15" t="s">
        <v>157</v>
      </c>
      <c r="AK423" s="15" t="s">
        <v>158</v>
      </c>
      <c r="AL423" s="15">
        <v>1</v>
      </c>
      <c r="AM423" s="17">
        <v>-4951.78</v>
      </c>
      <c r="AN423" s="17">
        <v>-364324.24</v>
      </c>
      <c r="AO423" s="15">
        <v>0.4</v>
      </c>
      <c r="AP423" s="17">
        <v>2216308137.98</v>
      </c>
      <c r="AQ423" s="15">
        <v>0</v>
      </c>
      <c r="AR423" s="15" t="s">
        <v>17</v>
      </c>
      <c r="AS423" s="15" t="s">
        <v>343</v>
      </c>
      <c r="AT423" s="15" t="s">
        <v>990</v>
      </c>
      <c r="AU423" s="15" t="s">
        <v>991</v>
      </c>
      <c r="AV423" s="15">
        <v>0</v>
      </c>
      <c r="AW423" s="8">
        <f>VLOOKUP(F423,[1]sell!$B:$G,6,0)</f>
        <v>-2216308137.98</v>
      </c>
      <c r="AX423" s="8">
        <f>VLOOKUP(F423,[1]sell!$B:$J,9,0)</f>
        <v>-364324.24</v>
      </c>
      <c r="AY423" s="8">
        <f t="shared" si="6"/>
        <v>-2216672462.2199998</v>
      </c>
    </row>
    <row r="424" spans="1:51" ht="24.75" x14ac:dyDescent="0.25">
      <c r="A424" s="6">
        <v>9</v>
      </c>
      <c r="B424" s="6" t="str">
        <f>VLOOKUP(F424,[1]buy!$B:$E,4,0)</f>
        <v>47010</v>
      </c>
      <c r="C424" s="6">
        <f>VLOOKUP(F424,[1]buy!$B:$H,7,0)</f>
        <v>47011</v>
      </c>
      <c r="D424" s="15" t="s">
        <v>1611</v>
      </c>
      <c r="E424" s="15">
        <v>18489688</v>
      </c>
      <c r="F424" s="15">
        <v>48315151</v>
      </c>
      <c r="G424" s="15" t="s">
        <v>146</v>
      </c>
      <c r="H424" s="15" t="s">
        <v>147</v>
      </c>
      <c r="I424" s="15" t="s">
        <v>147</v>
      </c>
      <c r="J424" s="15" t="s">
        <v>148</v>
      </c>
      <c r="K424" s="15" t="s">
        <v>148</v>
      </c>
      <c r="L424" s="16" t="s">
        <v>149</v>
      </c>
      <c r="M424" s="15" t="s">
        <v>882</v>
      </c>
      <c r="N424" s="15" t="s">
        <v>883</v>
      </c>
      <c r="O424" s="17">
        <v>200000000</v>
      </c>
      <c r="P424" s="15">
        <v>1</v>
      </c>
      <c r="Q424" s="15" t="s">
        <v>901</v>
      </c>
      <c r="R424" s="15" t="s">
        <v>901</v>
      </c>
      <c r="S424" s="15">
        <v>0</v>
      </c>
      <c r="T424" s="18">
        <v>200000000</v>
      </c>
      <c r="U424" s="15" t="s">
        <v>901</v>
      </c>
      <c r="V424" s="15" t="s">
        <v>1616</v>
      </c>
      <c r="W424" s="15" t="s">
        <v>17</v>
      </c>
      <c r="X424" s="15">
        <v>0</v>
      </c>
      <c r="Y424" s="15" t="s">
        <v>555</v>
      </c>
      <c r="Z424" s="15"/>
      <c r="AA424" s="19">
        <v>44424</v>
      </c>
      <c r="AB424" s="19">
        <v>44424</v>
      </c>
      <c r="AC424" s="19">
        <v>44512</v>
      </c>
      <c r="AD424" s="19">
        <v>44512</v>
      </c>
      <c r="AE424" s="15">
        <v>1</v>
      </c>
      <c r="AF424" s="15">
        <v>1</v>
      </c>
      <c r="AG424" s="15" t="s">
        <v>901</v>
      </c>
      <c r="AH424" s="15">
        <v>0</v>
      </c>
      <c r="AI424" s="15">
        <v>0</v>
      </c>
      <c r="AJ424" s="15" t="s">
        <v>157</v>
      </c>
      <c r="AK424" s="15" t="s">
        <v>158</v>
      </c>
      <c r="AL424" s="15" t="s">
        <v>361</v>
      </c>
      <c r="AM424" s="17">
        <v>578630.14</v>
      </c>
      <c r="AN424" s="17">
        <v>578630.14</v>
      </c>
      <c r="AO424" s="15">
        <v>7.04</v>
      </c>
      <c r="AP424" s="17">
        <v>200000000</v>
      </c>
      <c r="AQ424" s="15">
        <v>1</v>
      </c>
      <c r="AR424" s="15" t="s">
        <v>17</v>
      </c>
      <c r="AS424" s="15" t="s">
        <v>17</v>
      </c>
      <c r="AT424" s="15">
        <v>0</v>
      </c>
      <c r="AU424" s="15">
        <v>0</v>
      </c>
      <c r="AV424" s="15">
        <v>0</v>
      </c>
      <c r="AW424" s="8">
        <f>VLOOKUP(F424,[1]buy!$B:$G,6,0)</f>
        <v>200000000</v>
      </c>
      <c r="AX424" s="8">
        <f>VLOOKUP(F424,[1]buy!$B:$J,9,0)</f>
        <v>578630.14</v>
      </c>
      <c r="AY424" s="8">
        <f t="shared" si="6"/>
        <v>200578630.13999999</v>
      </c>
    </row>
    <row r="425" spans="1:51" ht="24.75" x14ac:dyDescent="0.25">
      <c r="D425" s="15" t="s">
        <v>1617</v>
      </c>
      <c r="E425" s="15">
        <v>18490635</v>
      </c>
      <c r="F425" s="15">
        <v>48359108</v>
      </c>
      <c r="G425" s="15" t="s">
        <v>146</v>
      </c>
      <c r="H425" s="15" t="s">
        <v>147</v>
      </c>
      <c r="I425" s="15" t="s">
        <v>147</v>
      </c>
      <c r="J425" s="15" t="s">
        <v>148</v>
      </c>
      <c r="K425" s="15" t="s">
        <v>148</v>
      </c>
      <c r="L425" s="20" t="s">
        <v>194</v>
      </c>
      <c r="M425" s="15" t="s">
        <v>882</v>
      </c>
      <c r="N425" s="15" t="s">
        <v>883</v>
      </c>
      <c r="O425" s="17">
        <v>200000000</v>
      </c>
      <c r="P425" s="15">
        <v>1</v>
      </c>
      <c r="Q425" s="15" t="s">
        <v>901</v>
      </c>
      <c r="R425" s="15" t="s">
        <v>901</v>
      </c>
      <c r="S425" s="15">
        <v>0</v>
      </c>
      <c r="T425" s="18">
        <v>200000000</v>
      </c>
      <c r="U425" s="15" t="s">
        <v>901</v>
      </c>
      <c r="V425" s="15" t="s">
        <v>1075</v>
      </c>
      <c r="W425" s="15" t="s">
        <v>17</v>
      </c>
      <c r="X425" s="15">
        <v>0</v>
      </c>
      <c r="Y425" s="15" t="s">
        <v>555</v>
      </c>
      <c r="Z425" s="15"/>
      <c r="AA425" s="19">
        <v>44426</v>
      </c>
      <c r="AB425" s="19">
        <v>44426</v>
      </c>
      <c r="AC425" s="19">
        <v>44440</v>
      </c>
      <c r="AD425" s="19">
        <v>44440</v>
      </c>
      <c r="AE425" s="15">
        <v>1</v>
      </c>
      <c r="AF425" s="15">
        <v>1</v>
      </c>
      <c r="AG425" s="15" t="s">
        <v>903</v>
      </c>
      <c r="AH425" s="15">
        <v>0</v>
      </c>
      <c r="AI425" s="15">
        <v>0</v>
      </c>
      <c r="AJ425" s="15" t="s">
        <v>157</v>
      </c>
      <c r="AK425" s="15" t="s">
        <v>158</v>
      </c>
      <c r="AL425" s="15" t="s">
        <v>361</v>
      </c>
      <c r="AM425" s="17">
        <v>-470849.31</v>
      </c>
      <c r="AN425" s="17">
        <v>-470849.31</v>
      </c>
      <c r="AO425" s="15">
        <v>6.61</v>
      </c>
      <c r="AP425" s="17">
        <v>200000000</v>
      </c>
      <c r="AQ425" s="15">
        <v>1</v>
      </c>
      <c r="AR425" s="15" t="s">
        <v>17</v>
      </c>
      <c r="AS425" s="15" t="s">
        <v>17</v>
      </c>
      <c r="AT425" s="15">
        <v>0</v>
      </c>
      <c r="AU425" s="15">
        <v>0</v>
      </c>
      <c r="AV425" s="15">
        <v>0</v>
      </c>
      <c r="AW425" s="8">
        <f>VLOOKUP(F425,[1]sell!$B:$G,6,0)</f>
        <v>-200000000</v>
      </c>
      <c r="AX425" s="8">
        <f>VLOOKUP(F425,[1]sell!$B:$J,9,0)</f>
        <v>-470849.31</v>
      </c>
      <c r="AY425" s="8">
        <f t="shared" ref="AY425:AY428" si="7">AW425+AX425</f>
        <v>-200470849.31</v>
      </c>
    </row>
    <row r="426" spans="1:51" ht="24.75" x14ac:dyDescent="0.25">
      <c r="D426" s="15" t="s">
        <v>1617</v>
      </c>
      <c r="E426" s="15">
        <v>18490675</v>
      </c>
      <c r="F426" s="15">
        <v>48361510</v>
      </c>
      <c r="G426" s="15" t="s">
        <v>146</v>
      </c>
      <c r="H426" s="15" t="s">
        <v>147</v>
      </c>
      <c r="I426" s="15" t="s">
        <v>147</v>
      </c>
      <c r="J426" s="15" t="s">
        <v>148</v>
      </c>
      <c r="K426" s="15" t="s">
        <v>148</v>
      </c>
      <c r="L426" s="20" t="s">
        <v>194</v>
      </c>
      <c r="M426" s="15" t="s">
        <v>882</v>
      </c>
      <c r="N426" s="15" t="s">
        <v>883</v>
      </c>
      <c r="O426" s="17">
        <v>200000000</v>
      </c>
      <c r="P426" s="15">
        <v>1</v>
      </c>
      <c r="Q426" s="15" t="s">
        <v>901</v>
      </c>
      <c r="R426" s="15" t="s">
        <v>901</v>
      </c>
      <c r="S426" s="15">
        <v>0</v>
      </c>
      <c r="T426" s="18">
        <v>200000000</v>
      </c>
      <c r="U426" s="15" t="s">
        <v>901</v>
      </c>
      <c r="V426" s="15" t="s">
        <v>1618</v>
      </c>
      <c r="W426" s="15" t="s">
        <v>17</v>
      </c>
      <c r="X426" s="15">
        <v>0</v>
      </c>
      <c r="Y426" s="15" t="s">
        <v>555</v>
      </c>
      <c r="Z426" s="15"/>
      <c r="AA426" s="19">
        <v>44426</v>
      </c>
      <c r="AB426" s="19">
        <v>44426</v>
      </c>
      <c r="AC426" s="19">
        <v>44440</v>
      </c>
      <c r="AD426" s="19">
        <v>44440</v>
      </c>
      <c r="AE426" s="15">
        <v>1</v>
      </c>
      <c r="AF426" s="15">
        <v>1</v>
      </c>
      <c r="AG426" s="15" t="s">
        <v>903</v>
      </c>
      <c r="AH426" s="15">
        <v>0</v>
      </c>
      <c r="AI426" s="15">
        <v>0</v>
      </c>
      <c r="AJ426" s="15" t="s">
        <v>157</v>
      </c>
      <c r="AK426" s="15" t="s">
        <v>158</v>
      </c>
      <c r="AL426" s="15" t="s">
        <v>361</v>
      </c>
      <c r="AM426" s="17">
        <v>-468712.32</v>
      </c>
      <c r="AN426" s="17">
        <v>-468712.32</v>
      </c>
      <c r="AO426" s="15">
        <v>6.58</v>
      </c>
      <c r="AP426" s="17">
        <v>200000000</v>
      </c>
      <c r="AQ426" s="15">
        <v>1</v>
      </c>
      <c r="AR426" s="15" t="s">
        <v>17</v>
      </c>
      <c r="AS426" s="15" t="s">
        <v>17</v>
      </c>
      <c r="AT426" s="15">
        <v>0</v>
      </c>
      <c r="AU426" s="15">
        <v>0</v>
      </c>
      <c r="AV426" s="15">
        <v>0</v>
      </c>
      <c r="AW426" s="8">
        <f>VLOOKUP(F426,[1]sell!$B:$G,6,0)</f>
        <v>-200000000</v>
      </c>
      <c r="AX426" s="8">
        <f>VLOOKUP(F426,[1]sell!$B:$J,9,0)</f>
        <v>-468712.32</v>
      </c>
      <c r="AY426" s="8">
        <f t="shared" si="7"/>
        <v>-200468712.31999999</v>
      </c>
    </row>
    <row r="427" spans="1:51" ht="24.75" x14ac:dyDescent="0.25">
      <c r="D427" s="15" t="s">
        <v>362</v>
      </c>
      <c r="E427" s="15">
        <v>18491074</v>
      </c>
      <c r="F427" s="15">
        <v>48386434</v>
      </c>
      <c r="G427" s="15" t="s">
        <v>146</v>
      </c>
      <c r="H427" s="15" t="s">
        <v>147</v>
      </c>
      <c r="I427" s="15" t="s">
        <v>147</v>
      </c>
      <c r="J427" s="15" t="s">
        <v>148</v>
      </c>
      <c r="K427" s="15" t="s">
        <v>148</v>
      </c>
      <c r="L427" s="20" t="s">
        <v>194</v>
      </c>
      <c r="M427" s="15" t="s">
        <v>882</v>
      </c>
      <c r="N427" s="15" t="s">
        <v>883</v>
      </c>
      <c r="O427" s="17">
        <v>3000000000</v>
      </c>
      <c r="P427" s="15">
        <v>1</v>
      </c>
      <c r="Q427" s="15" t="s">
        <v>647</v>
      </c>
      <c r="R427" s="15" t="s">
        <v>647</v>
      </c>
      <c r="S427" s="15">
        <v>0</v>
      </c>
      <c r="T427" s="18">
        <v>3000000000</v>
      </c>
      <c r="U427" s="15" t="s">
        <v>647</v>
      </c>
      <c r="V427" s="15" t="s">
        <v>1619</v>
      </c>
      <c r="W427" s="15" t="s">
        <v>17</v>
      </c>
      <c r="X427" s="15">
        <v>0</v>
      </c>
      <c r="Y427" s="15" t="s">
        <v>555</v>
      </c>
      <c r="Z427" s="15"/>
      <c r="AA427" s="19">
        <v>44427</v>
      </c>
      <c r="AB427" s="19">
        <v>44427</v>
      </c>
      <c r="AC427" s="19">
        <v>44441</v>
      </c>
      <c r="AD427" s="19">
        <v>44441</v>
      </c>
      <c r="AE427" s="15">
        <v>1</v>
      </c>
      <c r="AF427" s="15">
        <v>1</v>
      </c>
      <c r="AG427" s="15" t="s">
        <v>649</v>
      </c>
      <c r="AH427" s="15">
        <v>0</v>
      </c>
      <c r="AI427" s="15">
        <v>0</v>
      </c>
      <c r="AJ427" s="15" t="s">
        <v>157</v>
      </c>
      <c r="AK427" s="15" t="s">
        <v>158</v>
      </c>
      <c r="AL427" s="15" t="s">
        <v>361</v>
      </c>
      <c r="AM427" s="17">
        <v>-5996712.3300000001</v>
      </c>
      <c r="AN427" s="17">
        <v>-5996712.3300000001</v>
      </c>
      <c r="AO427" s="15">
        <v>6.08</v>
      </c>
      <c r="AP427" s="17">
        <v>3000000000</v>
      </c>
      <c r="AQ427" s="15">
        <v>1</v>
      </c>
      <c r="AR427" s="15" t="s">
        <v>17</v>
      </c>
      <c r="AS427" s="15" t="s">
        <v>17</v>
      </c>
      <c r="AT427" s="15">
        <v>0</v>
      </c>
      <c r="AU427" s="15">
        <v>0</v>
      </c>
      <c r="AV427" s="15">
        <v>0</v>
      </c>
      <c r="AW427" s="8">
        <f>VLOOKUP(F427,[1]sell!$B:$G,6,0)</f>
        <v>-3000000000</v>
      </c>
      <c r="AX427" s="8">
        <f>VLOOKUP(F427,[1]sell!$B:$J,9,0)</f>
        <v>-5996712.3300000001</v>
      </c>
      <c r="AY427" s="8">
        <f t="shared" si="7"/>
        <v>-3005996712.3299999</v>
      </c>
    </row>
    <row r="428" spans="1:51" ht="24.75" x14ac:dyDescent="0.25">
      <c r="D428" s="15" t="s">
        <v>659</v>
      </c>
      <c r="E428" s="15">
        <v>18491972</v>
      </c>
      <c r="F428" s="15">
        <v>48434572</v>
      </c>
      <c r="G428" s="15" t="s">
        <v>146</v>
      </c>
      <c r="H428" s="15" t="s">
        <v>147</v>
      </c>
      <c r="I428" s="15" t="s">
        <v>147</v>
      </c>
      <c r="J428" s="15" t="s">
        <v>148</v>
      </c>
      <c r="K428" s="15" t="s">
        <v>148</v>
      </c>
      <c r="L428" s="20" t="s">
        <v>194</v>
      </c>
      <c r="M428" s="15" t="s">
        <v>882</v>
      </c>
      <c r="N428" s="15" t="s">
        <v>883</v>
      </c>
      <c r="O428" s="17">
        <v>200000000</v>
      </c>
      <c r="P428" s="15">
        <v>1</v>
      </c>
      <c r="Q428" s="15" t="s">
        <v>901</v>
      </c>
      <c r="R428" s="15" t="s">
        <v>901</v>
      </c>
      <c r="S428" s="15">
        <v>0</v>
      </c>
      <c r="T428" s="18">
        <v>200000000</v>
      </c>
      <c r="U428" s="15" t="s">
        <v>901</v>
      </c>
      <c r="V428" s="15" t="s">
        <v>1620</v>
      </c>
      <c r="W428" s="15" t="s">
        <v>17</v>
      </c>
      <c r="X428" s="15">
        <v>0</v>
      </c>
      <c r="Y428" s="15" t="s">
        <v>555</v>
      </c>
      <c r="Z428" s="15"/>
      <c r="AA428" s="19">
        <v>44431</v>
      </c>
      <c r="AB428" s="19">
        <v>44431</v>
      </c>
      <c r="AC428" s="19">
        <v>44445</v>
      </c>
      <c r="AD428" s="19">
        <v>44445</v>
      </c>
      <c r="AE428" s="15">
        <v>1</v>
      </c>
      <c r="AF428" s="15">
        <v>1</v>
      </c>
      <c r="AG428" s="15" t="s">
        <v>903</v>
      </c>
      <c r="AH428" s="15">
        <v>0</v>
      </c>
      <c r="AI428" s="15">
        <v>0</v>
      </c>
      <c r="AJ428" s="15" t="s">
        <v>157</v>
      </c>
      <c r="AK428" s="15" t="s">
        <v>158</v>
      </c>
      <c r="AL428" s="15" t="s">
        <v>361</v>
      </c>
      <c r="AM428" s="17">
        <v>-294136.99</v>
      </c>
      <c r="AN428" s="17">
        <v>-294136.99</v>
      </c>
      <c r="AO428" s="15">
        <v>6.71</v>
      </c>
      <c r="AP428" s="17">
        <v>200000000</v>
      </c>
      <c r="AQ428" s="15">
        <v>1</v>
      </c>
      <c r="AR428" s="15" t="s">
        <v>17</v>
      </c>
      <c r="AS428" s="15" t="s">
        <v>17</v>
      </c>
      <c r="AT428" s="15">
        <v>0</v>
      </c>
      <c r="AU428" s="15">
        <v>0</v>
      </c>
      <c r="AV428" s="15">
        <v>0</v>
      </c>
      <c r="AW428" s="8">
        <f>VLOOKUP(F428,[1]sell!$B:$G,6,0)</f>
        <v>-200000000</v>
      </c>
      <c r="AX428" s="8">
        <f>VLOOKUP(F428,[1]sell!$B:$J,9,0)</f>
        <v>-294136.99</v>
      </c>
      <c r="AY428" s="8">
        <f t="shared" si="7"/>
        <v>-200294136.99000001</v>
      </c>
    </row>
  </sheetData>
  <autoFilter ref="A4:AZ428"/>
  <mergeCells count="41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H3:AH4"/>
    <mergeCell ref="M3:M4"/>
    <mergeCell ref="N3:N4"/>
    <mergeCell ref="P3:P4"/>
    <mergeCell ref="Q3:Q4"/>
    <mergeCell ref="R3:R4"/>
    <mergeCell ref="T3:T4"/>
    <mergeCell ref="U3:U4"/>
    <mergeCell ref="V3:V4"/>
    <mergeCell ref="Y3:Y4"/>
    <mergeCell ref="Z3:Z4"/>
    <mergeCell ref="AG3:AG4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U3:AU4"/>
    <mergeCell ref="AV3:AV4"/>
    <mergeCell ref="AW3:AW4"/>
    <mergeCell ref="AX3:AX4"/>
    <mergeCell ref="AY3:AY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18" sqref="B18:B22"/>
    </sheetView>
  </sheetViews>
  <sheetFormatPr defaultRowHeight="15" x14ac:dyDescent="0.25"/>
  <cols>
    <col min="1" max="1" width="17.7109375" bestFit="1" customWidth="1"/>
    <col min="2" max="2" width="18.5703125" style="26" bestFit="1" customWidth="1"/>
  </cols>
  <sheetData>
    <row r="3" spans="1:2" x14ac:dyDescent="0.25">
      <c r="A3" s="23" t="s">
        <v>1621</v>
      </c>
      <c r="B3" s="26" t="s">
        <v>1625</v>
      </c>
    </row>
    <row r="4" spans="1:2" x14ac:dyDescent="0.25">
      <c r="A4" s="24" t="s">
        <v>149</v>
      </c>
      <c r="B4" s="26">
        <v>157093309997.66003</v>
      </c>
    </row>
    <row r="5" spans="1:2" x14ac:dyDescent="0.25">
      <c r="A5" s="25" t="s">
        <v>1020</v>
      </c>
      <c r="B5" s="26">
        <v>93492879.689999998</v>
      </c>
    </row>
    <row r="6" spans="1:2" x14ac:dyDescent="0.25">
      <c r="A6" s="25" t="s">
        <v>775</v>
      </c>
      <c r="B6" s="26">
        <v>773784645.09000003</v>
      </c>
    </row>
    <row r="7" spans="1:2" x14ac:dyDescent="0.25">
      <c r="A7" s="25" t="s">
        <v>363</v>
      </c>
      <c r="B7" s="26">
        <v>2582793546.75</v>
      </c>
    </row>
    <row r="8" spans="1:2" x14ac:dyDescent="0.25">
      <c r="A8" s="25" t="s">
        <v>182</v>
      </c>
      <c r="B8" s="26">
        <v>8164078250.4500008</v>
      </c>
    </row>
    <row r="9" spans="1:2" x14ac:dyDescent="0.25">
      <c r="A9" s="25" t="s">
        <v>330</v>
      </c>
      <c r="B9" s="26">
        <v>57894389.640000001</v>
      </c>
    </row>
    <row r="10" spans="1:2" x14ac:dyDescent="0.25">
      <c r="A10" s="25" t="s">
        <v>537</v>
      </c>
      <c r="B10" s="26">
        <v>52428747.57</v>
      </c>
    </row>
    <row r="11" spans="1:2" x14ac:dyDescent="0.25">
      <c r="A11" s="25" t="s">
        <v>147</v>
      </c>
      <c r="B11" s="26">
        <v>96157496561.640045</v>
      </c>
    </row>
    <row r="12" spans="1:2" x14ac:dyDescent="0.25">
      <c r="A12" s="25" t="s">
        <v>511</v>
      </c>
      <c r="B12" s="26">
        <v>2313021206.3400002</v>
      </c>
    </row>
    <row r="13" spans="1:2" x14ac:dyDescent="0.25">
      <c r="A13" s="25" t="s">
        <v>353</v>
      </c>
      <c r="B13" s="26">
        <v>5092579427.5299997</v>
      </c>
    </row>
    <row r="14" spans="1:2" x14ac:dyDescent="0.25">
      <c r="A14" s="25" t="s">
        <v>378</v>
      </c>
      <c r="B14" s="26">
        <v>55006560</v>
      </c>
    </row>
    <row r="15" spans="1:2" x14ac:dyDescent="0.25">
      <c r="A15" s="25" t="s">
        <v>345</v>
      </c>
      <c r="B15" s="26">
        <v>35294468677.160004</v>
      </c>
    </row>
    <row r="16" spans="1:2" x14ac:dyDescent="0.25">
      <c r="A16" s="25" t="s">
        <v>159</v>
      </c>
      <c r="B16" s="26">
        <v>6456265105.8000011</v>
      </c>
    </row>
    <row r="17" spans="1:2" x14ac:dyDescent="0.25">
      <c r="A17" s="24" t="s">
        <v>194</v>
      </c>
      <c r="B17" s="26">
        <v>-249706346185.18027</v>
      </c>
    </row>
    <row r="18" spans="1:2" x14ac:dyDescent="0.25">
      <c r="A18" s="25" t="s">
        <v>147</v>
      </c>
      <c r="B18" s="26">
        <v>-203007287466.13025</v>
      </c>
    </row>
    <row r="19" spans="1:2" x14ac:dyDescent="0.25">
      <c r="A19" s="25" t="s">
        <v>1101</v>
      </c>
      <c r="B19" s="26">
        <v>-714413641.03999996</v>
      </c>
    </row>
    <row r="20" spans="1:2" x14ac:dyDescent="0.25">
      <c r="A20" s="25" t="s">
        <v>378</v>
      </c>
      <c r="B20" s="26">
        <v>-7105544578.9100008</v>
      </c>
    </row>
    <row r="21" spans="1:2" x14ac:dyDescent="0.25">
      <c r="A21" s="25" t="s">
        <v>713</v>
      </c>
      <c r="B21" s="26">
        <v>-2499611339.71</v>
      </c>
    </row>
    <row r="22" spans="1:2" x14ac:dyDescent="0.25">
      <c r="A22" s="25" t="s">
        <v>159</v>
      </c>
      <c r="B22" s="26">
        <v>-36379489159.390007</v>
      </c>
    </row>
    <row r="23" spans="1:2" x14ac:dyDescent="0.25">
      <c r="A23" s="24" t="s">
        <v>1622</v>
      </c>
    </row>
    <row r="24" spans="1:2" x14ac:dyDescent="0.25">
      <c r="A24" s="24" t="s">
        <v>1623</v>
      </c>
      <c r="B24" s="26">
        <v>-92613036187.520233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36"/>
  <sheetViews>
    <sheetView workbookViewId="0">
      <selection activeCell="B136" sqref="B2:B136"/>
    </sheetView>
  </sheetViews>
  <sheetFormatPr defaultRowHeight="15" x14ac:dyDescent="0.25"/>
  <cols>
    <col min="1" max="1" width="21.5703125" bestFit="1" customWidth="1"/>
    <col min="2" max="2" width="18.5703125" style="26" bestFit="1" customWidth="1"/>
  </cols>
  <sheetData>
    <row r="1" spans="1:3" x14ac:dyDescent="0.25">
      <c r="A1" s="67" t="s">
        <v>1626</v>
      </c>
      <c r="B1" s="68" t="s">
        <v>3870</v>
      </c>
    </row>
    <row r="2" spans="1:3" x14ac:dyDescent="0.25">
      <c r="A2" s="70" t="s">
        <v>147</v>
      </c>
      <c r="B2" s="71">
        <v>-6712275739.4000006</v>
      </c>
      <c r="C2" s="69" t="s">
        <v>3871</v>
      </c>
    </row>
    <row r="3" spans="1:3" x14ac:dyDescent="0.25">
      <c r="A3" s="70" t="s">
        <v>159</v>
      </c>
      <c r="B3" s="71">
        <v>-101138544</v>
      </c>
      <c r="C3" s="69" t="s">
        <v>3871</v>
      </c>
    </row>
    <row r="4" spans="1:3" x14ac:dyDescent="0.25">
      <c r="A4" s="70" t="s">
        <v>147</v>
      </c>
      <c r="B4" s="71">
        <v>-203007287466.13025</v>
      </c>
      <c r="C4" s="69" t="s">
        <v>3872</v>
      </c>
    </row>
    <row r="5" spans="1:3" x14ac:dyDescent="0.25">
      <c r="A5" s="70" t="s">
        <v>1101</v>
      </c>
      <c r="B5" s="71">
        <v>-714413641.03999996</v>
      </c>
      <c r="C5" s="69" t="s">
        <v>3872</v>
      </c>
    </row>
    <row r="6" spans="1:3" x14ac:dyDescent="0.25">
      <c r="A6" s="70" t="s">
        <v>378</v>
      </c>
      <c r="B6" s="71">
        <v>-7105544578.9100008</v>
      </c>
      <c r="C6" s="69" t="s">
        <v>3872</v>
      </c>
    </row>
    <row r="7" spans="1:3" x14ac:dyDescent="0.25">
      <c r="A7" s="70" t="s">
        <v>713</v>
      </c>
      <c r="B7" s="71">
        <v>-2499611339.71</v>
      </c>
      <c r="C7" s="69" t="s">
        <v>3872</v>
      </c>
    </row>
    <row r="8" spans="1:3" x14ac:dyDescent="0.25">
      <c r="A8" s="70" t="s">
        <v>159</v>
      </c>
      <c r="B8" s="71">
        <v>-36379489159.390007</v>
      </c>
      <c r="C8" s="69" t="s">
        <v>3872</v>
      </c>
    </row>
    <row r="9" spans="1:3" x14ac:dyDescent="0.25">
      <c r="A9" s="70" t="s">
        <v>1697</v>
      </c>
      <c r="B9" s="71">
        <v>-290587.90999999997</v>
      </c>
      <c r="C9" s="69" t="s">
        <v>3873</v>
      </c>
    </row>
    <row r="10" spans="1:3" x14ac:dyDescent="0.25">
      <c r="A10" s="70" t="s">
        <v>2814</v>
      </c>
      <c r="B10" s="71">
        <v>-352307.07</v>
      </c>
      <c r="C10" s="69" t="s">
        <v>3873</v>
      </c>
    </row>
    <row r="11" spans="1:3" x14ac:dyDescent="0.25">
      <c r="A11" s="70" t="s">
        <v>2474</v>
      </c>
      <c r="B11" s="71">
        <v>-34733.279999999999</v>
      </c>
      <c r="C11" s="69" t="s">
        <v>3873</v>
      </c>
    </row>
    <row r="12" spans="1:3" x14ac:dyDescent="0.25">
      <c r="A12" s="70" t="s">
        <v>2413</v>
      </c>
      <c r="B12" s="71">
        <v>-1536861.61</v>
      </c>
      <c r="C12" s="69" t="s">
        <v>3873</v>
      </c>
    </row>
    <row r="13" spans="1:3" x14ac:dyDescent="0.25">
      <c r="A13" s="70" t="s">
        <v>2182</v>
      </c>
      <c r="B13" s="71">
        <v>-4651.8100000000004</v>
      </c>
      <c r="C13" s="69" t="s">
        <v>3873</v>
      </c>
    </row>
    <row r="14" spans="1:3" x14ac:dyDescent="0.25">
      <c r="A14" s="70" t="s">
        <v>2171</v>
      </c>
      <c r="B14" s="71">
        <v>-33140.160000000003</v>
      </c>
      <c r="C14" s="69" t="s">
        <v>3873</v>
      </c>
    </row>
    <row r="15" spans="1:3" x14ac:dyDescent="0.25">
      <c r="A15" s="70" t="s">
        <v>2832</v>
      </c>
      <c r="B15" s="71">
        <v>-40131266.840000004</v>
      </c>
      <c r="C15" s="69" t="s">
        <v>3873</v>
      </c>
    </row>
    <row r="16" spans="1:3" x14ac:dyDescent="0.25">
      <c r="A16" s="70" t="s">
        <v>2877</v>
      </c>
      <c r="B16" s="71">
        <v>-1191073.1600000001</v>
      </c>
      <c r="C16" s="69" t="s">
        <v>3873</v>
      </c>
    </row>
    <row r="17" spans="1:3" x14ac:dyDescent="0.25">
      <c r="A17" s="70" t="s">
        <v>1950</v>
      </c>
      <c r="B17" s="71">
        <v>-37636.479999999996</v>
      </c>
      <c r="C17" s="69" t="s">
        <v>3873</v>
      </c>
    </row>
    <row r="18" spans="1:3" x14ac:dyDescent="0.25">
      <c r="A18" s="70" t="s">
        <v>2434</v>
      </c>
      <c r="B18" s="71">
        <v>-113050</v>
      </c>
      <c r="C18" s="69" t="s">
        <v>3873</v>
      </c>
    </row>
    <row r="19" spans="1:3" x14ac:dyDescent="0.25">
      <c r="A19" s="70" t="s">
        <v>2643</v>
      </c>
      <c r="B19" s="71">
        <v>-5529.33</v>
      </c>
      <c r="C19" s="69" t="s">
        <v>3873</v>
      </c>
    </row>
    <row r="20" spans="1:3" x14ac:dyDescent="0.25">
      <c r="A20" s="70" t="s">
        <v>2112</v>
      </c>
      <c r="B20" s="71">
        <v>-3207076.34</v>
      </c>
      <c r="C20" s="69" t="s">
        <v>3873</v>
      </c>
    </row>
    <row r="21" spans="1:3" x14ac:dyDescent="0.25">
      <c r="A21" s="70" t="s">
        <v>2849</v>
      </c>
      <c r="B21" s="71">
        <v>-1301899.01</v>
      </c>
      <c r="C21" s="69" t="s">
        <v>3873</v>
      </c>
    </row>
    <row r="22" spans="1:3" x14ac:dyDescent="0.25">
      <c r="A22" s="70" t="s">
        <v>2599</v>
      </c>
      <c r="B22" s="71">
        <v>-16134400</v>
      </c>
      <c r="C22" s="69" t="s">
        <v>3873</v>
      </c>
    </row>
    <row r="23" spans="1:3" x14ac:dyDescent="0.25">
      <c r="A23" s="70" t="s">
        <v>2465</v>
      </c>
      <c r="B23" s="71">
        <v>-178898</v>
      </c>
      <c r="C23" s="69" t="s">
        <v>3873</v>
      </c>
    </row>
    <row r="24" spans="1:3" x14ac:dyDescent="0.25">
      <c r="A24" s="70" t="s">
        <v>2216</v>
      </c>
      <c r="B24" s="71">
        <v>-2661149.7000000002</v>
      </c>
      <c r="C24" s="69" t="s">
        <v>3873</v>
      </c>
    </row>
    <row r="25" spans="1:3" x14ac:dyDescent="0.25">
      <c r="A25" s="70" t="s">
        <v>2350</v>
      </c>
      <c r="B25" s="71">
        <v>-3886065.6500000004</v>
      </c>
      <c r="C25" s="69" t="s">
        <v>3873</v>
      </c>
    </row>
    <row r="26" spans="1:3" x14ac:dyDescent="0.25">
      <c r="A26" s="70" t="s">
        <v>2581</v>
      </c>
      <c r="B26" s="71">
        <v>-9820</v>
      </c>
      <c r="C26" s="69" t="s">
        <v>3873</v>
      </c>
    </row>
    <row r="27" spans="1:3" x14ac:dyDescent="0.25">
      <c r="A27" s="70" t="s">
        <v>2255</v>
      </c>
      <c r="B27" s="71">
        <v>-1690320</v>
      </c>
      <c r="C27" s="69" t="s">
        <v>3873</v>
      </c>
    </row>
    <row r="28" spans="1:3" x14ac:dyDescent="0.25">
      <c r="A28" s="70" t="s">
        <v>2244</v>
      </c>
      <c r="B28" s="71">
        <v>-64070</v>
      </c>
      <c r="C28" s="69" t="s">
        <v>3873</v>
      </c>
    </row>
    <row r="29" spans="1:3" x14ac:dyDescent="0.25">
      <c r="A29" s="70" t="s">
        <v>2676</v>
      </c>
      <c r="B29" s="71">
        <v>-49920</v>
      </c>
      <c r="C29" s="69" t="s">
        <v>3873</v>
      </c>
    </row>
    <row r="30" spans="1:3" x14ac:dyDescent="0.25">
      <c r="A30" s="70" t="s">
        <v>2758</v>
      </c>
      <c r="B30" s="71">
        <v>-641700</v>
      </c>
      <c r="C30" s="69" t="s">
        <v>3873</v>
      </c>
    </row>
    <row r="31" spans="1:3" x14ac:dyDescent="0.25">
      <c r="A31" s="70" t="s">
        <v>2776</v>
      </c>
      <c r="B31" s="71">
        <v>-1054495.23</v>
      </c>
      <c r="C31" s="69" t="s">
        <v>3873</v>
      </c>
    </row>
    <row r="32" spans="1:3" x14ac:dyDescent="0.25">
      <c r="A32" s="70" t="s">
        <v>1903</v>
      </c>
      <c r="B32" s="71">
        <v>-27099.170000000002</v>
      </c>
      <c r="C32" s="69" t="s">
        <v>3873</v>
      </c>
    </row>
    <row r="33" spans="1:3" x14ac:dyDescent="0.25">
      <c r="A33" s="70" t="s">
        <v>2889</v>
      </c>
      <c r="B33" s="71">
        <v>-1475490.45</v>
      </c>
      <c r="C33" s="69" t="s">
        <v>3873</v>
      </c>
    </row>
    <row r="34" spans="1:3" x14ac:dyDescent="0.25">
      <c r="A34" s="70" t="s">
        <v>1861</v>
      </c>
      <c r="B34" s="71">
        <v>-20321.759999999998</v>
      </c>
      <c r="C34" s="69" t="s">
        <v>3873</v>
      </c>
    </row>
    <row r="35" spans="1:3" x14ac:dyDescent="0.25">
      <c r="A35" s="70" t="s">
        <v>2824</v>
      </c>
      <c r="B35" s="71">
        <v>-178417.92000000001</v>
      </c>
      <c r="C35" s="69" t="s">
        <v>3873</v>
      </c>
    </row>
    <row r="36" spans="1:3" x14ac:dyDescent="0.25">
      <c r="A36" s="70" t="s">
        <v>2869</v>
      </c>
      <c r="B36" s="71">
        <v>-2354380.7999999998</v>
      </c>
      <c r="C36" s="69" t="s">
        <v>3873</v>
      </c>
    </row>
    <row r="37" spans="1:3" x14ac:dyDescent="0.25">
      <c r="A37" s="70" t="s">
        <v>2539</v>
      </c>
      <c r="B37" s="71">
        <v>-613.79999999999995</v>
      </c>
      <c r="C37" s="69" t="s">
        <v>3873</v>
      </c>
    </row>
    <row r="38" spans="1:3" x14ac:dyDescent="0.25">
      <c r="A38" s="70" t="s">
        <v>2568</v>
      </c>
      <c r="B38" s="71">
        <v>-202799.02</v>
      </c>
      <c r="C38" s="69" t="s">
        <v>3873</v>
      </c>
    </row>
    <row r="39" spans="1:3" x14ac:dyDescent="0.25">
      <c r="A39" s="70" t="s">
        <v>2749</v>
      </c>
      <c r="B39" s="71">
        <v>-39109</v>
      </c>
      <c r="C39" s="69" t="s">
        <v>3873</v>
      </c>
    </row>
    <row r="40" spans="1:3" x14ac:dyDescent="0.25">
      <c r="A40" s="70" t="s">
        <v>2806</v>
      </c>
      <c r="B40" s="71">
        <v>-1337317.08</v>
      </c>
      <c r="C40" s="69" t="s">
        <v>3873</v>
      </c>
    </row>
    <row r="41" spans="1:3" x14ac:dyDescent="0.25">
      <c r="A41" s="70" t="s">
        <v>2694</v>
      </c>
      <c r="B41" s="71">
        <v>-1128800</v>
      </c>
      <c r="C41" s="69" t="s">
        <v>3873</v>
      </c>
    </row>
    <row r="42" spans="1:3" x14ac:dyDescent="0.25">
      <c r="A42" s="70" t="s">
        <v>2203</v>
      </c>
      <c r="B42" s="71">
        <v>-332106.64</v>
      </c>
      <c r="C42" s="69" t="s">
        <v>3873</v>
      </c>
    </row>
    <row r="43" spans="1:3" x14ac:dyDescent="0.25">
      <c r="A43" s="70" t="s">
        <v>2713</v>
      </c>
      <c r="B43" s="71">
        <v>-70000</v>
      </c>
      <c r="C43" s="69" t="s">
        <v>3873</v>
      </c>
    </row>
    <row r="44" spans="1:3" x14ac:dyDescent="0.25">
      <c r="A44" s="70" t="s">
        <v>2559</v>
      </c>
      <c r="B44" s="71">
        <v>-1945396</v>
      </c>
      <c r="C44" s="69" t="s">
        <v>3873</v>
      </c>
    </row>
    <row r="45" spans="1:3" x14ac:dyDescent="0.25">
      <c r="A45" s="70" t="s">
        <v>2841</v>
      </c>
      <c r="B45" s="71">
        <v>-545922.05000000005</v>
      </c>
      <c r="C45" s="69" t="s">
        <v>3873</v>
      </c>
    </row>
    <row r="46" spans="1:3" x14ac:dyDescent="0.25">
      <c r="A46" s="70" t="s">
        <v>2378</v>
      </c>
      <c r="B46" s="71">
        <v>-622557.89</v>
      </c>
      <c r="C46" s="69" t="s">
        <v>3873</v>
      </c>
    </row>
    <row r="47" spans="1:3" x14ac:dyDescent="0.25">
      <c r="A47" s="70" t="s">
        <v>2282</v>
      </c>
      <c r="B47" s="71">
        <v>-174251</v>
      </c>
      <c r="C47" s="69" t="s">
        <v>3873</v>
      </c>
    </row>
    <row r="48" spans="1:3" x14ac:dyDescent="0.25">
      <c r="A48" s="70" t="s">
        <v>3366</v>
      </c>
      <c r="B48" s="71">
        <v>-2500000</v>
      </c>
      <c r="C48" s="69" t="s">
        <v>3873</v>
      </c>
    </row>
    <row r="49" spans="1:3" x14ac:dyDescent="0.25">
      <c r="A49" s="70" t="s">
        <v>2898</v>
      </c>
      <c r="B49" s="71">
        <v>-222998.12</v>
      </c>
      <c r="C49" s="69" t="s">
        <v>3873</v>
      </c>
    </row>
    <row r="50" spans="1:3" x14ac:dyDescent="0.25">
      <c r="A50" s="70" t="s">
        <v>1101</v>
      </c>
      <c r="B50" s="71">
        <v>-43365737.109999999</v>
      </c>
      <c r="C50" s="69" t="s">
        <v>3873</v>
      </c>
    </row>
    <row r="51" spans="1:3" x14ac:dyDescent="0.25">
      <c r="A51" s="70" t="s">
        <v>2512</v>
      </c>
      <c r="B51" s="71">
        <v>-3836000</v>
      </c>
      <c r="C51" s="69" t="s">
        <v>3873</v>
      </c>
    </row>
    <row r="52" spans="1:3" x14ac:dyDescent="0.25">
      <c r="A52" s="70" t="s">
        <v>3358</v>
      </c>
      <c r="B52" s="71">
        <v>-3840000</v>
      </c>
      <c r="C52" s="69" t="s">
        <v>3873</v>
      </c>
    </row>
    <row r="53" spans="1:3" x14ac:dyDescent="0.25">
      <c r="A53" s="70" t="s">
        <v>2550</v>
      </c>
      <c r="B53" s="71">
        <v>-3940.8</v>
      </c>
      <c r="C53" s="69" t="s">
        <v>3873</v>
      </c>
    </row>
    <row r="54" spans="1:3" x14ac:dyDescent="0.25">
      <c r="A54" s="70" t="s">
        <v>3347</v>
      </c>
      <c r="B54" s="71">
        <v>-3000000</v>
      </c>
      <c r="C54" s="69" t="s">
        <v>3873</v>
      </c>
    </row>
    <row r="55" spans="1:3" x14ac:dyDescent="0.25">
      <c r="A55" s="70" t="s">
        <v>2230</v>
      </c>
      <c r="B55" s="71">
        <v>-3000</v>
      </c>
      <c r="C55" s="69" t="s">
        <v>3873</v>
      </c>
    </row>
    <row r="56" spans="1:3" x14ac:dyDescent="0.25">
      <c r="A56" s="70" t="s">
        <v>2530</v>
      </c>
      <c r="B56" s="71">
        <v>-209513</v>
      </c>
      <c r="C56" s="69" t="s">
        <v>3873</v>
      </c>
    </row>
    <row r="57" spans="1:3" x14ac:dyDescent="0.25">
      <c r="A57" s="70" t="s">
        <v>2725</v>
      </c>
      <c r="B57" s="71">
        <v>-90560</v>
      </c>
      <c r="C57" s="69" t="s">
        <v>3873</v>
      </c>
    </row>
    <row r="58" spans="1:3" x14ac:dyDescent="0.25">
      <c r="A58" s="70" t="s">
        <v>2590</v>
      </c>
      <c r="B58" s="71">
        <v>-25270.1</v>
      </c>
      <c r="C58" s="69" t="s">
        <v>3873</v>
      </c>
    </row>
    <row r="59" spans="1:3" x14ac:dyDescent="0.25">
      <c r="A59" s="70" t="s">
        <v>2619</v>
      </c>
      <c r="B59" s="71">
        <v>-36912330.539999999</v>
      </c>
      <c r="C59" s="69" t="s">
        <v>3873</v>
      </c>
    </row>
    <row r="60" spans="1:3" x14ac:dyDescent="0.25">
      <c r="A60" s="70" t="s">
        <v>2734</v>
      </c>
      <c r="B60" s="71">
        <v>-24475000</v>
      </c>
      <c r="C60" s="69" t="s">
        <v>3873</v>
      </c>
    </row>
    <row r="61" spans="1:3" x14ac:dyDescent="0.25">
      <c r="A61" s="70" t="s">
        <v>2302</v>
      </c>
      <c r="B61" s="71">
        <v>-7000</v>
      </c>
      <c r="C61" s="69" t="s">
        <v>3873</v>
      </c>
    </row>
    <row r="62" spans="1:3" x14ac:dyDescent="0.25">
      <c r="A62" s="70" t="s">
        <v>2490</v>
      </c>
      <c r="B62" s="71">
        <v>-912473.1</v>
      </c>
      <c r="C62" s="69" t="s">
        <v>3873</v>
      </c>
    </row>
    <row r="63" spans="1:3" x14ac:dyDescent="0.25">
      <c r="A63" s="70" t="s">
        <v>2359</v>
      </c>
      <c r="B63" s="71">
        <v>-159600</v>
      </c>
      <c r="C63" s="69" t="s">
        <v>3873</v>
      </c>
    </row>
    <row r="64" spans="1:3" x14ac:dyDescent="0.25">
      <c r="A64" s="70" t="s">
        <v>2667</v>
      </c>
      <c r="B64" s="71">
        <v>-6444415.7400000002</v>
      </c>
      <c r="C64" s="69" t="s">
        <v>3873</v>
      </c>
    </row>
    <row r="65" spans="1:3" x14ac:dyDescent="0.25">
      <c r="A65" s="70" t="s">
        <v>2857</v>
      </c>
      <c r="B65" s="71">
        <v>-12868.16</v>
      </c>
      <c r="C65" s="69" t="s">
        <v>3873</v>
      </c>
    </row>
    <row r="66" spans="1:3" x14ac:dyDescent="0.25">
      <c r="A66" s="70" t="s">
        <v>2339</v>
      </c>
      <c r="B66" s="71">
        <v>-68204.08</v>
      </c>
      <c r="C66" s="69" t="s">
        <v>3873</v>
      </c>
    </row>
    <row r="67" spans="1:3" x14ac:dyDescent="0.25">
      <c r="A67" s="70" t="s">
        <v>2388</v>
      </c>
      <c r="B67" s="71">
        <v>-51972.89</v>
      </c>
      <c r="C67" s="69" t="s">
        <v>3873</v>
      </c>
    </row>
    <row r="68" spans="1:3" x14ac:dyDescent="0.25">
      <c r="A68" s="70" t="s">
        <v>3286</v>
      </c>
      <c r="B68" s="71">
        <v>-12500</v>
      </c>
      <c r="C68" s="69" t="s">
        <v>3873</v>
      </c>
    </row>
    <row r="69" spans="1:3" x14ac:dyDescent="0.25">
      <c r="A69" s="70" t="s">
        <v>2610</v>
      </c>
      <c r="B69" s="71">
        <v>-126963</v>
      </c>
      <c r="C69" s="69" t="s">
        <v>3873</v>
      </c>
    </row>
    <row r="70" spans="1:3" x14ac:dyDescent="0.25">
      <c r="A70" s="70" t="s">
        <v>2654</v>
      </c>
      <c r="B70" s="71">
        <v>-2458944.4500000002</v>
      </c>
      <c r="C70" s="69" t="s">
        <v>3873</v>
      </c>
    </row>
    <row r="71" spans="1:3" x14ac:dyDescent="0.25">
      <c r="A71" s="70" t="s">
        <v>2060</v>
      </c>
      <c r="B71" s="71">
        <v>-37573.019999999997</v>
      </c>
      <c r="C71" s="69" t="s">
        <v>3873</v>
      </c>
    </row>
    <row r="72" spans="1:3" x14ac:dyDescent="0.25">
      <c r="A72" s="70" t="s">
        <v>2499</v>
      </c>
      <c r="B72" s="71">
        <v>-781897.19</v>
      </c>
      <c r="C72" s="69" t="s">
        <v>3873</v>
      </c>
    </row>
    <row r="73" spans="1:3" x14ac:dyDescent="0.25">
      <c r="A73" s="70" t="s">
        <v>2447</v>
      </c>
      <c r="B73" s="71">
        <v>-76000</v>
      </c>
      <c r="C73" s="69" t="s">
        <v>3873</v>
      </c>
    </row>
    <row r="74" spans="1:3" x14ac:dyDescent="0.25">
      <c r="A74" s="70" t="s">
        <v>1967</v>
      </c>
      <c r="B74" s="71">
        <v>-178014.23</v>
      </c>
      <c r="C74" s="69" t="s">
        <v>3873</v>
      </c>
    </row>
    <row r="75" spans="1:3" x14ac:dyDescent="0.25">
      <c r="A75" s="70" t="s">
        <v>2004</v>
      </c>
      <c r="B75" s="71">
        <v>-21327.78</v>
      </c>
      <c r="C75" s="69" t="s">
        <v>3873</v>
      </c>
    </row>
    <row r="76" spans="1:3" x14ac:dyDescent="0.25">
      <c r="A76" s="70" t="s">
        <v>2029</v>
      </c>
      <c r="B76" s="71">
        <v>-12814.38</v>
      </c>
      <c r="C76" s="69" t="s">
        <v>3873</v>
      </c>
    </row>
    <row r="77" spans="1:3" x14ac:dyDescent="0.25">
      <c r="A77" s="70" t="s">
        <v>2068</v>
      </c>
      <c r="B77" s="71">
        <v>-12548.679999999998</v>
      </c>
      <c r="C77" s="69" t="s">
        <v>3873</v>
      </c>
    </row>
    <row r="78" spans="1:3" x14ac:dyDescent="0.25">
      <c r="A78" s="70" t="s">
        <v>713</v>
      </c>
      <c r="B78" s="71">
        <v>-33982380.950000003</v>
      </c>
      <c r="C78" s="69" t="s">
        <v>3873</v>
      </c>
    </row>
    <row r="79" spans="1:3" x14ac:dyDescent="0.25">
      <c r="A79" s="70" t="s">
        <v>345</v>
      </c>
      <c r="B79" s="71">
        <v>-53134.41</v>
      </c>
      <c r="C79" s="69" t="s">
        <v>3873</v>
      </c>
    </row>
    <row r="80" spans="1:3" x14ac:dyDescent="0.25">
      <c r="A80" s="70" t="s">
        <v>2041</v>
      </c>
      <c r="B80" s="71">
        <v>-16033.150000000001</v>
      </c>
      <c r="C80" s="69" t="s">
        <v>3873</v>
      </c>
    </row>
    <row r="81" spans="1:3" x14ac:dyDescent="0.25">
      <c r="A81" s="70" t="s">
        <v>159</v>
      </c>
      <c r="B81" s="71">
        <v>-5776770.1500000004</v>
      </c>
      <c r="C81" s="69" t="s">
        <v>3873</v>
      </c>
    </row>
    <row r="82" spans="1:3" x14ac:dyDescent="0.25">
      <c r="A82" s="70" t="s">
        <v>1995</v>
      </c>
      <c r="B82" s="71">
        <v>-12548.679999999998</v>
      </c>
      <c r="C82" s="69" t="s">
        <v>3873</v>
      </c>
    </row>
    <row r="83" spans="1:3" x14ac:dyDescent="0.25">
      <c r="A83" s="70" t="s">
        <v>2077</v>
      </c>
      <c r="B83" s="71">
        <v>-12548.679999999998</v>
      </c>
      <c r="C83" s="69" t="s">
        <v>3873</v>
      </c>
    </row>
    <row r="84" spans="1:3" x14ac:dyDescent="0.25">
      <c r="A84" s="70" t="s">
        <v>3272</v>
      </c>
      <c r="B84" s="71">
        <v>-1128.81</v>
      </c>
      <c r="C84" s="69" t="s">
        <v>3873</v>
      </c>
    </row>
    <row r="85" spans="1:3" x14ac:dyDescent="0.25">
      <c r="A85" s="70" t="s">
        <v>2368</v>
      </c>
      <c r="B85" s="71">
        <v>-8000</v>
      </c>
      <c r="C85" s="69" t="s">
        <v>3873</v>
      </c>
    </row>
    <row r="86" spans="1:3" x14ac:dyDescent="0.25">
      <c r="A86" s="70" t="s">
        <v>2630</v>
      </c>
      <c r="B86" s="71">
        <v>-300000</v>
      </c>
      <c r="C86" s="69" t="s">
        <v>3873</v>
      </c>
    </row>
    <row r="87" spans="1:3" x14ac:dyDescent="0.25">
      <c r="A87" s="70" t="s">
        <v>2994</v>
      </c>
      <c r="B87" s="71">
        <v>-90</v>
      </c>
      <c r="C87" s="69" t="s">
        <v>3873</v>
      </c>
    </row>
    <row r="88" spans="1:3" x14ac:dyDescent="0.25">
      <c r="A88" s="70" t="s">
        <v>2969</v>
      </c>
      <c r="B88" s="71">
        <v>-12834.53</v>
      </c>
      <c r="C88" s="69" t="s">
        <v>3873</v>
      </c>
    </row>
    <row r="89" spans="1:3" x14ac:dyDescent="0.25">
      <c r="A89" s="70" t="s">
        <v>2954</v>
      </c>
      <c r="B89" s="71">
        <v>-80657.740000000005</v>
      </c>
      <c r="C89" s="69" t="s">
        <v>3873</v>
      </c>
    </row>
    <row r="90" spans="1:3" x14ac:dyDescent="0.25">
      <c r="A90" s="70" t="s">
        <v>3064</v>
      </c>
      <c r="B90" s="71">
        <v>-40501.65</v>
      </c>
      <c r="C90" s="69" t="s">
        <v>3873</v>
      </c>
    </row>
    <row r="91" spans="1:3" x14ac:dyDescent="0.25">
      <c r="A91" s="70" t="s">
        <v>3013</v>
      </c>
      <c r="B91" s="71">
        <v>-0.01</v>
      </c>
      <c r="C91" s="69" t="s">
        <v>3873</v>
      </c>
    </row>
    <row r="92" spans="1:3" x14ac:dyDescent="0.25">
      <c r="A92" s="70" t="s">
        <v>3039</v>
      </c>
      <c r="B92" s="71">
        <v>-29791.9</v>
      </c>
      <c r="C92" s="69" t="s">
        <v>3873</v>
      </c>
    </row>
    <row r="93" spans="1:3" x14ac:dyDescent="0.25">
      <c r="A93" s="70" t="s">
        <v>2959</v>
      </c>
      <c r="B93" s="71">
        <v>-1321.06</v>
      </c>
      <c r="C93" s="69" t="s">
        <v>3873</v>
      </c>
    </row>
    <row r="94" spans="1:3" x14ac:dyDescent="0.25">
      <c r="A94" s="70" t="s">
        <v>2989</v>
      </c>
      <c r="B94" s="71">
        <v>-86649.65</v>
      </c>
      <c r="C94" s="69" t="s">
        <v>3873</v>
      </c>
    </row>
    <row r="95" spans="1:3" x14ac:dyDescent="0.25">
      <c r="A95" s="70" t="s">
        <v>3099</v>
      </c>
      <c r="B95" s="71">
        <v>-21131.72</v>
      </c>
      <c r="C95" s="69" t="s">
        <v>3873</v>
      </c>
    </row>
    <row r="96" spans="1:3" x14ac:dyDescent="0.25">
      <c r="A96" s="70" t="s">
        <v>3089</v>
      </c>
      <c r="B96" s="71">
        <v>-15619.07</v>
      </c>
      <c r="C96" s="69" t="s">
        <v>3873</v>
      </c>
    </row>
    <row r="97" spans="1:3" x14ac:dyDescent="0.25">
      <c r="A97" s="70" t="s">
        <v>3025</v>
      </c>
      <c r="B97" s="71">
        <v>-0.61</v>
      </c>
      <c r="C97" s="69" t="s">
        <v>3873</v>
      </c>
    </row>
    <row r="98" spans="1:3" x14ac:dyDescent="0.25">
      <c r="A98" s="70" t="s">
        <v>2922</v>
      </c>
      <c r="B98" s="71">
        <v>-25009.64</v>
      </c>
      <c r="C98" s="69" t="s">
        <v>3873</v>
      </c>
    </row>
    <row r="99" spans="1:3" x14ac:dyDescent="0.25">
      <c r="A99" s="70" t="s">
        <v>3069</v>
      </c>
      <c r="B99" s="71">
        <v>-44476.03</v>
      </c>
      <c r="C99" s="69" t="s">
        <v>3873</v>
      </c>
    </row>
    <row r="100" spans="1:3" x14ac:dyDescent="0.25">
      <c r="A100" s="70" t="s">
        <v>2521</v>
      </c>
      <c r="B100" s="71">
        <v>-466320</v>
      </c>
      <c r="C100" s="69" t="s">
        <v>3873</v>
      </c>
    </row>
    <row r="101" spans="1:3" x14ac:dyDescent="0.25">
      <c r="A101" s="70" t="s">
        <v>2328</v>
      </c>
      <c r="B101" s="71">
        <v>-38900</v>
      </c>
      <c r="C101" s="69" t="s">
        <v>3873</v>
      </c>
    </row>
    <row r="102" spans="1:3" x14ac:dyDescent="0.25">
      <c r="A102" s="70" t="s">
        <v>3017</v>
      </c>
      <c r="B102" s="71">
        <v>-1.32</v>
      </c>
      <c r="C102" s="69" t="s">
        <v>3873</v>
      </c>
    </row>
    <row r="103" spans="1:3" x14ac:dyDescent="0.25">
      <c r="A103" s="70" t="s">
        <v>2974</v>
      </c>
      <c r="B103" s="71">
        <v>-19007.669999999998</v>
      </c>
      <c r="C103" s="69" t="s">
        <v>3873</v>
      </c>
    </row>
    <row r="104" spans="1:3" x14ac:dyDescent="0.25">
      <c r="A104" s="70" t="s">
        <v>2399</v>
      </c>
      <c r="B104" s="71">
        <v>-610320</v>
      </c>
      <c r="C104" s="69" t="s">
        <v>3873</v>
      </c>
    </row>
    <row r="105" spans="1:3" x14ac:dyDescent="0.25">
      <c r="A105" s="70" t="s">
        <v>3059</v>
      </c>
      <c r="B105" s="71">
        <v>-132447.74</v>
      </c>
      <c r="C105" s="69" t="s">
        <v>3873</v>
      </c>
    </row>
    <row r="106" spans="1:3" x14ac:dyDescent="0.25">
      <c r="A106" s="70" t="s">
        <v>2939</v>
      </c>
      <c r="B106" s="71">
        <v>-310.02999999999997</v>
      </c>
      <c r="C106" s="69" t="s">
        <v>3873</v>
      </c>
    </row>
    <row r="107" spans="1:3" x14ac:dyDescent="0.25">
      <c r="A107" s="70" t="s">
        <v>3084</v>
      </c>
      <c r="B107" s="71">
        <v>-30478.36</v>
      </c>
      <c r="C107" s="69" t="s">
        <v>3873</v>
      </c>
    </row>
    <row r="108" spans="1:3" x14ac:dyDescent="0.25">
      <c r="A108" s="70" t="s">
        <v>3003</v>
      </c>
      <c r="B108" s="71">
        <v>-0.06</v>
      </c>
      <c r="C108" s="69" t="s">
        <v>3873</v>
      </c>
    </row>
    <row r="109" spans="1:3" x14ac:dyDescent="0.25">
      <c r="A109" s="70" t="s">
        <v>2979</v>
      </c>
      <c r="B109" s="71">
        <v>-88559.28</v>
      </c>
      <c r="C109" s="69" t="s">
        <v>3873</v>
      </c>
    </row>
    <row r="110" spans="1:3" x14ac:dyDescent="0.25">
      <c r="A110" s="70" t="s">
        <v>2913</v>
      </c>
      <c r="B110" s="71">
        <v>-190.38</v>
      </c>
      <c r="C110" s="69" t="s">
        <v>3873</v>
      </c>
    </row>
    <row r="111" spans="1:3" x14ac:dyDescent="0.25">
      <c r="A111" s="70" t="s">
        <v>2998</v>
      </c>
      <c r="B111" s="71">
        <v>-535975.25</v>
      </c>
      <c r="C111" s="69" t="s">
        <v>3873</v>
      </c>
    </row>
    <row r="112" spans="1:3" x14ac:dyDescent="0.25">
      <c r="A112" s="70" t="s">
        <v>2271</v>
      </c>
      <c r="B112" s="71">
        <v>-6000</v>
      </c>
      <c r="C112" s="69" t="s">
        <v>3873</v>
      </c>
    </row>
    <row r="113" spans="1:3" x14ac:dyDescent="0.25">
      <c r="A113" s="70" t="s">
        <v>3029</v>
      </c>
      <c r="B113" s="71">
        <v>-24921</v>
      </c>
      <c r="C113" s="69" t="s">
        <v>3873</v>
      </c>
    </row>
    <row r="114" spans="1:3" x14ac:dyDescent="0.25">
      <c r="A114" s="70" t="s">
        <v>2311</v>
      </c>
      <c r="B114" s="71">
        <v>-98548.38</v>
      </c>
      <c r="C114" s="69" t="s">
        <v>3873</v>
      </c>
    </row>
    <row r="115" spans="1:3" x14ac:dyDescent="0.25">
      <c r="A115" s="70" t="s">
        <v>2685</v>
      </c>
      <c r="B115" s="71">
        <v>-648000</v>
      </c>
      <c r="C115" s="69" t="s">
        <v>3873</v>
      </c>
    </row>
    <row r="116" spans="1:3" x14ac:dyDescent="0.25">
      <c r="A116" s="70" t="s">
        <v>2984</v>
      </c>
      <c r="B116" s="71">
        <v>-47460.639999999999</v>
      </c>
      <c r="C116" s="69" t="s">
        <v>3873</v>
      </c>
    </row>
    <row r="117" spans="1:3" x14ac:dyDescent="0.25">
      <c r="A117" s="70" t="s">
        <v>2949</v>
      </c>
      <c r="B117" s="71">
        <v>-0.01</v>
      </c>
      <c r="C117" s="69" t="s">
        <v>3873</v>
      </c>
    </row>
    <row r="118" spans="1:3" x14ac:dyDescent="0.25">
      <c r="A118" s="70" t="s">
        <v>3094</v>
      </c>
      <c r="B118" s="71">
        <v>-26073.67</v>
      </c>
      <c r="C118" s="69" t="s">
        <v>3873</v>
      </c>
    </row>
    <row r="119" spans="1:3" x14ac:dyDescent="0.25">
      <c r="A119" s="70" t="s">
        <v>2703</v>
      </c>
      <c r="B119" s="71">
        <v>-8100</v>
      </c>
      <c r="C119" s="69" t="s">
        <v>3873</v>
      </c>
    </row>
    <row r="120" spans="1:3" x14ac:dyDescent="0.25">
      <c r="A120" s="70" t="s">
        <v>3021</v>
      </c>
      <c r="B120" s="71">
        <v>-20492.759999999998</v>
      </c>
      <c r="C120" s="69" t="s">
        <v>3873</v>
      </c>
    </row>
    <row r="121" spans="1:3" x14ac:dyDescent="0.25">
      <c r="A121" s="70" t="s">
        <v>2456</v>
      </c>
      <c r="B121" s="71">
        <v>-168950</v>
      </c>
      <c r="C121" s="69" t="s">
        <v>3873</v>
      </c>
    </row>
    <row r="122" spans="1:3" x14ac:dyDescent="0.25">
      <c r="A122" s="70" t="s">
        <v>1680</v>
      </c>
      <c r="B122" s="71">
        <v>-112924.61</v>
      </c>
      <c r="C122" s="69" t="s">
        <v>3873</v>
      </c>
    </row>
    <row r="123" spans="1:3" x14ac:dyDescent="0.25">
      <c r="A123" s="70" t="s">
        <v>3079</v>
      </c>
      <c r="B123" s="71">
        <v>-3795.16</v>
      </c>
      <c r="C123" s="69" t="s">
        <v>3873</v>
      </c>
    </row>
    <row r="124" spans="1:3" x14ac:dyDescent="0.25">
      <c r="A124" s="70" t="s">
        <v>3074</v>
      </c>
      <c r="B124" s="71">
        <v>-43283.94</v>
      </c>
      <c r="C124" s="69" t="s">
        <v>3873</v>
      </c>
    </row>
    <row r="125" spans="1:3" x14ac:dyDescent="0.25">
      <c r="A125" s="70" t="s">
        <v>2291</v>
      </c>
      <c r="B125" s="71">
        <v>-1354416</v>
      </c>
      <c r="C125" s="69" t="s">
        <v>3873</v>
      </c>
    </row>
    <row r="126" spans="1:3" x14ac:dyDescent="0.25">
      <c r="A126" s="70" t="s">
        <v>3049</v>
      </c>
      <c r="B126" s="71">
        <v>-34156.06</v>
      </c>
      <c r="C126" s="69" t="s">
        <v>3873</v>
      </c>
    </row>
    <row r="127" spans="1:3" x14ac:dyDescent="0.25">
      <c r="A127" s="70" t="s">
        <v>2929</v>
      </c>
      <c r="B127" s="71">
        <v>-277882.7</v>
      </c>
      <c r="C127" s="69" t="s">
        <v>3873</v>
      </c>
    </row>
    <row r="128" spans="1:3" x14ac:dyDescent="0.25">
      <c r="A128" s="70" t="s">
        <v>2934</v>
      </c>
      <c r="B128" s="71">
        <v>-13442.25</v>
      </c>
      <c r="C128" s="69" t="s">
        <v>3873</v>
      </c>
    </row>
    <row r="129" spans="1:3" x14ac:dyDescent="0.25">
      <c r="A129" s="70" t="s">
        <v>2320</v>
      </c>
      <c r="B129" s="71">
        <v>-132071.04000000001</v>
      </c>
      <c r="C129" s="69" t="s">
        <v>3873</v>
      </c>
    </row>
    <row r="130" spans="1:3" x14ac:dyDescent="0.25">
      <c r="A130" s="70" t="s">
        <v>3044</v>
      </c>
      <c r="B130" s="71">
        <v>-33197.1</v>
      </c>
      <c r="C130" s="69" t="s">
        <v>3873</v>
      </c>
    </row>
    <row r="131" spans="1:3" x14ac:dyDescent="0.25">
      <c r="A131" s="70" t="s">
        <v>3008</v>
      </c>
      <c r="B131" s="71">
        <v>-14875.39</v>
      </c>
      <c r="C131" s="69" t="s">
        <v>3873</v>
      </c>
    </row>
    <row r="132" spans="1:3" x14ac:dyDescent="0.25">
      <c r="A132" s="70" t="s">
        <v>2944</v>
      </c>
      <c r="B132" s="71">
        <v>-25876.15</v>
      </c>
      <c r="C132" s="69" t="s">
        <v>3873</v>
      </c>
    </row>
    <row r="133" spans="1:3" x14ac:dyDescent="0.25">
      <c r="A133" s="70" t="s">
        <v>3054</v>
      </c>
      <c r="B133" s="71">
        <v>-43731.35</v>
      </c>
      <c r="C133" s="69" t="s">
        <v>3873</v>
      </c>
    </row>
    <row r="134" spans="1:3" x14ac:dyDescent="0.25">
      <c r="A134" s="70" t="s">
        <v>2964</v>
      </c>
      <c r="B134" s="71">
        <v>-22835.52</v>
      </c>
      <c r="C134" s="69" t="s">
        <v>3873</v>
      </c>
    </row>
    <row r="135" spans="1:3" x14ac:dyDescent="0.25">
      <c r="A135" s="70" t="s">
        <v>3034</v>
      </c>
      <c r="B135" s="71">
        <v>-18859.78</v>
      </c>
      <c r="C135" s="69" t="s">
        <v>3873</v>
      </c>
    </row>
    <row r="136" spans="1:3" x14ac:dyDescent="0.25">
      <c r="A136" s="70" t="s">
        <v>2424</v>
      </c>
      <c r="B136" s="71">
        <v>-206760</v>
      </c>
      <c r="C136" s="69" t="s">
        <v>3873</v>
      </c>
    </row>
  </sheetData>
  <autoFilter ref="A1:C13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H134"/>
  <sheetViews>
    <sheetView workbookViewId="0">
      <selection activeCell="E4" sqref="E4"/>
    </sheetView>
  </sheetViews>
  <sheetFormatPr defaultRowHeight="15" x14ac:dyDescent="0.25"/>
  <cols>
    <col min="1" max="1" width="21.5703125" bestFit="1" customWidth="1"/>
    <col min="2" max="2" width="18.5703125" style="26" bestFit="1" customWidth="1"/>
    <col min="5" max="5" width="18.28515625" customWidth="1"/>
    <col min="6" max="6" width="18.5703125" bestFit="1" customWidth="1"/>
    <col min="7" max="7" width="20.140625" bestFit="1" customWidth="1"/>
    <col min="8" max="8" width="19.140625" bestFit="1" customWidth="1"/>
  </cols>
  <sheetData>
    <row r="3" spans="1:8" x14ac:dyDescent="0.25">
      <c r="A3" s="23" t="s">
        <v>1621</v>
      </c>
      <c r="B3" s="26" t="s">
        <v>3874</v>
      </c>
      <c r="F3" s="73">
        <f>SUM(F4:F133)*1%</f>
        <v>-2567805149.6115031</v>
      </c>
    </row>
    <row r="4" spans="1:8" x14ac:dyDescent="0.25">
      <c r="A4" s="24" t="s">
        <v>1697</v>
      </c>
      <c r="B4" s="26">
        <v>-290587.90999999997</v>
      </c>
      <c r="E4" s="75" t="s">
        <v>147</v>
      </c>
      <c r="F4" s="76">
        <v>-209719563205.53024</v>
      </c>
      <c r="G4" s="74">
        <f>F4-'Расшифровка Кт '!B309</f>
        <v>0</v>
      </c>
      <c r="H4" s="74"/>
    </row>
    <row r="5" spans="1:8" x14ac:dyDescent="0.25">
      <c r="A5" s="24" t="s">
        <v>2814</v>
      </c>
      <c r="B5" s="26">
        <v>-352307.07</v>
      </c>
      <c r="E5" s="75" t="s">
        <v>159</v>
      </c>
      <c r="F5" s="76">
        <v>-36486404473.540009</v>
      </c>
      <c r="G5" s="74">
        <f>F5-'Расшифровка Кт '!B318</f>
        <v>0</v>
      </c>
    </row>
    <row r="6" spans="1:8" x14ac:dyDescent="0.25">
      <c r="A6" s="24" t="s">
        <v>2474</v>
      </c>
      <c r="B6" s="26">
        <v>-34733.279999999999</v>
      </c>
      <c r="E6" s="75" t="s">
        <v>378</v>
      </c>
      <c r="F6" s="76">
        <v>-7105544578.9100008</v>
      </c>
      <c r="G6" s="74">
        <f>F6-'Расшифровка Кт '!B331</f>
        <v>0</v>
      </c>
    </row>
    <row r="7" spans="1:8" x14ac:dyDescent="0.25">
      <c r="A7" s="24" t="s">
        <v>2413</v>
      </c>
      <c r="B7" s="26">
        <v>-1536861.61</v>
      </c>
      <c r="E7" s="72" t="s">
        <v>713</v>
      </c>
      <c r="F7" s="26">
        <v>-2533593720.6599998</v>
      </c>
      <c r="G7" s="74"/>
    </row>
    <row r="8" spans="1:8" x14ac:dyDescent="0.25">
      <c r="A8" s="24" t="s">
        <v>2182</v>
      </c>
      <c r="B8" s="26">
        <v>-4651.8100000000004</v>
      </c>
      <c r="E8" s="72" t="s">
        <v>1101</v>
      </c>
      <c r="F8" s="26">
        <v>-757779378.14999998</v>
      </c>
      <c r="G8" s="74"/>
    </row>
    <row r="9" spans="1:8" x14ac:dyDescent="0.25">
      <c r="A9" s="24" t="s">
        <v>2171</v>
      </c>
      <c r="B9" s="26">
        <v>-33140.160000000003</v>
      </c>
      <c r="E9" s="72" t="s">
        <v>2832</v>
      </c>
      <c r="F9" s="26">
        <v>-40131266.840000004</v>
      </c>
      <c r="G9" s="74"/>
    </row>
    <row r="10" spans="1:8" x14ac:dyDescent="0.25">
      <c r="A10" s="24" t="s">
        <v>2832</v>
      </c>
      <c r="B10" s="26">
        <v>-40131266.840000004</v>
      </c>
      <c r="E10" s="72" t="s">
        <v>2619</v>
      </c>
      <c r="F10" s="26">
        <v>-36912330.539999999</v>
      </c>
      <c r="G10" s="74"/>
    </row>
    <row r="11" spans="1:8" x14ac:dyDescent="0.25">
      <c r="A11" s="24" t="s">
        <v>2877</v>
      </c>
      <c r="B11" s="26">
        <v>-1191073.1600000001</v>
      </c>
      <c r="E11" s="72" t="s">
        <v>2734</v>
      </c>
      <c r="F11" s="26">
        <v>-24475000</v>
      </c>
      <c r="G11" s="74"/>
    </row>
    <row r="12" spans="1:8" x14ac:dyDescent="0.25">
      <c r="A12" s="24" t="s">
        <v>1950</v>
      </c>
      <c r="B12" s="26">
        <v>-37636.479999999996</v>
      </c>
      <c r="E12" s="72" t="s">
        <v>2599</v>
      </c>
      <c r="F12" s="26">
        <v>-16134400</v>
      </c>
    </row>
    <row r="13" spans="1:8" x14ac:dyDescent="0.25">
      <c r="A13" s="24" t="s">
        <v>2434</v>
      </c>
      <c r="B13" s="26">
        <v>-113050</v>
      </c>
      <c r="E13" s="72" t="s">
        <v>2667</v>
      </c>
      <c r="F13" s="26">
        <v>-6444415.7400000002</v>
      </c>
    </row>
    <row r="14" spans="1:8" x14ac:dyDescent="0.25">
      <c r="A14" s="24" t="s">
        <v>2643</v>
      </c>
      <c r="B14" s="26">
        <v>-5529.33</v>
      </c>
      <c r="E14" s="72" t="s">
        <v>2350</v>
      </c>
      <c r="F14" s="26">
        <v>-3886065.6500000004</v>
      </c>
    </row>
    <row r="15" spans="1:8" x14ac:dyDescent="0.25">
      <c r="A15" s="24" t="s">
        <v>2112</v>
      </c>
      <c r="B15" s="26">
        <v>-3207076.34</v>
      </c>
      <c r="E15" s="72" t="s">
        <v>3358</v>
      </c>
      <c r="F15" s="26">
        <v>-3840000</v>
      </c>
    </row>
    <row r="16" spans="1:8" x14ac:dyDescent="0.25">
      <c r="A16" s="24" t="s">
        <v>2849</v>
      </c>
      <c r="B16" s="26">
        <v>-1301899.01</v>
      </c>
      <c r="E16" s="72" t="s">
        <v>2512</v>
      </c>
      <c r="F16" s="26">
        <v>-3836000</v>
      </c>
    </row>
    <row r="17" spans="1:6" x14ac:dyDescent="0.25">
      <c r="A17" s="24" t="s">
        <v>2599</v>
      </c>
      <c r="B17" s="26">
        <v>-16134400</v>
      </c>
      <c r="E17" s="72" t="s">
        <v>2112</v>
      </c>
      <c r="F17" s="26">
        <v>-3207076.34</v>
      </c>
    </row>
    <row r="18" spans="1:6" x14ac:dyDescent="0.25">
      <c r="A18" s="24" t="s">
        <v>2465</v>
      </c>
      <c r="B18" s="26">
        <v>-178898</v>
      </c>
      <c r="E18" s="72" t="s">
        <v>3347</v>
      </c>
      <c r="F18" s="26">
        <v>-3000000</v>
      </c>
    </row>
    <row r="19" spans="1:6" x14ac:dyDescent="0.25">
      <c r="A19" s="24" t="s">
        <v>2216</v>
      </c>
      <c r="B19" s="26">
        <v>-2661149.7000000002</v>
      </c>
      <c r="E19" s="72" t="s">
        <v>2216</v>
      </c>
      <c r="F19" s="26">
        <v>-2661149.7000000002</v>
      </c>
    </row>
    <row r="20" spans="1:6" x14ac:dyDescent="0.25">
      <c r="A20" s="24" t="s">
        <v>2350</v>
      </c>
      <c r="B20" s="26">
        <v>-3886065.6500000004</v>
      </c>
      <c r="E20" s="72" t="s">
        <v>3366</v>
      </c>
      <c r="F20" s="26">
        <v>-2500000</v>
      </c>
    </row>
    <row r="21" spans="1:6" x14ac:dyDescent="0.25">
      <c r="A21" s="24" t="s">
        <v>2581</v>
      </c>
      <c r="B21" s="26">
        <v>-9820</v>
      </c>
      <c r="E21" s="72" t="s">
        <v>2654</v>
      </c>
      <c r="F21" s="26">
        <v>-2458944.4500000002</v>
      </c>
    </row>
    <row r="22" spans="1:6" x14ac:dyDescent="0.25">
      <c r="A22" s="24" t="s">
        <v>2255</v>
      </c>
      <c r="B22" s="26">
        <v>-1690320</v>
      </c>
      <c r="E22" s="72" t="s">
        <v>2869</v>
      </c>
      <c r="F22" s="26">
        <v>-2354380.7999999998</v>
      </c>
    </row>
    <row r="23" spans="1:6" x14ac:dyDescent="0.25">
      <c r="A23" s="24" t="s">
        <v>2244</v>
      </c>
      <c r="B23" s="26">
        <v>-64070</v>
      </c>
      <c r="E23" s="72" t="s">
        <v>2559</v>
      </c>
      <c r="F23" s="26">
        <v>-1945396</v>
      </c>
    </row>
    <row r="24" spans="1:6" x14ac:dyDescent="0.25">
      <c r="A24" s="24" t="s">
        <v>2676</v>
      </c>
      <c r="B24" s="26">
        <v>-49920</v>
      </c>
      <c r="E24" s="72" t="s">
        <v>2255</v>
      </c>
      <c r="F24" s="26">
        <v>-1690320</v>
      </c>
    </row>
    <row r="25" spans="1:6" x14ac:dyDescent="0.25">
      <c r="A25" s="24" t="s">
        <v>2758</v>
      </c>
      <c r="B25" s="26">
        <v>-641700</v>
      </c>
      <c r="E25" s="72" t="s">
        <v>2413</v>
      </c>
      <c r="F25" s="26">
        <v>-1536861.61</v>
      </c>
    </row>
    <row r="26" spans="1:6" x14ac:dyDescent="0.25">
      <c r="A26" s="24" t="s">
        <v>2776</v>
      </c>
      <c r="B26" s="26">
        <v>-1054495.23</v>
      </c>
      <c r="E26" s="72" t="s">
        <v>2889</v>
      </c>
      <c r="F26" s="26">
        <v>-1475490.45</v>
      </c>
    </row>
    <row r="27" spans="1:6" x14ac:dyDescent="0.25">
      <c r="A27" s="24" t="s">
        <v>1903</v>
      </c>
      <c r="B27" s="26">
        <v>-27099.170000000002</v>
      </c>
      <c r="E27" s="72" t="s">
        <v>2291</v>
      </c>
      <c r="F27" s="26">
        <v>-1354416</v>
      </c>
    </row>
    <row r="28" spans="1:6" x14ac:dyDescent="0.25">
      <c r="A28" s="24" t="s">
        <v>2889</v>
      </c>
      <c r="B28" s="26">
        <v>-1475490.45</v>
      </c>
      <c r="E28" s="72" t="s">
        <v>2806</v>
      </c>
      <c r="F28" s="26">
        <v>-1337317.08</v>
      </c>
    </row>
    <row r="29" spans="1:6" x14ac:dyDescent="0.25">
      <c r="A29" s="24" t="s">
        <v>1861</v>
      </c>
      <c r="B29" s="26">
        <v>-20321.759999999998</v>
      </c>
      <c r="E29" s="72" t="s">
        <v>2849</v>
      </c>
      <c r="F29" s="26">
        <v>-1301899.01</v>
      </c>
    </row>
    <row r="30" spans="1:6" x14ac:dyDescent="0.25">
      <c r="A30" s="24" t="s">
        <v>2824</v>
      </c>
      <c r="B30" s="26">
        <v>-178417.92000000001</v>
      </c>
      <c r="E30" s="72" t="s">
        <v>2877</v>
      </c>
      <c r="F30" s="26">
        <v>-1191073.1600000001</v>
      </c>
    </row>
    <row r="31" spans="1:6" x14ac:dyDescent="0.25">
      <c r="A31" s="24" t="s">
        <v>2869</v>
      </c>
      <c r="B31" s="26">
        <v>-2354380.7999999998</v>
      </c>
      <c r="E31" s="72" t="s">
        <v>2694</v>
      </c>
      <c r="F31" s="26">
        <v>-1128800</v>
      </c>
    </row>
    <row r="32" spans="1:6" x14ac:dyDescent="0.25">
      <c r="A32" s="24" t="s">
        <v>2539</v>
      </c>
      <c r="B32" s="26">
        <v>-613.79999999999995</v>
      </c>
      <c r="E32" s="72" t="s">
        <v>2776</v>
      </c>
      <c r="F32" s="26">
        <v>-1054495.23</v>
      </c>
    </row>
    <row r="33" spans="1:6" x14ac:dyDescent="0.25">
      <c r="A33" s="24" t="s">
        <v>2568</v>
      </c>
      <c r="B33" s="26">
        <v>-202799.02</v>
      </c>
      <c r="E33" s="72" t="s">
        <v>2490</v>
      </c>
      <c r="F33" s="26">
        <v>-912473.1</v>
      </c>
    </row>
    <row r="34" spans="1:6" x14ac:dyDescent="0.25">
      <c r="A34" s="24" t="s">
        <v>2749</v>
      </c>
      <c r="B34" s="26">
        <v>-39109</v>
      </c>
      <c r="E34" s="72" t="s">
        <v>2499</v>
      </c>
      <c r="F34" s="26">
        <v>-781897.19</v>
      </c>
    </row>
    <row r="35" spans="1:6" x14ac:dyDescent="0.25">
      <c r="A35" s="24" t="s">
        <v>2806</v>
      </c>
      <c r="B35" s="26">
        <v>-1337317.08</v>
      </c>
      <c r="E35" s="72" t="s">
        <v>2685</v>
      </c>
      <c r="F35" s="26">
        <v>-648000</v>
      </c>
    </row>
    <row r="36" spans="1:6" x14ac:dyDescent="0.25">
      <c r="A36" s="24" t="s">
        <v>2694</v>
      </c>
      <c r="B36" s="26">
        <v>-1128800</v>
      </c>
      <c r="E36" s="72" t="s">
        <v>2758</v>
      </c>
      <c r="F36" s="26">
        <v>-641700</v>
      </c>
    </row>
    <row r="37" spans="1:6" x14ac:dyDescent="0.25">
      <c r="A37" s="24" t="s">
        <v>2203</v>
      </c>
      <c r="B37" s="26">
        <v>-332106.64</v>
      </c>
      <c r="E37" s="72" t="s">
        <v>2378</v>
      </c>
      <c r="F37" s="26">
        <v>-622557.89</v>
      </c>
    </row>
    <row r="38" spans="1:6" x14ac:dyDescent="0.25">
      <c r="A38" s="24" t="s">
        <v>2713</v>
      </c>
      <c r="B38" s="26">
        <v>-70000</v>
      </c>
      <c r="E38" s="72" t="s">
        <v>2399</v>
      </c>
      <c r="F38" s="26">
        <v>-610320</v>
      </c>
    </row>
    <row r="39" spans="1:6" x14ac:dyDescent="0.25">
      <c r="A39" s="24" t="s">
        <v>2559</v>
      </c>
      <c r="B39" s="26">
        <v>-1945396</v>
      </c>
      <c r="E39" s="72" t="s">
        <v>2841</v>
      </c>
      <c r="F39" s="26">
        <v>-545922.05000000005</v>
      </c>
    </row>
    <row r="40" spans="1:6" x14ac:dyDescent="0.25">
      <c r="A40" s="24" t="s">
        <v>2841</v>
      </c>
      <c r="B40" s="26">
        <v>-545922.05000000005</v>
      </c>
      <c r="E40" s="72" t="s">
        <v>2998</v>
      </c>
      <c r="F40" s="26">
        <v>-535975.25</v>
      </c>
    </row>
    <row r="41" spans="1:6" x14ac:dyDescent="0.25">
      <c r="A41" s="24" t="s">
        <v>2378</v>
      </c>
      <c r="B41" s="26">
        <v>-622557.89</v>
      </c>
      <c r="E41" s="72" t="s">
        <v>2521</v>
      </c>
      <c r="F41" s="26">
        <v>-466320</v>
      </c>
    </row>
    <row r="42" spans="1:6" x14ac:dyDescent="0.25">
      <c r="A42" s="24" t="s">
        <v>147</v>
      </c>
      <c r="B42" s="26">
        <v>-209719563205.53024</v>
      </c>
      <c r="E42" s="72" t="s">
        <v>2814</v>
      </c>
      <c r="F42" s="26">
        <v>-352307.07</v>
      </c>
    </row>
    <row r="43" spans="1:6" x14ac:dyDescent="0.25">
      <c r="A43" s="24" t="s">
        <v>2282</v>
      </c>
      <c r="B43" s="26">
        <v>-174251</v>
      </c>
      <c r="E43" s="72" t="s">
        <v>2203</v>
      </c>
      <c r="F43" s="26">
        <v>-332106.64</v>
      </c>
    </row>
    <row r="44" spans="1:6" x14ac:dyDescent="0.25">
      <c r="A44" s="24" t="s">
        <v>3366</v>
      </c>
      <c r="B44" s="26">
        <v>-2500000</v>
      </c>
      <c r="E44" s="72" t="s">
        <v>2630</v>
      </c>
      <c r="F44" s="26">
        <v>-300000</v>
      </c>
    </row>
    <row r="45" spans="1:6" x14ac:dyDescent="0.25">
      <c r="A45" s="24" t="s">
        <v>2898</v>
      </c>
      <c r="B45" s="26">
        <v>-222998.12</v>
      </c>
      <c r="E45" s="72" t="s">
        <v>1697</v>
      </c>
      <c r="F45" s="26">
        <v>-290587.90999999997</v>
      </c>
    </row>
    <row r="46" spans="1:6" x14ac:dyDescent="0.25">
      <c r="A46" s="24" t="s">
        <v>1101</v>
      </c>
      <c r="B46" s="26">
        <v>-757779378.14999998</v>
      </c>
      <c r="E46" s="72" t="s">
        <v>2929</v>
      </c>
      <c r="F46" s="26">
        <v>-277882.7</v>
      </c>
    </row>
    <row r="47" spans="1:6" x14ac:dyDescent="0.25">
      <c r="A47" s="24" t="s">
        <v>2512</v>
      </c>
      <c r="B47" s="26">
        <v>-3836000</v>
      </c>
      <c r="E47" s="72" t="s">
        <v>2898</v>
      </c>
      <c r="F47" s="26">
        <v>-222998.12</v>
      </c>
    </row>
    <row r="48" spans="1:6" x14ac:dyDescent="0.25">
      <c r="A48" s="24" t="s">
        <v>3358</v>
      </c>
      <c r="B48" s="26">
        <v>-3840000</v>
      </c>
      <c r="E48" s="72" t="s">
        <v>2530</v>
      </c>
      <c r="F48" s="26">
        <v>-209513</v>
      </c>
    </row>
    <row r="49" spans="1:6" x14ac:dyDescent="0.25">
      <c r="A49" s="24" t="s">
        <v>2550</v>
      </c>
      <c r="B49" s="26">
        <v>-3940.8</v>
      </c>
      <c r="E49" s="72" t="s">
        <v>2424</v>
      </c>
      <c r="F49" s="26">
        <v>-206760</v>
      </c>
    </row>
    <row r="50" spans="1:6" x14ac:dyDescent="0.25">
      <c r="A50" s="24" t="s">
        <v>3347</v>
      </c>
      <c r="B50" s="26">
        <v>-3000000</v>
      </c>
      <c r="E50" s="72" t="s">
        <v>2568</v>
      </c>
      <c r="F50" s="26">
        <v>-202799.02</v>
      </c>
    </row>
    <row r="51" spans="1:6" x14ac:dyDescent="0.25">
      <c r="A51" s="24" t="s">
        <v>2230</v>
      </c>
      <c r="B51" s="26">
        <v>-3000</v>
      </c>
      <c r="E51" s="72" t="s">
        <v>2465</v>
      </c>
      <c r="F51" s="26">
        <v>-178898</v>
      </c>
    </row>
    <row r="52" spans="1:6" x14ac:dyDescent="0.25">
      <c r="A52" s="24" t="s">
        <v>2530</v>
      </c>
      <c r="B52" s="26">
        <v>-209513</v>
      </c>
      <c r="E52" s="72" t="s">
        <v>2824</v>
      </c>
      <c r="F52" s="26">
        <v>-178417.92000000001</v>
      </c>
    </row>
    <row r="53" spans="1:6" x14ac:dyDescent="0.25">
      <c r="A53" s="24" t="s">
        <v>2725</v>
      </c>
      <c r="B53" s="26">
        <v>-90560</v>
      </c>
      <c r="E53" s="72" t="s">
        <v>1967</v>
      </c>
      <c r="F53" s="26">
        <v>-178014.23</v>
      </c>
    </row>
    <row r="54" spans="1:6" x14ac:dyDescent="0.25">
      <c r="A54" s="24" t="s">
        <v>2590</v>
      </c>
      <c r="B54" s="26">
        <v>-25270.1</v>
      </c>
      <c r="E54" s="72" t="s">
        <v>2282</v>
      </c>
      <c r="F54" s="26">
        <v>-174251</v>
      </c>
    </row>
    <row r="55" spans="1:6" x14ac:dyDescent="0.25">
      <c r="A55" s="24" t="s">
        <v>2619</v>
      </c>
      <c r="B55" s="26">
        <v>-36912330.539999999</v>
      </c>
      <c r="E55" s="72" t="s">
        <v>2456</v>
      </c>
      <c r="F55" s="26">
        <v>-168950</v>
      </c>
    </row>
    <row r="56" spans="1:6" x14ac:dyDescent="0.25">
      <c r="A56" s="24" t="s">
        <v>2734</v>
      </c>
      <c r="B56" s="26">
        <v>-24475000</v>
      </c>
      <c r="E56" s="72" t="s">
        <v>2359</v>
      </c>
      <c r="F56" s="26">
        <v>-159600</v>
      </c>
    </row>
    <row r="57" spans="1:6" x14ac:dyDescent="0.25">
      <c r="A57" s="24" t="s">
        <v>2302</v>
      </c>
      <c r="B57" s="26">
        <v>-7000</v>
      </c>
      <c r="E57" s="72" t="s">
        <v>3059</v>
      </c>
      <c r="F57" s="26">
        <v>-132447.74</v>
      </c>
    </row>
    <row r="58" spans="1:6" x14ac:dyDescent="0.25">
      <c r="A58" s="24" t="s">
        <v>2490</v>
      </c>
      <c r="B58" s="26">
        <v>-912473.1</v>
      </c>
      <c r="E58" s="72" t="s">
        <v>2320</v>
      </c>
      <c r="F58" s="26">
        <v>-132071.04000000001</v>
      </c>
    </row>
    <row r="59" spans="1:6" x14ac:dyDescent="0.25">
      <c r="A59" s="24" t="s">
        <v>2359</v>
      </c>
      <c r="B59" s="26">
        <v>-159600</v>
      </c>
      <c r="E59" s="72" t="s">
        <v>2610</v>
      </c>
      <c r="F59" s="26">
        <v>-126963</v>
      </c>
    </row>
    <row r="60" spans="1:6" x14ac:dyDescent="0.25">
      <c r="A60" s="24" t="s">
        <v>2667</v>
      </c>
      <c r="B60" s="26">
        <v>-6444415.7400000002</v>
      </c>
      <c r="E60" s="72" t="s">
        <v>2434</v>
      </c>
      <c r="F60" s="26">
        <v>-113050</v>
      </c>
    </row>
    <row r="61" spans="1:6" x14ac:dyDescent="0.25">
      <c r="A61" s="24" t="s">
        <v>2857</v>
      </c>
      <c r="B61" s="26">
        <v>-12868.16</v>
      </c>
      <c r="E61" s="72" t="s">
        <v>1680</v>
      </c>
      <c r="F61" s="26">
        <v>-112924.61</v>
      </c>
    </row>
    <row r="62" spans="1:6" x14ac:dyDescent="0.25">
      <c r="A62" s="24" t="s">
        <v>2339</v>
      </c>
      <c r="B62" s="26">
        <v>-68204.08</v>
      </c>
      <c r="E62" s="72" t="s">
        <v>2311</v>
      </c>
      <c r="F62" s="26">
        <v>-98548.38</v>
      </c>
    </row>
    <row r="63" spans="1:6" x14ac:dyDescent="0.25">
      <c r="A63" s="24" t="s">
        <v>2388</v>
      </c>
      <c r="B63" s="26">
        <v>-51972.89</v>
      </c>
      <c r="E63" s="72" t="s">
        <v>2725</v>
      </c>
      <c r="F63" s="26">
        <v>-90560</v>
      </c>
    </row>
    <row r="64" spans="1:6" x14ac:dyDescent="0.25">
      <c r="A64" s="24" t="s">
        <v>3286</v>
      </c>
      <c r="B64" s="26">
        <v>-12500</v>
      </c>
      <c r="E64" s="72" t="s">
        <v>2979</v>
      </c>
      <c r="F64" s="26">
        <v>-88559.28</v>
      </c>
    </row>
    <row r="65" spans="1:6" x14ac:dyDescent="0.25">
      <c r="A65" s="24" t="s">
        <v>2610</v>
      </c>
      <c r="B65" s="26">
        <v>-126963</v>
      </c>
      <c r="E65" s="72" t="s">
        <v>2989</v>
      </c>
      <c r="F65" s="26">
        <v>-86649.65</v>
      </c>
    </row>
    <row r="66" spans="1:6" x14ac:dyDescent="0.25">
      <c r="A66" s="24" t="s">
        <v>378</v>
      </c>
      <c r="B66" s="26">
        <v>-7105544578.9100008</v>
      </c>
      <c r="E66" s="72" t="s">
        <v>2954</v>
      </c>
      <c r="F66" s="26">
        <v>-80657.740000000005</v>
      </c>
    </row>
    <row r="67" spans="1:6" x14ac:dyDescent="0.25">
      <c r="A67" s="24" t="s">
        <v>2654</v>
      </c>
      <c r="B67" s="26">
        <v>-2458944.4500000002</v>
      </c>
      <c r="E67" s="72" t="s">
        <v>2447</v>
      </c>
      <c r="F67" s="26">
        <v>-76000</v>
      </c>
    </row>
    <row r="68" spans="1:6" x14ac:dyDescent="0.25">
      <c r="A68" s="24" t="s">
        <v>2060</v>
      </c>
      <c r="B68" s="26">
        <v>-37573.019999999997</v>
      </c>
      <c r="E68" s="72" t="s">
        <v>2713</v>
      </c>
      <c r="F68" s="26">
        <v>-70000</v>
      </c>
    </row>
    <row r="69" spans="1:6" x14ac:dyDescent="0.25">
      <c r="A69" s="24" t="s">
        <v>2499</v>
      </c>
      <c r="B69" s="26">
        <v>-781897.19</v>
      </c>
      <c r="E69" s="72" t="s">
        <v>2339</v>
      </c>
      <c r="F69" s="26">
        <v>-68204.08</v>
      </c>
    </row>
    <row r="70" spans="1:6" x14ac:dyDescent="0.25">
      <c r="A70" s="24" t="s">
        <v>2447</v>
      </c>
      <c r="B70" s="26">
        <v>-76000</v>
      </c>
      <c r="E70" s="72" t="s">
        <v>2244</v>
      </c>
      <c r="F70" s="26">
        <v>-64070</v>
      </c>
    </row>
    <row r="71" spans="1:6" x14ac:dyDescent="0.25">
      <c r="A71" s="24" t="s">
        <v>1967</v>
      </c>
      <c r="B71" s="26">
        <v>-178014.23</v>
      </c>
      <c r="E71" s="72" t="s">
        <v>345</v>
      </c>
      <c r="F71" s="26">
        <v>-53134.41</v>
      </c>
    </row>
    <row r="72" spans="1:6" x14ac:dyDescent="0.25">
      <c r="A72" s="24" t="s">
        <v>2004</v>
      </c>
      <c r="B72" s="26">
        <v>-21327.78</v>
      </c>
      <c r="E72" s="72" t="s">
        <v>2388</v>
      </c>
      <c r="F72" s="26">
        <v>-51972.89</v>
      </c>
    </row>
    <row r="73" spans="1:6" x14ac:dyDescent="0.25">
      <c r="A73" s="24" t="s">
        <v>2029</v>
      </c>
      <c r="B73" s="26">
        <v>-12814.38</v>
      </c>
      <c r="E73" s="72" t="s">
        <v>2676</v>
      </c>
      <c r="F73" s="26">
        <v>-49920</v>
      </c>
    </row>
    <row r="74" spans="1:6" x14ac:dyDescent="0.25">
      <c r="A74" s="24" t="s">
        <v>2068</v>
      </c>
      <c r="B74" s="26">
        <v>-12548.679999999998</v>
      </c>
      <c r="E74" s="72" t="s">
        <v>2984</v>
      </c>
      <c r="F74" s="26">
        <v>-47460.639999999999</v>
      </c>
    </row>
    <row r="75" spans="1:6" x14ac:dyDescent="0.25">
      <c r="A75" s="24" t="s">
        <v>713</v>
      </c>
      <c r="B75" s="26">
        <v>-2533593720.6599998</v>
      </c>
      <c r="E75" s="72" t="s">
        <v>3069</v>
      </c>
      <c r="F75" s="26">
        <v>-44476.03</v>
      </c>
    </row>
    <row r="76" spans="1:6" x14ac:dyDescent="0.25">
      <c r="A76" s="24" t="s">
        <v>345</v>
      </c>
      <c r="B76" s="26">
        <v>-53134.41</v>
      </c>
      <c r="E76" s="72" t="s">
        <v>3054</v>
      </c>
      <c r="F76" s="26">
        <v>-43731.35</v>
      </c>
    </row>
    <row r="77" spans="1:6" x14ac:dyDescent="0.25">
      <c r="A77" s="24" t="s">
        <v>2041</v>
      </c>
      <c r="B77" s="26">
        <v>-16033.150000000001</v>
      </c>
      <c r="E77" s="72" t="s">
        <v>3074</v>
      </c>
      <c r="F77" s="26">
        <v>-43283.94</v>
      </c>
    </row>
    <row r="78" spans="1:6" x14ac:dyDescent="0.25">
      <c r="A78" s="24" t="s">
        <v>159</v>
      </c>
      <c r="B78" s="26">
        <v>-36486404473.540009</v>
      </c>
      <c r="E78" s="72" t="s">
        <v>3064</v>
      </c>
      <c r="F78" s="26">
        <v>-40501.65</v>
      </c>
    </row>
    <row r="79" spans="1:6" x14ac:dyDescent="0.25">
      <c r="A79" s="24" t="s">
        <v>1995</v>
      </c>
      <c r="B79" s="26">
        <v>-12548.679999999998</v>
      </c>
      <c r="E79" s="72" t="s">
        <v>2749</v>
      </c>
      <c r="F79" s="26">
        <v>-39109</v>
      </c>
    </row>
    <row r="80" spans="1:6" x14ac:dyDescent="0.25">
      <c r="A80" s="24" t="s">
        <v>2077</v>
      </c>
      <c r="B80" s="26">
        <v>-12548.679999999998</v>
      </c>
      <c r="E80" s="72" t="s">
        <v>2328</v>
      </c>
      <c r="F80" s="26">
        <v>-38900</v>
      </c>
    </row>
    <row r="81" spans="1:6" x14ac:dyDescent="0.25">
      <c r="A81" s="24" t="s">
        <v>3272</v>
      </c>
      <c r="B81" s="26">
        <v>-1128.81</v>
      </c>
      <c r="E81" s="72" t="s">
        <v>1950</v>
      </c>
      <c r="F81" s="26">
        <v>-37636.479999999996</v>
      </c>
    </row>
    <row r="82" spans="1:6" x14ac:dyDescent="0.25">
      <c r="A82" s="24" t="s">
        <v>2368</v>
      </c>
      <c r="B82" s="26">
        <v>-8000</v>
      </c>
      <c r="E82" s="72" t="s">
        <v>2060</v>
      </c>
      <c r="F82" s="26">
        <v>-37573.019999999997</v>
      </c>
    </row>
    <row r="83" spans="1:6" x14ac:dyDescent="0.25">
      <c r="A83" s="24" t="s">
        <v>2630</v>
      </c>
      <c r="B83" s="26">
        <v>-300000</v>
      </c>
      <c r="E83" s="72" t="s">
        <v>2474</v>
      </c>
      <c r="F83" s="26">
        <v>-34733.279999999999</v>
      </c>
    </row>
    <row r="84" spans="1:6" x14ac:dyDescent="0.25">
      <c r="A84" s="24" t="s">
        <v>2994</v>
      </c>
      <c r="B84" s="26">
        <v>-90</v>
      </c>
      <c r="E84" s="72" t="s">
        <v>3049</v>
      </c>
      <c r="F84" s="26">
        <v>-34156.06</v>
      </c>
    </row>
    <row r="85" spans="1:6" x14ac:dyDescent="0.25">
      <c r="A85" s="24" t="s">
        <v>2969</v>
      </c>
      <c r="B85" s="26">
        <v>-12834.53</v>
      </c>
      <c r="E85" s="72" t="s">
        <v>3044</v>
      </c>
      <c r="F85" s="26">
        <v>-33197.1</v>
      </c>
    </row>
    <row r="86" spans="1:6" x14ac:dyDescent="0.25">
      <c r="A86" s="24" t="s">
        <v>2954</v>
      </c>
      <c r="B86" s="26">
        <v>-80657.740000000005</v>
      </c>
      <c r="E86" s="72" t="s">
        <v>2171</v>
      </c>
      <c r="F86" s="26">
        <v>-33140.160000000003</v>
      </c>
    </row>
    <row r="87" spans="1:6" x14ac:dyDescent="0.25">
      <c r="A87" s="24" t="s">
        <v>3064</v>
      </c>
      <c r="B87" s="26">
        <v>-40501.65</v>
      </c>
      <c r="E87" s="72" t="s">
        <v>3084</v>
      </c>
      <c r="F87" s="26">
        <v>-30478.36</v>
      </c>
    </row>
    <row r="88" spans="1:6" x14ac:dyDescent="0.25">
      <c r="A88" s="24" t="s">
        <v>3013</v>
      </c>
      <c r="B88" s="26">
        <v>-0.01</v>
      </c>
      <c r="E88" s="72" t="s">
        <v>3039</v>
      </c>
      <c r="F88" s="26">
        <v>-29791.9</v>
      </c>
    </row>
    <row r="89" spans="1:6" x14ac:dyDescent="0.25">
      <c r="A89" s="24" t="s">
        <v>3039</v>
      </c>
      <c r="B89" s="26">
        <v>-29791.9</v>
      </c>
      <c r="E89" s="72" t="s">
        <v>1903</v>
      </c>
      <c r="F89" s="26">
        <v>-27099.170000000002</v>
      </c>
    </row>
    <row r="90" spans="1:6" x14ac:dyDescent="0.25">
      <c r="A90" s="24" t="s">
        <v>2959</v>
      </c>
      <c r="B90" s="26">
        <v>-1321.06</v>
      </c>
      <c r="E90" s="72" t="s">
        <v>3094</v>
      </c>
      <c r="F90" s="26">
        <v>-26073.67</v>
      </c>
    </row>
    <row r="91" spans="1:6" x14ac:dyDescent="0.25">
      <c r="A91" s="24" t="s">
        <v>2989</v>
      </c>
      <c r="B91" s="26">
        <v>-86649.65</v>
      </c>
      <c r="E91" s="72" t="s">
        <v>2944</v>
      </c>
      <c r="F91" s="26">
        <v>-25876.15</v>
      </c>
    </row>
    <row r="92" spans="1:6" x14ac:dyDescent="0.25">
      <c r="A92" s="24" t="s">
        <v>3099</v>
      </c>
      <c r="B92" s="26">
        <v>-21131.72</v>
      </c>
      <c r="E92" s="72" t="s">
        <v>2590</v>
      </c>
      <c r="F92" s="26">
        <v>-25270.1</v>
      </c>
    </row>
    <row r="93" spans="1:6" x14ac:dyDescent="0.25">
      <c r="A93" s="24" t="s">
        <v>3089</v>
      </c>
      <c r="B93" s="26">
        <v>-15619.07</v>
      </c>
      <c r="E93" s="72" t="s">
        <v>2922</v>
      </c>
      <c r="F93" s="26">
        <v>-25009.64</v>
      </c>
    </row>
    <row r="94" spans="1:6" x14ac:dyDescent="0.25">
      <c r="A94" s="24" t="s">
        <v>3025</v>
      </c>
      <c r="B94" s="26">
        <v>-0.61</v>
      </c>
      <c r="E94" s="72" t="s">
        <v>3029</v>
      </c>
      <c r="F94" s="26">
        <v>-24921</v>
      </c>
    </row>
    <row r="95" spans="1:6" x14ac:dyDescent="0.25">
      <c r="A95" s="24" t="s">
        <v>2922</v>
      </c>
      <c r="B95" s="26">
        <v>-25009.64</v>
      </c>
      <c r="E95" s="72" t="s">
        <v>2964</v>
      </c>
      <c r="F95" s="26">
        <v>-22835.52</v>
      </c>
    </row>
    <row r="96" spans="1:6" x14ac:dyDescent="0.25">
      <c r="A96" s="24" t="s">
        <v>3069</v>
      </c>
      <c r="B96" s="26">
        <v>-44476.03</v>
      </c>
      <c r="E96" s="72" t="s">
        <v>2004</v>
      </c>
      <c r="F96" s="26">
        <v>-21327.78</v>
      </c>
    </row>
    <row r="97" spans="1:6" x14ac:dyDescent="0.25">
      <c r="A97" s="24" t="s">
        <v>2521</v>
      </c>
      <c r="B97" s="26">
        <v>-466320</v>
      </c>
      <c r="E97" s="72" t="s">
        <v>3099</v>
      </c>
      <c r="F97" s="26">
        <v>-21131.72</v>
      </c>
    </row>
    <row r="98" spans="1:6" x14ac:dyDescent="0.25">
      <c r="A98" s="24" t="s">
        <v>2328</v>
      </c>
      <c r="B98" s="26">
        <v>-38900</v>
      </c>
      <c r="E98" s="72" t="s">
        <v>3021</v>
      </c>
      <c r="F98" s="26">
        <v>-20492.759999999998</v>
      </c>
    </row>
    <row r="99" spans="1:6" x14ac:dyDescent="0.25">
      <c r="A99" s="24" t="s">
        <v>3017</v>
      </c>
      <c r="B99" s="26">
        <v>-1.32</v>
      </c>
      <c r="E99" s="72" t="s">
        <v>1861</v>
      </c>
      <c r="F99" s="26">
        <v>-20321.759999999998</v>
      </c>
    </row>
    <row r="100" spans="1:6" x14ac:dyDescent="0.25">
      <c r="A100" s="24" t="s">
        <v>2974</v>
      </c>
      <c r="B100" s="26">
        <v>-19007.669999999998</v>
      </c>
      <c r="E100" s="72" t="s">
        <v>2974</v>
      </c>
      <c r="F100" s="26">
        <v>-19007.669999999998</v>
      </c>
    </row>
    <row r="101" spans="1:6" x14ac:dyDescent="0.25">
      <c r="A101" s="24" t="s">
        <v>2399</v>
      </c>
      <c r="B101" s="26">
        <v>-610320</v>
      </c>
      <c r="E101" s="72" t="s">
        <v>3034</v>
      </c>
      <c r="F101" s="26">
        <v>-18859.78</v>
      </c>
    </row>
    <row r="102" spans="1:6" x14ac:dyDescent="0.25">
      <c r="A102" s="24" t="s">
        <v>3059</v>
      </c>
      <c r="B102" s="26">
        <v>-132447.74</v>
      </c>
      <c r="E102" s="72" t="s">
        <v>2041</v>
      </c>
      <c r="F102" s="26">
        <v>-16033.150000000001</v>
      </c>
    </row>
    <row r="103" spans="1:6" x14ac:dyDescent="0.25">
      <c r="A103" s="24" t="s">
        <v>2939</v>
      </c>
      <c r="B103" s="26">
        <v>-310.02999999999997</v>
      </c>
      <c r="E103" s="72" t="s">
        <v>3089</v>
      </c>
      <c r="F103" s="26">
        <v>-15619.07</v>
      </c>
    </row>
    <row r="104" spans="1:6" x14ac:dyDescent="0.25">
      <c r="A104" s="24" t="s">
        <v>3084</v>
      </c>
      <c r="B104" s="26">
        <v>-30478.36</v>
      </c>
      <c r="E104" s="72" t="s">
        <v>3008</v>
      </c>
      <c r="F104" s="26">
        <v>-14875.39</v>
      </c>
    </row>
    <row r="105" spans="1:6" x14ac:dyDescent="0.25">
      <c r="A105" s="24" t="s">
        <v>3003</v>
      </c>
      <c r="B105" s="26">
        <v>-0.06</v>
      </c>
      <c r="E105" s="72" t="s">
        <v>2934</v>
      </c>
      <c r="F105" s="26">
        <v>-13442.25</v>
      </c>
    </row>
    <row r="106" spans="1:6" x14ac:dyDescent="0.25">
      <c r="A106" s="24" t="s">
        <v>2979</v>
      </c>
      <c r="B106" s="26">
        <v>-88559.28</v>
      </c>
      <c r="E106" s="72" t="s">
        <v>2857</v>
      </c>
      <c r="F106" s="26">
        <v>-12868.16</v>
      </c>
    </row>
    <row r="107" spans="1:6" x14ac:dyDescent="0.25">
      <c r="A107" s="24" t="s">
        <v>2913</v>
      </c>
      <c r="B107" s="26">
        <v>-190.38</v>
      </c>
      <c r="E107" s="72" t="s">
        <v>2969</v>
      </c>
      <c r="F107" s="26">
        <v>-12834.53</v>
      </c>
    </row>
    <row r="108" spans="1:6" x14ac:dyDescent="0.25">
      <c r="A108" s="24" t="s">
        <v>2998</v>
      </c>
      <c r="B108" s="26">
        <v>-535975.25</v>
      </c>
      <c r="E108" s="72" t="s">
        <v>2029</v>
      </c>
      <c r="F108" s="26">
        <v>-12814.38</v>
      </c>
    </row>
    <row r="109" spans="1:6" x14ac:dyDescent="0.25">
      <c r="A109" s="24" t="s">
        <v>2271</v>
      </c>
      <c r="B109" s="26">
        <v>-6000</v>
      </c>
      <c r="E109" s="72" t="s">
        <v>2068</v>
      </c>
      <c r="F109" s="26">
        <v>-12548.679999999998</v>
      </c>
    </row>
    <row r="110" spans="1:6" x14ac:dyDescent="0.25">
      <c r="A110" s="24" t="s">
        <v>3029</v>
      </c>
      <c r="B110" s="26">
        <v>-24921</v>
      </c>
      <c r="E110" s="72" t="s">
        <v>1995</v>
      </c>
      <c r="F110" s="26">
        <v>-12548.679999999998</v>
      </c>
    </row>
    <row r="111" spans="1:6" x14ac:dyDescent="0.25">
      <c r="A111" s="24" t="s">
        <v>2311</v>
      </c>
      <c r="B111" s="26">
        <v>-98548.38</v>
      </c>
      <c r="E111" s="72" t="s">
        <v>2077</v>
      </c>
      <c r="F111" s="26">
        <v>-12548.679999999998</v>
      </c>
    </row>
    <row r="112" spans="1:6" x14ac:dyDescent="0.25">
      <c r="A112" s="24" t="s">
        <v>2685</v>
      </c>
      <c r="B112" s="26">
        <v>-648000</v>
      </c>
      <c r="E112" s="72" t="s">
        <v>3286</v>
      </c>
      <c r="F112" s="26">
        <v>-12500</v>
      </c>
    </row>
    <row r="113" spans="1:6" x14ac:dyDescent="0.25">
      <c r="A113" s="24" t="s">
        <v>2984</v>
      </c>
      <c r="B113" s="26">
        <v>-47460.639999999999</v>
      </c>
      <c r="E113" s="72" t="s">
        <v>2581</v>
      </c>
      <c r="F113" s="26">
        <v>-9820</v>
      </c>
    </row>
    <row r="114" spans="1:6" x14ac:dyDescent="0.25">
      <c r="A114" s="24" t="s">
        <v>2949</v>
      </c>
      <c r="B114" s="26">
        <v>-0.01</v>
      </c>
      <c r="E114" s="72" t="s">
        <v>2703</v>
      </c>
      <c r="F114" s="26">
        <v>-8100</v>
      </c>
    </row>
    <row r="115" spans="1:6" x14ac:dyDescent="0.25">
      <c r="A115" s="24" t="s">
        <v>3094</v>
      </c>
      <c r="B115" s="26">
        <v>-26073.67</v>
      </c>
      <c r="E115" s="72" t="s">
        <v>2368</v>
      </c>
      <c r="F115" s="26">
        <v>-8000</v>
      </c>
    </row>
    <row r="116" spans="1:6" x14ac:dyDescent="0.25">
      <c r="A116" s="24" t="s">
        <v>2703</v>
      </c>
      <c r="B116" s="26">
        <v>-8100</v>
      </c>
      <c r="E116" s="72" t="s">
        <v>2302</v>
      </c>
      <c r="F116" s="26">
        <v>-7000</v>
      </c>
    </row>
    <row r="117" spans="1:6" x14ac:dyDescent="0.25">
      <c r="A117" s="24" t="s">
        <v>3021</v>
      </c>
      <c r="B117" s="26">
        <v>-20492.759999999998</v>
      </c>
      <c r="E117" s="72" t="s">
        <v>2271</v>
      </c>
      <c r="F117" s="26">
        <v>-6000</v>
      </c>
    </row>
    <row r="118" spans="1:6" x14ac:dyDescent="0.25">
      <c r="A118" s="24" t="s">
        <v>2456</v>
      </c>
      <c r="B118" s="26">
        <v>-168950</v>
      </c>
      <c r="E118" s="72" t="s">
        <v>2643</v>
      </c>
      <c r="F118" s="26">
        <v>-5529.33</v>
      </c>
    </row>
    <row r="119" spans="1:6" x14ac:dyDescent="0.25">
      <c r="A119" s="24" t="s">
        <v>1680</v>
      </c>
      <c r="B119" s="26">
        <v>-112924.61</v>
      </c>
      <c r="E119" s="72" t="s">
        <v>2182</v>
      </c>
      <c r="F119" s="26">
        <v>-4651.8100000000004</v>
      </c>
    </row>
    <row r="120" spans="1:6" x14ac:dyDescent="0.25">
      <c r="A120" s="24" t="s">
        <v>3079</v>
      </c>
      <c r="B120" s="26">
        <v>-3795.16</v>
      </c>
      <c r="E120" s="72" t="s">
        <v>2550</v>
      </c>
      <c r="F120" s="26">
        <v>-3940.8</v>
      </c>
    </row>
    <row r="121" spans="1:6" x14ac:dyDescent="0.25">
      <c r="A121" s="24" t="s">
        <v>3074</v>
      </c>
      <c r="B121" s="26">
        <v>-43283.94</v>
      </c>
      <c r="E121" s="72" t="s">
        <v>3079</v>
      </c>
      <c r="F121" s="26">
        <v>-3795.16</v>
      </c>
    </row>
    <row r="122" spans="1:6" x14ac:dyDescent="0.25">
      <c r="A122" s="24" t="s">
        <v>2291</v>
      </c>
      <c r="B122" s="26">
        <v>-1354416</v>
      </c>
      <c r="E122" s="72" t="s">
        <v>2230</v>
      </c>
      <c r="F122" s="26">
        <v>-3000</v>
      </c>
    </row>
    <row r="123" spans="1:6" x14ac:dyDescent="0.25">
      <c r="A123" s="24" t="s">
        <v>3049</v>
      </c>
      <c r="B123" s="26">
        <v>-34156.06</v>
      </c>
      <c r="E123" s="72" t="s">
        <v>2959</v>
      </c>
      <c r="F123" s="26">
        <v>-1321.06</v>
      </c>
    </row>
    <row r="124" spans="1:6" x14ac:dyDescent="0.25">
      <c r="A124" s="24" t="s">
        <v>2929</v>
      </c>
      <c r="B124" s="26">
        <v>-277882.7</v>
      </c>
      <c r="E124" s="72" t="s">
        <v>3272</v>
      </c>
      <c r="F124" s="26">
        <v>-1128.81</v>
      </c>
    </row>
    <row r="125" spans="1:6" x14ac:dyDescent="0.25">
      <c r="A125" s="24" t="s">
        <v>2934</v>
      </c>
      <c r="B125" s="26">
        <v>-13442.25</v>
      </c>
      <c r="E125" s="72" t="s">
        <v>2539</v>
      </c>
      <c r="F125" s="26">
        <v>-613.79999999999995</v>
      </c>
    </row>
    <row r="126" spans="1:6" x14ac:dyDescent="0.25">
      <c r="A126" s="24" t="s">
        <v>2320</v>
      </c>
      <c r="B126" s="26">
        <v>-132071.04000000001</v>
      </c>
      <c r="E126" s="72" t="s">
        <v>2939</v>
      </c>
      <c r="F126" s="26">
        <v>-310.02999999999997</v>
      </c>
    </row>
    <row r="127" spans="1:6" x14ac:dyDescent="0.25">
      <c r="A127" s="24" t="s">
        <v>3044</v>
      </c>
      <c r="B127" s="26">
        <v>-33197.1</v>
      </c>
      <c r="E127" s="72" t="s">
        <v>2913</v>
      </c>
      <c r="F127" s="26">
        <v>-190.38</v>
      </c>
    </row>
    <row r="128" spans="1:6" x14ac:dyDescent="0.25">
      <c r="A128" s="24" t="s">
        <v>3008</v>
      </c>
      <c r="B128" s="26">
        <v>-14875.39</v>
      </c>
      <c r="E128" s="72" t="s">
        <v>2994</v>
      </c>
      <c r="F128" s="26">
        <v>-90</v>
      </c>
    </row>
    <row r="129" spans="1:6" x14ac:dyDescent="0.25">
      <c r="A129" s="24" t="s">
        <v>2944</v>
      </c>
      <c r="B129" s="26">
        <v>-25876.15</v>
      </c>
      <c r="E129" s="72" t="s">
        <v>3017</v>
      </c>
      <c r="F129" s="26">
        <v>-1.32</v>
      </c>
    </row>
    <row r="130" spans="1:6" x14ac:dyDescent="0.25">
      <c r="A130" s="24" t="s">
        <v>3054</v>
      </c>
      <c r="B130" s="26">
        <v>-43731.35</v>
      </c>
      <c r="E130" s="72" t="s">
        <v>3025</v>
      </c>
      <c r="F130" s="26">
        <v>-0.61</v>
      </c>
    </row>
    <row r="131" spans="1:6" x14ac:dyDescent="0.25">
      <c r="A131" s="24" t="s">
        <v>2964</v>
      </c>
      <c r="B131" s="26">
        <v>-22835.52</v>
      </c>
      <c r="E131" s="72" t="s">
        <v>3003</v>
      </c>
      <c r="F131" s="26">
        <v>-0.06</v>
      </c>
    </row>
    <row r="132" spans="1:6" x14ac:dyDescent="0.25">
      <c r="A132" s="24" t="s">
        <v>3034</v>
      </c>
      <c r="B132" s="26">
        <v>-18859.78</v>
      </c>
      <c r="E132" s="72" t="s">
        <v>3013</v>
      </c>
      <c r="F132" s="26">
        <v>-0.01</v>
      </c>
    </row>
    <row r="133" spans="1:6" x14ac:dyDescent="0.25">
      <c r="A133" s="24" t="s">
        <v>2424</v>
      </c>
      <c r="B133" s="26">
        <v>-206760</v>
      </c>
      <c r="E133" s="72" t="s">
        <v>2949</v>
      </c>
      <c r="F133" s="26">
        <v>-0.01</v>
      </c>
    </row>
    <row r="134" spans="1:6" x14ac:dyDescent="0.25">
      <c r="A134" s="24" t="s">
        <v>1623</v>
      </c>
      <c r="B134" s="26">
        <v>-256780514961.1503</v>
      </c>
    </row>
  </sheetData>
  <sortState ref="E4:F133">
    <sortCondition ref="F4:F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Дт Итого</vt:lpstr>
      <vt:lpstr>Pivot Дт Итого</vt:lpstr>
      <vt:lpstr>Расшифровка Дт</vt:lpstr>
      <vt:lpstr>Дт</vt:lpstr>
      <vt:lpstr>Pivot Дт</vt:lpstr>
      <vt:lpstr>OpenRepo</vt:lpstr>
      <vt:lpstr>Pivot OpenRepo</vt:lpstr>
      <vt:lpstr>Кт Итого</vt:lpstr>
      <vt:lpstr>Pivot Кт Итого</vt:lpstr>
      <vt:lpstr>Расшифровка Кт </vt:lpstr>
      <vt:lpstr>Кт</vt:lpstr>
      <vt:lpstr>Pivot Кт</vt:lpstr>
      <vt:lpstr>Короткая позиция</vt:lpstr>
      <vt:lpstr>Pivot Короткая позиция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2021-09-29T14:22:45Z</dcterms:modified>
</cp:coreProperties>
</file>