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Komputer1\Desktop\zajawki\praca\project_1_excel_sleep_student\"/>
    </mc:Choice>
  </mc:AlternateContent>
  <xr:revisionPtr revIDLastSave="0" documentId="13_ncr:1_{FDADE0D4-7154-481A-AEC1-DE299314EFBA}" xr6:coauthVersionLast="47" xr6:coauthVersionMax="47" xr10:uidLastSave="{00000000-0000-0000-0000-000000000000}"/>
  <bookViews>
    <workbookView xWindow="-120" yWindow="-120" windowWidth="29040" windowHeight="15720" activeTab="5" xr2:uid="{4451003F-EAFB-48E6-B2B1-B064DA2F7F0F}"/>
  </bookViews>
  <sheets>
    <sheet name="data" sheetId="2" r:id="rId1"/>
    <sheet name="stress" sheetId="13" r:id="rId2"/>
    <sheet name="number_of_students" sheetId="8" r:id="rId3"/>
    <sheet name="sleep_time" sheetId="10" r:id="rId4"/>
    <sheet name="sleep_issue_tech" sheetId="17" r:id="rId5"/>
    <sheet name="dashboard" sheetId="18" r:id="rId6"/>
  </sheets>
  <definedNames>
    <definedName name="average_sleep_time">sleep_time!$H$4</definedName>
    <definedName name="count_major">number_of_students!$I$18</definedName>
    <definedName name="ExternalData_1" localSheetId="0" hidden="1">data!$A$1:$I$101</definedName>
    <definedName name="major">dashboard!$C$6</definedName>
    <definedName name="Slicer_Major">#N/A</definedName>
    <definedName name="Slicer_Year">#N/A</definedName>
    <definedName name="year">dashboard!$F$6</definedName>
  </definedNames>
  <calcPr calcId="191029"/>
  <pivotCaches>
    <pivotCache cacheId="1"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17" l="1"/>
  <c r="B5" i="17" l="1"/>
  <c r="A3" i="17" l="1" a="1"/>
  <c r="A3" i="17" s="1"/>
  <c r="A9" i="17" l="1" a="1"/>
  <c r="B11" i="17" s="1"/>
  <c r="C5" i="17" l="1"/>
  <c r="D5" i="17"/>
  <c r="C4" i="17"/>
  <c r="B4" i="17"/>
  <c r="D4" i="17"/>
  <c r="C11" i="17"/>
  <c r="D11" i="17"/>
  <c r="A9" i="17"/>
  <c r="B10" i="17"/>
  <c r="C10" i="17"/>
  <c r="D10" i="17"/>
  <c r="B3" i="17"/>
  <c r="C3" i="17"/>
  <c r="D3" i="17"/>
  <c r="D9" i="17" l="1"/>
  <c r="C9" i="17"/>
  <c r="B3" i="10" l="1"/>
  <c r="E3" i="10" s="1"/>
  <c r="B4" i="10"/>
  <c r="E4" i="10" s="1"/>
  <c r="B2" i="10"/>
  <c r="F2" i="10" s="1"/>
  <c r="D18" i="8" a="1"/>
  <c r="D18" i="8" s="1"/>
  <c r="F18" i="8" s="1"/>
  <c r="A22" i="8" a="1"/>
  <c r="A22" i="8" s="1"/>
  <c r="D22" i="8" s="1" a="1"/>
  <c r="D22" i="8" s="1"/>
  <c r="A18" i="8" a="1"/>
  <c r="A18" i="8" s="1"/>
  <c r="B18" i="8" s="1"/>
  <c r="E19" i="8" l="1"/>
  <c r="E18" i="8"/>
  <c r="F20" i="8"/>
  <c r="B20" i="8"/>
  <c r="E20" i="8" s="1"/>
  <c r="B19" i="8"/>
  <c r="I18" i="8" s="1" a="1"/>
  <c r="I18" i="8" s="1"/>
  <c r="F3" i="10"/>
  <c r="H4" i="10"/>
  <c r="D26" i="18" s="1"/>
  <c r="E2" i="10"/>
  <c r="F4" i="10"/>
  <c r="F19" i="8"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B62B651-D004-4A5F-A8B5-A000998933E7}" keepAlive="1" name="Query - sim_student_sleep_data" description="Connection to the 'sim_student_sleep_data' query in the workbook." type="5" refreshedVersion="8" background="1" saveData="1">
    <dbPr connection="Provider=Microsoft.Mashup.OleDb.1;Data Source=$Workbook$;Location=sim_student_sleep_data;Extended Properties=&quot;&quot;" command="SELECT * FROM [sim_student_sleep_data]"/>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<sst xmlns="http://schemas.openxmlformats.org/spreadsheetml/2006/main" count="241" uniqueCount="129">
  <si>
    <t>Student_ID</t>
  </si>
  <si>
    <t>Sleep_Hours</t>
  </si>
  <si>
    <t>Stress_Level</t>
  </si>
  <si>
    <t>Year</t>
  </si>
  <si>
    <t>Major</t>
  </si>
  <si>
    <t>Use_Sleep_Tech</t>
  </si>
  <si>
    <t>Amount_Coffee_consumed</t>
  </si>
  <si>
    <t>Sleep_Issues</t>
  </si>
  <si>
    <t>GPA</t>
  </si>
  <si>
    <t>STUD001</t>
  </si>
  <si>
    <t>Arts</t>
  </si>
  <si>
    <t>STUD002</t>
  </si>
  <si>
    <t>Science</t>
  </si>
  <si>
    <t>STUD003</t>
  </si>
  <si>
    <t>STUD004</t>
  </si>
  <si>
    <t>STUD005</t>
  </si>
  <si>
    <t>STUD006</t>
  </si>
  <si>
    <t>Commerce</t>
  </si>
  <si>
    <t>STUD007</t>
  </si>
  <si>
    <t>STUD008</t>
  </si>
  <si>
    <t>STUD009</t>
  </si>
  <si>
    <t>STUD010</t>
  </si>
  <si>
    <t>STUD011</t>
  </si>
  <si>
    <t>STUD012</t>
  </si>
  <si>
    <t>STUD013</t>
  </si>
  <si>
    <t>STUD014</t>
  </si>
  <si>
    <t>STUD015</t>
  </si>
  <si>
    <t>STUD016</t>
  </si>
  <si>
    <t>STUD017</t>
  </si>
  <si>
    <t>STUD018</t>
  </si>
  <si>
    <t>STUD019</t>
  </si>
  <si>
    <t>STUD020</t>
  </si>
  <si>
    <t>STUD021</t>
  </si>
  <si>
    <t>STUD022</t>
  </si>
  <si>
    <t>STUD023</t>
  </si>
  <si>
    <t>STUD024</t>
  </si>
  <si>
    <t>STUD025</t>
  </si>
  <si>
    <t>STUD026</t>
  </si>
  <si>
    <t>STUD027</t>
  </si>
  <si>
    <t>STUD028</t>
  </si>
  <si>
    <t>STUD029</t>
  </si>
  <si>
    <t>STUD030</t>
  </si>
  <si>
    <t>STUD031</t>
  </si>
  <si>
    <t>STUD032</t>
  </si>
  <si>
    <t>STUD033</t>
  </si>
  <si>
    <t>STUD034</t>
  </si>
  <si>
    <t>STUD035</t>
  </si>
  <si>
    <t>STUD036</t>
  </si>
  <si>
    <t>STUD037</t>
  </si>
  <si>
    <t>STUD038</t>
  </si>
  <si>
    <t>STUD039</t>
  </si>
  <si>
    <t>STUD040</t>
  </si>
  <si>
    <t>STUD041</t>
  </si>
  <si>
    <t>STUD042</t>
  </si>
  <si>
    <t>STUD043</t>
  </si>
  <si>
    <t>STUD044</t>
  </si>
  <si>
    <t>STUD045</t>
  </si>
  <si>
    <t>STUD046</t>
  </si>
  <si>
    <t>STUD047</t>
  </si>
  <si>
    <t>STUD048</t>
  </si>
  <si>
    <t>STUD049</t>
  </si>
  <si>
    <t>STUD050</t>
  </si>
  <si>
    <t>STUD051</t>
  </si>
  <si>
    <t>STUD052</t>
  </si>
  <si>
    <t>STUD053</t>
  </si>
  <si>
    <t>STUD054</t>
  </si>
  <si>
    <t>STUD055</t>
  </si>
  <si>
    <t>STUD056</t>
  </si>
  <si>
    <t>STUD057</t>
  </si>
  <si>
    <t>STUD058</t>
  </si>
  <si>
    <t>STUD059</t>
  </si>
  <si>
    <t>STUD060</t>
  </si>
  <si>
    <t>STUD061</t>
  </si>
  <si>
    <t>STUD062</t>
  </si>
  <si>
    <t>STUD063</t>
  </si>
  <si>
    <t>STUD064</t>
  </si>
  <si>
    <t>STUD065</t>
  </si>
  <si>
    <t>STUD066</t>
  </si>
  <si>
    <t>STUD067</t>
  </si>
  <si>
    <t>STUD068</t>
  </si>
  <si>
    <t>STUD069</t>
  </si>
  <si>
    <t>STUD070</t>
  </si>
  <si>
    <t>STUD071</t>
  </si>
  <si>
    <t>STUD072</t>
  </si>
  <si>
    <t>STUD073</t>
  </si>
  <si>
    <t>STUD074</t>
  </si>
  <si>
    <t>STUD075</t>
  </si>
  <si>
    <t>STUD076</t>
  </si>
  <si>
    <t>STUD077</t>
  </si>
  <si>
    <t>STUD078</t>
  </si>
  <si>
    <t>STUD079</t>
  </si>
  <si>
    <t>STUD080</t>
  </si>
  <si>
    <t>STUD081</t>
  </si>
  <si>
    <t>STUD082</t>
  </si>
  <si>
    <t>STUD083</t>
  </si>
  <si>
    <t>STUD084</t>
  </si>
  <si>
    <t>STUD085</t>
  </si>
  <si>
    <t>STUD086</t>
  </si>
  <si>
    <t>STUD087</t>
  </si>
  <si>
    <t>STUD088</t>
  </si>
  <si>
    <t>STUD089</t>
  </si>
  <si>
    <t>STUD090</t>
  </si>
  <si>
    <t>STUD091</t>
  </si>
  <si>
    <t>STUD092</t>
  </si>
  <si>
    <t>STUD093</t>
  </si>
  <si>
    <t>STUD094</t>
  </si>
  <si>
    <t>STUD095</t>
  </si>
  <si>
    <t>STUD096</t>
  </si>
  <si>
    <t>STUD097</t>
  </si>
  <si>
    <t>STUD098</t>
  </si>
  <si>
    <t>STUD099</t>
  </si>
  <si>
    <t>STUD100</t>
  </si>
  <si>
    <t>Row Labels</t>
  </si>
  <si>
    <t>Grand Total</t>
  </si>
  <si>
    <t>Average of Stress_Level</t>
  </si>
  <si>
    <t>Count of Student_ID</t>
  </si>
  <si>
    <t>major</t>
  </si>
  <si>
    <t>year</t>
  </si>
  <si>
    <t>average sleep time</t>
  </si>
  <si>
    <t>year 1</t>
  </si>
  <si>
    <t>year 2</t>
  </si>
  <si>
    <t>year 3</t>
  </si>
  <si>
    <t>sleep hours</t>
  </si>
  <si>
    <t>number of students in the major</t>
  </si>
  <si>
    <t xml:space="preserve"> </t>
  </si>
  <si>
    <t>percentage of students with sleep problems</t>
  </si>
  <si>
    <t>sleep problems</t>
  </si>
  <si>
    <t>sleep tech</t>
  </si>
  <si>
    <t>Percentage of people using apps or tech tools to help them sleep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</si>
</sst>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Aptos Narrow"/>
      <family val="2"/>
      <charset val="238"/>
      <scheme val="minor"/>
    </font>
    <font>
      <sz val="8"/>
      <name val="Aptos Narrow"/>
      <family val="2"/>
      <charset val="238"/>
      <scheme val="minor"/>
    </font>
    <font>
      <sz val="11"/>
      <color theme="1"/>
      <name val="Aptos Narrow"/>
      <family val="2"/>
      <charset val="238"/>
      <scheme val="minor"/>
    </font>
    <font>
      <sz val="16"/>
      <color theme="1"/>
      <name val="Aptos Narrow"/>
      <family val="2"/>
      <charset val="238"/>
      <scheme val="minor"/>
    </font>
    <font>
      <sz val="28"/>
      <color theme="1"/>
      <name val="Aptos Narrow"/>
      <family val="2"/>
      <scheme val="minor"/>
    </font>
    <font>
      <b/>
      <sz val="12"/>
      <color rgb="FF292929"/>
      <name val="Arial"/>
      <family val="2"/>
      <charset val="238"/>
    </font>
    <font>
      <sz val="12"/>
      <color theme="1"/>
      <name val="Arial"/>
      <family val="2"/>
      <charset val="238"/>
    </font>
    <font>
      <sz val="20"/>
      <color theme="1"/>
      <name val="Arial"/>
      <family val="2"/>
      <charset val="238"/>
    </font>
    <font>
      <b/>
      <sz val="20"/>
      <color theme="1"/>
      <name val="Arial"/>
      <family val="2"/>
      <charset val="238"/>
    </font>
  </fonts>
  <fills count="6">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3" tint="0.89999084444715716"/>
        <bgColor indexed="64"/>
      </patternFill>
    </fill>
    <fill>
      <patternFill patternType="solid">
        <fgColor theme="3" tint="0.749992370372631"/>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medium">
        <color theme="3" tint="0.499984740745262"/>
      </left>
      <right/>
      <top style="medium">
        <color theme="3" tint="0.499984740745262"/>
      </top>
      <bottom/>
      <diagonal/>
    </border>
    <border>
      <left/>
      <right style="medium">
        <color theme="3" tint="0.499984740745262"/>
      </right>
      <top style="medium">
        <color theme="3" tint="0.499984740745262"/>
      </top>
      <bottom/>
      <diagonal/>
    </border>
    <border>
      <left style="medium">
        <color theme="3" tint="0.499984740745262"/>
      </left>
      <right/>
      <top/>
      <bottom style="medium">
        <color theme="3" tint="0.499984740745262"/>
      </bottom>
      <diagonal/>
    </border>
    <border>
      <left/>
      <right style="medium">
        <color theme="3" tint="0.499984740745262"/>
      </right>
      <top/>
      <bottom style="medium">
        <color theme="3" tint="0.499984740745262"/>
      </bottom>
      <diagonal/>
    </border>
    <border>
      <left/>
      <right/>
      <top style="medium">
        <color theme="3" tint="0.499984740745262"/>
      </top>
      <bottom/>
      <diagonal/>
    </border>
    <border>
      <left/>
      <right/>
      <top/>
      <bottom style="medium">
        <color theme="3" tint="0.499984740745262"/>
      </bottom>
      <diagonal/>
    </border>
    <border>
      <left style="medium">
        <color theme="3" tint="0.499984740745262"/>
      </left>
      <right/>
      <top style="medium">
        <color theme="3" tint="0.499984740745262"/>
      </top>
      <bottom style="medium">
        <color theme="3" tint="0.499984740745262"/>
      </bottom>
      <diagonal/>
    </border>
    <border>
      <left/>
      <right style="medium">
        <color theme="3" tint="0.499984740745262"/>
      </right>
      <top style="medium">
        <color theme="3" tint="0.499984740745262"/>
      </top>
      <bottom style="medium">
        <color theme="3" tint="0.499984740745262"/>
      </bottom>
      <diagonal/>
    </border>
    <border>
      <left style="medium">
        <color theme="3" tint="9.9978637043366805E-2"/>
      </left>
      <right style="thin">
        <color theme="1"/>
      </right>
      <top style="thin">
        <color theme="1"/>
      </top>
      <bottom style="thin">
        <color theme="1"/>
      </bottom>
      <diagonal/>
    </border>
    <border>
      <left style="thin">
        <color theme="1"/>
      </left>
      <right style="medium">
        <color theme="3" tint="9.9978637043366805E-2"/>
      </right>
      <top style="thin">
        <color theme="1"/>
      </top>
      <bottom style="thin">
        <color theme="1"/>
      </bottom>
      <diagonal/>
    </border>
    <border>
      <left style="medium">
        <color theme="3" tint="9.9978637043366805E-2"/>
      </left>
      <right style="thin">
        <color theme="1"/>
      </right>
      <top style="thin">
        <color theme="1"/>
      </top>
      <bottom style="medium">
        <color theme="3" tint="9.9978637043366805E-2"/>
      </bottom>
      <diagonal/>
    </border>
    <border>
      <left style="thin">
        <color theme="1"/>
      </left>
      <right style="thin">
        <color theme="1"/>
      </right>
      <top style="thin">
        <color theme="1"/>
      </top>
      <bottom style="medium">
        <color theme="3" tint="9.9978637043366805E-2"/>
      </bottom>
      <diagonal/>
    </border>
    <border>
      <left style="thin">
        <color theme="1"/>
      </left>
      <right style="medium">
        <color theme="3" tint="9.9978637043366805E-2"/>
      </right>
      <top style="thin">
        <color theme="1"/>
      </top>
      <bottom style="medium">
        <color theme="3" tint="9.9978637043366805E-2"/>
      </bottom>
      <diagonal/>
    </border>
    <border>
      <left style="medium">
        <color theme="3" tint="9.9978637043366805E-2"/>
      </left>
      <right style="thin">
        <color theme="1"/>
      </right>
      <top style="medium">
        <color theme="3" tint="9.9978637043366805E-2"/>
      </top>
      <bottom/>
      <diagonal/>
    </border>
    <border>
      <left style="thin">
        <color theme="1"/>
      </left>
      <right style="thin">
        <color theme="1"/>
      </right>
      <top style="medium">
        <color theme="3" tint="9.9978637043366805E-2"/>
      </top>
      <bottom/>
      <diagonal/>
    </border>
    <border>
      <left style="thin">
        <color theme="1"/>
      </left>
      <right style="medium">
        <color theme="3" tint="9.9978637043366805E-2"/>
      </right>
      <top style="medium">
        <color theme="3" tint="9.9978637043366805E-2"/>
      </top>
      <bottom/>
      <diagonal/>
    </border>
    <border>
      <left style="medium">
        <color theme="3" tint="9.9978637043366805E-2"/>
      </left>
      <right/>
      <top style="medium">
        <color theme="3" tint="9.9978637043366805E-2"/>
      </top>
      <bottom style="thin">
        <color indexed="64"/>
      </bottom>
      <diagonal/>
    </border>
    <border>
      <left style="medium">
        <color theme="3" tint="9.9978637043366805E-2"/>
      </left>
      <right style="thin">
        <color theme="1"/>
      </right>
      <top style="medium">
        <color theme="3" tint="9.9978637043366805E-2"/>
      </top>
      <bottom style="thin">
        <color theme="1"/>
      </bottom>
      <diagonal/>
    </border>
    <border>
      <left style="thin">
        <color theme="1"/>
      </left>
      <right style="thin">
        <color theme="1"/>
      </right>
      <top style="medium">
        <color theme="3" tint="9.9978637043366805E-2"/>
      </top>
      <bottom style="thin">
        <color theme="1"/>
      </bottom>
      <diagonal/>
    </border>
    <border>
      <left style="thin">
        <color theme="1"/>
      </left>
      <right style="medium">
        <color theme="3" tint="9.9978637043366805E-2"/>
      </right>
      <top style="medium">
        <color theme="3" tint="9.9978637043366805E-2"/>
      </top>
      <bottom style="thin">
        <color theme="1"/>
      </bottom>
      <diagonal/>
    </border>
    <border>
      <left style="medium">
        <color theme="3" tint="9.9978637043366805E-2"/>
      </left>
      <right/>
      <top style="thin">
        <color indexed="64"/>
      </top>
      <bottom style="thin">
        <color indexed="64"/>
      </bottom>
      <diagonal/>
    </border>
    <border>
      <left style="medium">
        <color theme="3" tint="9.9978637043366805E-2"/>
      </left>
      <right/>
      <top style="thin">
        <color indexed="64"/>
      </top>
      <bottom style="medium">
        <color theme="3" tint="9.9978637043366805E-2"/>
      </bottom>
      <diagonal/>
    </border>
    <border>
      <left style="medium">
        <color theme="3" tint="9.9978637043366805E-2"/>
      </left>
      <right style="thin">
        <color indexed="64"/>
      </right>
      <top style="thin">
        <color indexed="64"/>
      </top>
      <bottom style="thin">
        <color indexed="64"/>
      </bottom>
      <diagonal/>
    </border>
    <border>
      <left style="thin">
        <color indexed="64"/>
      </left>
      <right style="medium">
        <color theme="3" tint="9.9978637043366805E-2"/>
      </right>
      <top style="thin">
        <color indexed="64"/>
      </top>
      <bottom style="thin">
        <color indexed="64"/>
      </bottom>
      <diagonal/>
    </border>
    <border>
      <left style="medium">
        <color theme="3" tint="9.9978637043366805E-2"/>
      </left>
      <right style="thin">
        <color indexed="64"/>
      </right>
      <top style="thin">
        <color indexed="64"/>
      </top>
      <bottom style="medium">
        <color theme="3" tint="9.9978637043366805E-2"/>
      </bottom>
      <diagonal/>
    </border>
    <border>
      <left style="thin">
        <color indexed="64"/>
      </left>
      <right style="thin">
        <color indexed="64"/>
      </right>
      <top style="thin">
        <color indexed="64"/>
      </top>
      <bottom style="medium">
        <color theme="3" tint="9.9978637043366805E-2"/>
      </bottom>
      <diagonal/>
    </border>
    <border>
      <left style="thin">
        <color indexed="64"/>
      </left>
      <right style="medium">
        <color theme="3" tint="9.9978637043366805E-2"/>
      </right>
      <top style="thin">
        <color indexed="64"/>
      </top>
      <bottom style="medium">
        <color theme="3" tint="9.9978637043366805E-2"/>
      </bottom>
      <diagonal/>
    </border>
    <border>
      <left style="medium">
        <color theme="3" tint="9.9978637043366805E-2"/>
      </left>
      <right style="thin">
        <color indexed="64"/>
      </right>
      <top style="medium">
        <color theme="3" tint="9.9978637043366805E-2"/>
      </top>
      <bottom/>
      <diagonal/>
    </border>
    <border>
      <left style="thin">
        <color indexed="64"/>
      </left>
      <right style="thin">
        <color indexed="64"/>
      </right>
      <top style="medium">
        <color theme="3" tint="9.9978637043366805E-2"/>
      </top>
      <bottom/>
      <diagonal/>
    </border>
    <border>
      <left style="thin">
        <color indexed="64"/>
      </left>
      <right style="medium">
        <color theme="3" tint="9.9978637043366805E-2"/>
      </right>
      <top style="medium">
        <color theme="3" tint="9.9978637043366805E-2"/>
      </top>
      <bottom/>
      <diagonal/>
    </border>
    <border>
      <left style="medium">
        <color theme="3" tint="9.9978637043366805E-2"/>
      </left>
      <right style="thin">
        <color indexed="64"/>
      </right>
      <top style="medium">
        <color theme="3" tint="9.9978637043366805E-2"/>
      </top>
      <bottom style="thin">
        <color indexed="64"/>
      </bottom>
      <diagonal/>
    </border>
    <border>
      <left style="thin">
        <color indexed="64"/>
      </left>
      <right style="thin">
        <color indexed="64"/>
      </right>
      <top style="medium">
        <color theme="3" tint="9.9978637043366805E-2"/>
      </top>
      <bottom style="thin">
        <color indexed="64"/>
      </bottom>
      <diagonal/>
    </border>
    <border>
      <left style="thin">
        <color indexed="64"/>
      </left>
      <right style="medium">
        <color theme="3" tint="9.9978637043366805E-2"/>
      </right>
      <top style="medium">
        <color theme="3" tint="9.9978637043366805E-2"/>
      </top>
      <bottom style="thin">
        <color indexed="64"/>
      </bottom>
      <diagonal/>
    </border>
    <border>
      <left style="medium">
        <color theme="3" tint="0.749992370372631"/>
      </left>
      <right/>
      <top style="medium">
        <color theme="3" tint="0.749992370372631"/>
      </top>
      <bottom style="medium">
        <color theme="3" tint="0.749992370372631"/>
      </bottom>
      <diagonal/>
    </border>
    <border>
      <left/>
      <right/>
      <top style="medium">
        <color theme="3" tint="0.749992370372631"/>
      </top>
      <bottom style="medium">
        <color theme="3" tint="0.749992370372631"/>
      </bottom>
      <diagonal/>
    </border>
    <border>
      <left/>
      <right style="medium">
        <color theme="3" tint="0.749992370372631"/>
      </right>
      <top style="medium">
        <color theme="3" tint="0.749992370372631"/>
      </top>
      <bottom style="medium">
        <color theme="3" tint="0.749992370372631"/>
      </bottom>
      <diagonal/>
    </border>
  </borders>
  <cellStyleXfs count="2">
    <xf numFmtId="0" fontId="0" fillId="0" borderId="0"/>
    <xf numFmtId="9" fontId="2" fillId="0" borderId="0" applyFont="0" applyFill="0" applyBorder="0" applyAlignment="0" applyProtection="0"/>
  </cellStyleXfs>
  <cellXfs count="52">
    <xf numFmtId="0" fontId="0" fillId="0" borderId="0" xfId="0"/>
    <xf numFmtId="2"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9" fontId="0" fillId="0" borderId="0" xfId="1" applyFont="1"/>
    <xf numFmtId="0" fontId="6" fillId="0" borderId="0" xfId="0" applyFont="1" applyAlignment="1">
      <alignment wrapText="1"/>
    </xf>
    <xf numFmtId="0" fontId="3" fillId="3" borderId="0" xfId="0" applyFont="1" applyFill="1" applyAlignment="1">
      <alignment horizontal="center"/>
    </xf>
    <xf numFmtId="0" fontId="3" fillId="3" borderId="0" xfId="0" applyFont="1" applyFill="1"/>
    <xf numFmtId="0" fontId="6" fillId="0" borderId="0" xfId="0" applyFont="1" applyAlignment="1">
      <alignment horizontal="center"/>
    </xf>
    <xf numFmtId="0" fontId="6" fillId="2" borderId="16" xfId="0" applyFont="1" applyFill="1" applyBorder="1" applyAlignment="1">
      <alignment horizontal="center"/>
    </xf>
    <xf numFmtId="0" fontId="6" fillId="2" borderId="17" xfId="0" applyFont="1" applyFill="1" applyBorder="1" applyAlignment="1">
      <alignment horizontal="center"/>
    </xf>
    <xf numFmtId="0" fontId="6" fillId="2" borderId="18" xfId="0" applyFont="1" applyFill="1" applyBorder="1" applyAlignment="1">
      <alignment horizontal="center"/>
    </xf>
    <xf numFmtId="0" fontId="6" fillId="2" borderId="19" xfId="0" applyFont="1" applyFill="1" applyBorder="1" applyAlignment="1">
      <alignment horizontal="center"/>
    </xf>
    <xf numFmtId="9" fontId="6" fillId="0" borderId="20" xfId="1" applyFont="1" applyBorder="1" applyAlignment="1">
      <alignment horizontal="center"/>
    </xf>
    <xf numFmtId="9" fontId="6" fillId="0" borderId="21" xfId="1" applyFont="1" applyBorder="1" applyAlignment="1">
      <alignment horizontal="center"/>
    </xf>
    <xf numFmtId="9" fontId="6" fillId="0" borderId="22" xfId="1" applyFont="1" applyBorder="1" applyAlignment="1">
      <alignment horizontal="center"/>
    </xf>
    <xf numFmtId="0" fontId="6" fillId="2" borderId="23" xfId="0" applyFont="1" applyFill="1" applyBorder="1" applyAlignment="1">
      <alignment horizontal="center"/>
    </xf>
    <xf numFmtId="9" fontId="6" fillId="0" borderId="11" xfId="1" applyFont="1" applyBorder="1" applyAlignment="1">
      <alignment horizontal="center"/>
    </xf>
    <xf numFmtId="9" fontId="6" fillId="0" borderId="2" xfId="1" applyFont="1" applyBorder="1" applyAlignment="1">
      <alignment horizontal="center"/>
    </xf>
    <xf numFmtId="9" fontId="6" fillId="0" borderId="12" xfId="1" applyFont="1" applyBorder="1" applyAlignment="1">
      <alignment horizontal="center"/>
    </xf>
    <xf numFmtId="0" fontId="6" fillId="2" borderId="24" xfId="0" applyFont="1" applyFill="1" applyBorder="1" applyAlignment="1">
      <alignment horizontal="center"/>
    </xf>
    <xf numFmtId="9" fontId="6" fillId="0" borderId="13" xfId="1" applyFont="1" applyBorder="1" applyAlignment="1">
      <alignment horizontal="center"/>
    </xf>
    <xf numFmtId="9" fontId="6" fillId="0" borderId="14" xfId="1" applyFont="1" applyBorder="1" applyAlignment="1">
      <alignment horizontal="center"/>
    </xf>
    <xf numFmtId="9" fontId="6" fillId="0" borderId="15" xfId="1" applyFont="1" applyBorder="1" applyAlignment="1">
      <alignment horizontal="center"/>
    </xf>
    <xf numFmtId="0" fontId="6" fillId="2" borderId="30" xfId="0" applyFont="1" applyFill="1" applyBorder="1" applyAlignment="1">
      <alignment horizontal="center"/>
    </xf>
    <xf numFmtId="0" fontId="6" fillId="2" borderId="31" xfId="0" applyFont="1" applyFill="1" applyBorder="1" applyAlignment="1">
      <alignment horizontal="center"/>
    </xf>
    <xf numFmtId="0" fontId="6" fillId="2" borderId="32" xfId="0" applyFont="1" applyFill="1" applyBorder="1" applyAlignment="1">
      <alignment horizontal="center"/>
    </xf>
    <xf numFmtId="9" fontId="6" fillId="0" borderId="33" xfId="1" applyFont="1" applyBorder="1" applyAlignment="1">
      <alignment horizontal="center"/>
    </xf>
    <xf numFmtId="9" fontId="6" fillId="0" borderId="34" xfId="1" applyFont="1" applyBorder="1" applyAlignment="1">
      <alignment horizontal="center"/>
    </xf>
    <xf numFmtId="9" fontId="6" fillId="0" borderId="35" xfId="1" applyFont="1" applyBorder="1" applyAlignment="1">
      <alignment horizontal="center"/>
    </xf>
    <xf numFmtId="9" fontId="6" fillId="0" borderId="25" xfId="1" applyFont="1" applyBorder="1" applyAlignment="1">
      <alignment horizontal="center"/>
    </xf>
    <xf numFmtId="9" fontId="6" fillId="0" borderId="1" xfId="1" applyFont="1" applyBorder="1" applyAlignment="1">
      <alignment horizontal="center"/>
    </xf>
    <xf numFmtId="9" fontId="6" fillId="0" borderId="26" xfId="1" applyFont="1" applyBorder="1" applyAlignment="1">
      <alignment horizontal="center"/>
    </xf>
    <xf numFmtId="9" fontId="6" fillId="0" borderId="27" xfId="1" applyFont="1" applyBorder="1" applyAlignment="1">
      <alignment horizontal="center"/>
    </xf>
    <xf numFmtId="9" fontId="6" fillId="0" borderId="28" xfId="1" applyFont="1" applyBorder="1" applyAlignment="1">
      <alignment horizontal="center"/>
    </xf>
    <xf numFmtId="9" fontId="6" fillId="0" borderId="29" xfId="1" applyFont="1" applyBorder="1" applyAlignment="1">
      <alignment horizontal="center"/>
    </xf>
    <xf numFmtId="0" fontId="7" fillId="4" borderId="3" xfId="0" applyFont="1" applyFill="1" applyBorder="1" applyAlignment="1">
      <alignment horizontal="center"/>
    </xf>
    <xf numFmtId="0" fontId="7" fillId="4" borderId="7" xfId="0" applyFont="1" applyFill="1" applyBorder="1" applyAlignment="1">
      <alignment horizontal="center"/>
    </xf>
    <xf numFmtId="0" fontId="7" fillId="4" borderId="4" xfId="0" applyFont="1" applyFill="1" applyBorder="1" applyAlignment="1">
      <alignment horizontal="center"/>
    </xf>
    <xf numFmtId="2" fontId="8" fillId="4" borderId="5" xfId="0" applyNumberFormat="1" applyFont="1" applyFill="1" applyBorder="1" applyAlignment="1">
      <alignment horizontal="center"/>
    </xf>
    <xf numFmtId="2" fontId="8" fillId="4" borderId="8" xfId="0" applyNumberFormat="1" applyFont="1" applyFill="1" applyBorder="1" applyAlignment="1">
      <alignment horizontal="center"/>
    </xf>
    <xf numFmtId="2" fontId="8" fillId="4" borderId="6" xfId="0" applyNumberFormat="1" applyFont="1" applyFill="1" applyBorder="1" applyAlignment="1">
      <alignment horizontal="center"/>
    </xf>
    <xf numFmtId="0" fontId="5" fillId="4" borderId="36" xfId="0" applyFont="1" applyFill="1" applyBorder="1" applyAlignment="1">
      <alignment horizontal="center" vertical="center" wrapText="1"/>
    </xf>
    <xf numFmtId="0" fontId="5" fillId="4" borderId="37" xfId="0" applyFont="1" applyFill="1" applyBorder="1" applyAlignment="1">
      <alignment horizontal="center" vertical="center" wrapText="1"/>
    </xf>
    <xf numFmtId="0" fontId="5" fillId="4" borderId="38" xfId="0" applyFont="1" applyFill="1" applyBorder="1" applyAlignment="1">
      <alignment horizontal="center" vertical="center" wrapText="1"/>
    </xf>
    <xf numFmtId="0" fontId="7" fillId="5" borderId="5" xfId="0" applyFont="1" applyFill="1" applyBorder="1" applyAlignment="1" applyProtection="1">
      <alignment horizontal="center"/>
      <protection locked="0"/>
    </xf>
    <xf numFmtId="0" fontId="7" fillId="5" borderId="6" xfId="0" applyFont="1" applyFill="1" applyBorder="1" applyAlignment="1" applyProtection="1">
      <alignment horizontal="center"/>
      <protection locked="0"/>
    </xf>
    <xf numFmtId="0" fontId="7" fillId="5" borderId="9" xfId="0" applyFont="1" applyFill="1" applyBorder="1" applyAlignment="1" applyProtection="1">
      <alignment horizontal="center"/>
      <protection locked="0"/>
    </xf>
    <xf numFmtId="0" fontId="7" fillId="5" borderId="10" xfId="0" applyFont="1" applyFill="1" applyBorder="1" applyAlignment="1" applyProtection="1">
      <alignment horizontal="center"/>
      <protection locked="0"/>
    </xf>
    <xf numFmtId="0" fontId="4" fillId="0" borderId="0" xfId="0" applyFont="1" applyAlignment="1">
      <alignment horizontal="center" vertical="center"/>
    </xf>
    <xf numFmtId="0" fontId="0" fillId="0" borderId="0" xfId="0" applyAlignment="1">
      <alignment horizontal="center" vertical="center"/>
    </xf>
  </cellXfs>
  <cellStyles count="2">
    <cellStyle name="Normal" xfId="0" builtinId="0"/>
    <cellStyle name="Percent" xfId="1" builtinId="5"/>
  </cellStyles>
  <dxfs count="17">
    <dxf>
      <numFmt numFmtId="2" formatCode="0.00"/>
    </dxf>
    <dxf>
      <numFmt numFmtId="2" formatCode="0.00"/>
    </dxf>
    <dxf>
      <numFmt numFmtId="2" formatCode="0.00"/>
    </dxf>
    <dxf>
      <numFmt numFmtId="2" formatCode="0.00"/>
    </dxf>
    <dxf>
      <numFmt numFmtId="2" formatCode="0.00"/>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color theme="1"/>
      </font>
      <fill>
        <patternFill>
          <fgColor auto="1"/>
        </patternFill>
      </fill>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color theme="1"/>
      </font>
      <fill>
        <patternFill patternType="none">
          <bgColor auto="1"/>
        </patternFill>
      </fill>
      <border>
        <left style="thin">
          <color theme="4"/>
        </left>
        <right style="thin">
          <color theme="4"/>
        </right>
        <top style="thin">
          <color theme="4"/>
        </top>
        <bottom style="thin">
          <color theme="4"/>
        </bottom>
        <vertical/>
        <horizontal/>
      </border>
    </dxf>
  </dxfs>
  <tableStyles count="2" defaultTableStyle="TableStyleMedium2" defaultPivotStyle="PivotStyleLight16">
    <tableStyle name="SlicerStyleLight1 2" pivot="0" table="0" count="10" xr9:uid="{32AA0F91-EE80-41FA-853D-6327BC471688}">
      <tableStyleElement type="wholeTable" dxfId="16"/>
      <tableStyleElement type="headerRow" dxfId="15"/>
    </tableStyle>
    <tableStyle name="SlicerStyleLight1 3" pivot="0" table="0" count="10" xr9:uid="{5E84808A-D316-4D68-8EA8-DCB976948355}">
      <tableStyleElement type="wholeTable" dxfId="14"/>
      <tableStyleElement type="headerRow" dxfId="13"/>
    </tableStyle>
  </tableStyles>
  <colors>
    <mruColors>
      <color rgb="FFFDFBAB"/>
      <color rgb="FFF5F7AF"/>
      <color rgb="FFFFFFCC"/>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3" tint="0.749961851863155"/>
              <bgColor theme="4" tint="0.79995117038483843"/>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3" tint="0.74996185186315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3" tint="0.749961851863155"/>
              <bgColor rgb="FFFDFBAB"/>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22/10/relationships/richValueRel" Target="richData/richValueRel.xml"/><Relationship Id="rId10" Type="http://schemas.openxmlformats.org/officeDocument/2006/relationships/theme" Target="theme/theme1.xml"/><Relationship Id="rId19" Type="http://schemas.openxmlformats.org/officeDocument/2006/relationships/calcChain" Target="calcChain.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pl-PL" sz="1800" b="0" i="0" u="none" strike="noStrike" baseline="0">
                <a:effectLst/>
                <a:latin typeface="Arial" panose="020B0604020202020204" pitchFamily="34" charset="0"/>
                <a:cs typeface="Arial" panose="020B0604020202020204" pitchFamily="34" charset="0"/>
              </a:rPr>
              <a:t>How long do students sleep?</a:t>
            </a:r>
          </a:p>
        </c:rich>
      </c:tx>
      <c:layout>
        <c:manualLayout>
          <c:xMode val="edge"/>
          <c:yMode val="edge"/>
          <c:x val="0.21214081247335406"/>
          <c:y val="1.794436082924699E-3"/>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title>
    <c:autoTitleDeleted val="0"/>
    <c:plotArea>
      <c:layout>
        <c:manualLayout>
          <c:layoutTarget val="inner"/>
          <c:xMode val="edge"/>
          <c:yMode val="edge"/>
          <c:x val="9.8447501754588371E-2"/>
          <c:y val="0.14170009551098378"/>
          <c:w val="0.87889071558362897"/>
          <c:h val="0.76997796478878533"/>
        </c:manualLayout>
      </c:layout>
      <c:barChart>
        <c:barDir val="bar"/>
        <c:grouping val="clustered"/>
        <c:varyColors val="0"/>
        <c:ser>
          <c:idx val="0"/>
          <c:order val="0"/>
          <c:spPr>
            <a:solidFill>
              <a:schemeClr val="accent1"/>
            </a:solidFill>
            <a:ln>
              <a:noFill/>
            </a:ln>
            <a:effectLst/>
          </c:spPr>
          <c:invertIfNegative val="0"/>
          <c:cat>
            <c:strRef>
              <c:f>sleep_time!$D$2:$D$4</c:f>
              <c:strCache>
                <c:ptCount val="3"/>
                <c:pt idx="0">
                  <c:v>year 1</c:v>
                </c:pt>
                <c:pt idx="1">
                  <c:v>year 2</c:v>
                </c:pt>
                <c:pt idx="2">
                  <c:v>year 3</c:v>
                </c:pt>
              </c:strCache>
            </c:strRef>
          </c:cat>
          <c:val>
            <c:numRef>
              <c:f>sleep_time!$E$2:$E$4</c:f>
              <c:numCache>
                <c:formatCode>General</c:formatCode>
                <c:ptCount val="3"/>
                <c:pt idx="0">
                  <c:v>#N/A</c:v>
                </c:pt>
                <c:pt idx="1">
                  <c:v>5.8083333333333327</c:v>
                </c:pt>
                <c:pt idx="2">
                  <c:v>6.6</c:v>
                </c:pt>
              </c:numCache>
            </c:numRef>
          </c:val>
          <c:extLst>
            <c:ext xmlns:c16="http://schemas.microsoft.com/office/drawing/2014/chart" uri="{C3380CC4-5D6E-409C-BE32-E72D297353CC}">
              <c16:uniqueId val="{00000000-0B27-48AB-B07C-99ADB9F39A0F}"/>
            </c:ext>
          </c:extLst>
        </c:ser>
        <c:ser>
          <c:idx val="1"/>
          <c:order val="1"/>
          <c:spPr>
            <a:solidFill>
              <a:schemeClr val="tx2">
                <a:lumMod val="25000"/>
                <a:lumOff val="75000"/>
              </a:schemeClr>
            </a:solidFill>
            <a:ln>
              <a:noFill/>
            </a:ln>
            <a:effectLst/>
          </c:spPr>
          <c:invertIfNegative val="0"/>
          <c:cat>
            <c:strRef>
              <c:f>sleep_time!$D$2:$D$4</c:f>
              <c:strCache>
                <c:ptCount val="3"/>
                <c:pt idx="0">
                  <c:v>year 1</c:v>
                </c:pt>
                <c:pt idx="1">
                  <c:v>year 2</c:v>
                </c:pt>
                <c:pt idx="2">
                  <c:v>year 3</c:v>
                </c:pt>
              </c:strCache>
            </c:strRef>
          </c:cat>
          <c:val>
            <c:numRef>
              <c:f>sleep_time!$F$2:$F$4</c:f>
              <c:numCache>
                <c:formatCode>General</c:formatCode>
                <c:ptCount val="3"/>
                <c:pt idx="0">
                  <c:v>6.5250000000000004</c:v>
                </c:pt>
                <c:pt idx="1">
                  <c:v>#N/A</c:v>
                </c:pt>
                <c:pt idx="2">
                  <c:v>#N/A</c:v>
                </c:pt>
              </c:numCache>
            </c:numRef>
          </c:val>
          <c:extLst>
            <c:ext xmlns:c16="http://schemas.microsoft.com/office/drawing/2014/chart" uri="{C3380CC4-5D6E-409C-BE32-E72D297353CC}">
              <c16:uniqueId val="{00000001-0B27-48AB-B07C-99ADB9F39A0F}"/>
            </c:ext>
          </c:extLst>
        </c:ser>
        <c:dLbls>
          <c:showLegendKey val="0"/>
          <c:showVal val="0"/>
          <c:showCatName val="0"/>
          <c:showSerName val="0"/>
          <c:showPercent val="0"/>
          <c:showBubbleSize val="0"/>
        </c:dLbls>
        <c:gapWidth val="182"/>
        <c:axId val="484759167"/>
        <c:axId val="484758687"/>
      </c:barChart>
      <c:catAx>
        <c:axId val="4847591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484758687"/>
        <c:crosses val="autoZero"/>
        <c:auto val="1"/>
        <c:lblAlgn val="ctr"/>
        <c:lblOffset val="100"/>
        <c:noMultiLvlLbl val="0"/>
      </c:catAx>
      <c:valAx>
        <c:axId val="4847586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4847591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[sleep_student.xlsx]stress!PivotTable21</c:name>
    <c:fmtId val="12"/>
  </c:pivotSource>
  <c:chart>
    <c:title>
      <c:tx>
        <c:rich>
          <a:bodyPr rot="0" spcFirstLastPara="1" vertOverflow="ellipsis" vert="horz" wrap="square" anchor="ctr" anchorCtr="1"/>
          <a:lstStyle/>
          <a:p>
            <a:pPr algn="ctr">
              <a:defRPr sz="18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pl-PL" sz="1800" b="0" i="0" u="none" strike="noStrike" baseline="0">
                <a:effectLst/>
                <a:latin typeface="Arial" panose="020B0604020202020204" pitchFamily="34" charset="0"/>
                <a:cs typeface="Arial" panose="020B0604020202020204" pitchFamily="34" charset="0"/>
              </a:rPr>
              <a:t>How stressed are students?</a:t>
            </a:r>
            <a:endParaRPr lang="en-US" sz="1800">
              <a:latin typeface="Arial" panose="020B0604020202020204" pitchFamily="34" charset="0"/>
              <a:cs typeface="Arial" panose="020B0604020202020204" pitchFamily="34" charset="0"/>
            </a:endParaRPr>
          </a:p>
        </c:rich>
      </c:tx>
      <c:layout>
        <c:manualLayout>
          <c:xMode val="edge"/>
          <c:yMode val="edge"/>
          <c:x val="0.23601921385562546"/>
          <c:y val="1.1532070739458196E-2"/>
        </c:manualLayout>
      </c:layout>
      <c:overlay val="0"/>
      <c:spPr>
        <a:noFill/>
        <a:ln>
          <a:noFill/>
        </a:ln>
        <a:effectLst/>
      </c:spPr>
      <c:txPr>
        <a:bodyPr rot="0" spcFirstLastPara="1" vertOverflow="ellipsis" vert="horz" wrap="square" anchor="ctr" anchorCtr="1"/>
        <a:lstStyle/>
        <a:p>
          <a:pPr algn="ctr">
            <a:defRPr sz="18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25000"/>
              <a:lumOff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stress!$B$3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stress!$A$4:$A$8</c:f>
              <c:multiLvlStrCache>
                <c:ptCount val="3"/>
                <c:lvl>
                  <c:pt idx="0">
                    <c:v>1</c:v>
                  </c:pt>
                  <c:pt idx="1">
                    <c:v>2</c:v>
                  </c:pt>
                  <c:pt idx="2">
                    <c:v>3</c:v>
                  </c:pt>
                </c:lvl>
                <c:lvl>
                  <c:pt idx="0">
                    <c:v>Commerce</c:v>
                  </c:pt>
                </c:lvl>
              </c:multiLvlStrCache>
            </c:multiLvlStrRef>
          </c:cat>
          <c:val>
            <c:numRef>
              <c:f>stress!$B$4:$B$8</c:f>
              <c:numCache>
                <c:formatCode>0.00</c:formatCode>
                <c:ptCount val="3"/>
                <c:pt idx="0">
                  <c:v>5.333333333333333</c:v>
                </c:pt>
                <c:pt idx="1">
                  <c:v>6.4</c:v>
                </c:pt>
                <c:pt idx="2">
                  <c:v>8.1428571428571423</c:v>
                </c:pt>
              </c:numCache>
            </c:numRef>
          </c:val>
          <c:extLst>
            <c:ext xmlns:c16="http://schemas.microsoft.com/office/drawing/2014/chart" uri="{C3380CC4-5D6E-409C-BE32-E72D297353CC}">
              <c16:uniqueId val="{00000000-4A41-4693-8EF4-E4A29DC8219D}"/>
            </c:ext>
          </c:extLst>
        </c:ser>
        <c:dLbls>
          <c:dLblPos val="outEnd"/>
          <c:showLegendKey val="0"/>
          <c:showVal val="1"/>
          <c:showCatName val="0"/>
          <c:showSerName val="0"/>
          <c:showPercent val="0"/>
          <c:showBubbleSize val="0"/>
        </c:dLbls>
        <c:gapWidth val="219"/>
        <c:overlap val="-27"/>
        <c:axId val="481384463"/>
        <c:axId val="481385423"/>
      </c:barChart>
      <c:catAx>
        <c:axId val="4813844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481385423"/>
        <c:crosses val="autoZero"/>
        <c:auto val="1"/>
        <c:lblAlgn val="ctr"/>
        <c:lblOffset val="100"/>
        <c:noMultiLvlLbl val="0"/>
      </c:catAx>
      <c:valAx>
        <c:axId val="48138542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4813844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161926</xdr:colOff>
      <xdr:row>6</xdr:row>
      <xdr:rowOff>228599</xdr:rowOff>
    </xdr:from>
    <xdr:to>
      <xdr:col>8</xdr:col>
      <xdr:colOff>476250</xdr:colOff>
      <xdr:row>22</xdr:row>
      <xdr:rowOff>51074</xdr:rowOff>
    </xdr:to>
    <xdr:graphicFrame macro="">
      <xdr:nvGraphicFramePr>
        <xdr:cNvPr id="2" name="Chart 1">
          <a:extLst>
            <a:ext uri="{FF2B5EF4-FFF2-40B4-BE49-F238E27FC236}">
              <a16:creationId xmlns:a16="http://schemas.microsoft.com/office/drawing/2014/main" id="{C4950141-4111-481E-B4E6-25A9639187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333375</xdr:colOff>
      <xdr:row>3</xdr:row>
      <xdr:rowOff>152401</xdr:rowOff>
    </xdr:from>
    <xdr:to>
      <xdr:col>18</xdr:col>
      <xdr:colOff>496575</xdr:colOff>
      <xdr:row>18</xdr:row>
      <xdr:rowOff>174901</xdr:rowOff>
    </xdr:to>
    <xdr:graphicFrame macro="">
      <xdr:nvGraphicFramePr>
        <xdr:cNvPr id="3" name="Chart 2">
          <a:extLst>
            <a:ext uri="{FF2B5EF4-FFF2-40B4-BE49-F238E27FC236}">
              <a16:creationId xmlns:a16="http://schemas.microsoft.com/office/drawing/2014/main" id="{299BD384-501B-487A-B6A5-82E0BB9166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9524</xdr:colOff>
      <xdr:row>3</xdr:row>
      <xdr:rowOff>209550</xdr:rowOff>
    </xdr:from>
    <xdr:to>
      <xdr:col>10</xdr:col>
      <xdr:colOff>232274</xdr:colOff>
      <xdr:row>7</xdr:row>
      <xdr:rowOff>142875</xdr:rowOff>
    </xdr:to>
    <mc:AlternateContent xmlns:mc="http://schemas.openxmlformats.org/markup-compatibility/2006">
      <mc:Choice xmlns:a14="http://schemas.microsoft.com/office/drawing/2010/main" Requires="a14">
        <xdr:graphicFrame macro="">
          <xdr:nvGraphicFramePr>
            <xdr:cNvPr id="4" name="Major 1">
              <a:extLst>
                <a:ext uri="{FF2B5EF4-FFF2-40B4-BE49-F238E27FC236}">
                  <a16:creationId xmlns:a16="http://schemas.microsoft.com/office/drawing/2014/main" id="{F5AA38E3-508A-443F-971E-F4029665077E}"/>
                </a:ext>
              </a:extLst>
            </xdr:cNvPr>
            <xdr:cNvGraphicFramePr/>
          </xdr:nvGraphicFramePr>
          <xdr:xfrm>
            <a:off x="0" y="0"/>
            <a:ext cx="0" cy="0"/>
          </xdr:xfrm>
          <a:graphic>
            <a:graphicData uri="http://schemas.microsoft.com/office/drawing/2010/slicer">
              <sle:slicer xmlns:sle="http://schemas.microsoft.com/office/drawing/2010/slicer" name="Major 1"/>
            </a:graphicData>
          </a:graphic>
        </xdr:graphicFrame>
      </mc:Choice>
      <mc:Fallback>
        <xdr:sp macro="" textlink="">
          <xdr:nvSpPr>
            <xdr:cNvPr id="0" name=""/>
            <xdr:cNvSpPr>
              <a:spLocks noTextEdit="1"/>
            </xdr:cNvSpPr>
          </xdr:nvSpPr>
          <xdr:spPr>
            <a:xfrm>
              <a:off x="5162549" y="971550"/>
              <a:ext cx="1080000" cy="1304925"/>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9</xdr:col>
      <xdr:colOff>0</xdr:colOff>
      <xdr:row>8</xdr:row>
      <xdr:rowOff>47624</xdr:rowOff>
    </xdr:from>
    <xdr:to>
      <xdr:col>10</xdr:col>
      <xdr:colOff>222750</xdr:colOff>
      <xdr:row>14</xdr:row>
      <xdr:rowOff>164624</xdr:rowOff>
    </xdr:to>
    <mc:AlternateContent xmlns:mc="http://schemas.openxmlformats.org/markup-compatibility/2006" xmlns:a14="http://schemas.microsoft.com/office/drawing/2010/main">
      <mc:Choice Requires="a14">
        <xdr:graphicFrame macro="">
          <xdr:nvGraphicFramePr>
            <xdr:cNvPr id="5" name="Year 1">
              <a:extLst>
                <a:ext uri="{FF2B5EF4-FFF2-40B4-BE49-F238E27FC236}">
                  <a16:creationId xmlns:a16="http://schemas.microsoft.com/office/drawing/2014/main" id="{9D7B390C-983B-4536-9B3C-2EF8586FF4A5}"/>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153025" y="2371724"/>
              <a:ext cx="1080000" cy="126000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6</xdr:col>
      <xdr:colOff>552450</xdr:colOff>
      <xdr:row>0</xdr:row>
      <xdr:rowOff>95250</xdr:rowOff>
    </xdr:from>
    <xdr:to>
      <xdr:col>12</xdr:col>
      <xdr:colOff>238125</xdr:colOff>
      <xdr:row>2</xdr:row>
      <xdr:rowOff>295275</xdr:rowOff>
    </xdr:to>
    <xdr:sp macro="" textlink="">
      <xdr:nvSpPr>
        <xdr:cNvPr id="21" name="TextBox 20">
          <a:extLst>
            <a:ext uri="{FF2B5EF4-FFF2-40B4-BE49-F238E27FC236}">
              <a16:creationId xmlns:a16="http://schemas.microsoft.com/office/drawing/2014/main" id="{B8C762B1-8D62-06DB-1C53-C8226EB779C1}"/>
            </a:ext>
          </a:extLst>
        </xdr:cNvPr>
        <xdr:cNvSpPr txBox="1"/>
      </xdr:nvSpPr>
      <xdr:spPr>
        <a:xfrm>
          <a:off x="3857625" y="95250"/>
          <a:ext cx="3571875"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pl-PL" sz="3600" b="0" i="0" cap="none" spc="0">
              <a:ln w="0"/>
              <a:solidFill>
                <a:schemeClr val="tx2">
                  <a:lumMod val="10000"/>
                  <a:lumOff val="90000"/>
                </a:schemeClr>
              </a:solidFill>
              <a:effectLst>
                <a:glow rad="228600">
                  <a:schemeClr val="accent1">
                    <a:satMod val="175000"/>
                    <a:alpha val="40000"/>
                  </a:schemeClr>
                </a:glow>
                <a:outerShdw blurRad="38100" dist="25400" dir="5400000" algn="ctr" rotWithShape="0">
                  <a:srgbClr val="6E747A">
                    <a:alpha val="43000"/>
                  </a:srgbClr>
                </a:outerShdw>
              </a:effectLst>
              <a:latin typeface="Arial" panose="020B0604020202020204" pitchFamily="34" charset="0"/>
              <a:ea typeface="+mn-ea"/>
              <a:cs typeface="Arial" panose="020B0604020202020204" pitchFamily="34" charset="0"/>
            </a:rPr>
            <a:t>students' sleep</a:t>
          </a:r>
          <a:endParaRPr lang="pl-PL" sz="3600" b="0" cap="none" spc="0">
            <a:ln w="0"/>
            <a:solidFill>
              <a:schemeClr val="tx2">
                <a:lumMod val="10000"/>
                <a:lumOff val="90000"/>
              </a:schemeClr>
            </a:solidFill>
            <a:effectLst>
              <a:glow rad="228600">
                <a:schemeClr val="accent1">
                  <a:satMod val="175000"/>
                  <a:alpha val="40000"/>
                </a:schemeClr>
              </a:glow>
              <a:outerShdw blurRad="38100" dist="25400" dir="5400000" algn="ctr" rotWithShape="0">
                <a:srgbClr val="6E747A">
                  <a:alpha val="43000"/>
                </a:srgbClr>
              </a:outerShdw>
            </a:effectLst>
            <a:latin typeface="Arial" panose="020B0604020202020204" pitchFamily="34" charset="0"/>
            <a:cs typeface="Arial" panose="020B0604020202020204"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mputer1" refreshedDate="45868.594322453704" createdVersion="8" refreshedVersion="8" minRefreshableVersion="3" recordCount="100" xr:uid="{B6DC7000-7FC1-42AD-B4BE-6DA2F4618994}">
  <cacheSource type="worksheet">
    <worksheetSource name="sim_student_sleep_data"/>
  </cacheSource>
  <cacheFields count="9">
    <cacheField name="Student_ID" numFmtId="0">
      <sharedItems/>
    </cacheField>
    <cacheField name="Sleep_Hours" numFmtId="0">
      <sharedItems containsSemiMixedTypes="0" containsString="0" containsNumber="1" minValue="3" maxValue="8.3000000000000007" count="43">
        <n v="6.9"/>
        <n v="6"/>
        <n v="7"/>
        <n v="7.6"/>
        <n v="5.6"/>
        <n v="5.4"/>
        <n v="6.6"/>
        <n v="5.0999999999999996"/>
        <n v="6.7"/>
        <n v="5.3"/>
        <n v="5.5"/>
        <n v="6.2"/>
        <n v="3.2"/>
        <n v="4.0999999999999996"/>
        <n v="4.9000000000000004"/>
        <n v="4.7"/>
        <n v="4"/>
        <n v="7.5"/>
        <n v="5.9"/>
        <n v="6.1"/>
        <n v="4.5"/>
        <n v="5.8"/>
        <n v="4.4000000000000004"/>
        <n v="8.3000000000000007"/>
        <n v="4.8"/>
        <n v="7.1"/>
        <n v="6.3"/>
        <n v="3.8"/>
        <n v="3.9"/>
        <n v="7.2"/>
        <n v="6.4"/>
        <n v="5"/>
        <n v="6.8"/>
        <n v="7.3"/>
        <n v="4.5999999999999996"/>
        <n v="6.5"/>
        <n v="7.7"/>
        <n v="7.8"/>
        <n v="3"/>
        <n v="5.2"/>
        <n v="3.3"/>
        <n v="8"/>
        <n v="4.3"/>
      </sharedItems>
    </cacheField>
    <cacheField name="Stress_Level" numFmtId="0">
      <sharedItems containsSemiMixedTypes="0" containsString="0" containsNumber="1" containsInteger="1" minValue="3" maxValue="10"/>
    </cacheField>
    <cacheField name="Year" numFmtId="0">
      <sharedItems containsSemiMixedTypes="0" containsString="0" containsNumber="1" containsInteger="1" minValue="1" maxValue="3" count="3">
        <n v="2"/>
        <n v="1"/>
        <n v="3"/>
      </sharedItems>
    </cacheField>
    <cacheField name="Major" numFmtId="0">
      <sharedItems count="3">
        <s v="Arts"/>
        <s v="Science"/>
        <s v="Commerce"/>
      </sharedItems>
    </cacheField>
    <cacheField name="Use_Sleep_Tech" numFmtId="0">
      <sharedItems count="2">
        <b v="1"/>
        <b v="0"/>
      </sharedItems>
    </cacheField>
    <cacheField name="Amount_Coffee_consumed" numFmtId="0">
      <sharedItems containsSemiMixedTypes="0" containsString="0" containsNumber="1" containsInteger="1" minValue="1" maxValue="5"/>
    </cacheField>
    <cacheField name="Sleep_Issues" numFmtId="0">
      <sharedItems/>
    </cacheField>
    <cacheField name="GPA" numFmtId="0">
      <sharedItems containsSemiMixedTypes="0" containsString="0" containsNumber="1" minValue="2.74" maxValue="4"/>
    </cacheField>
  </cacheFields>
  <extLst>
    <ext xmlns:x14="http://schemas.microsoft.com/office/spreadsheetml/2009/9/main" uri="{725AE2AE-9491-48be-B2B4-4EB974FC3084}">
      <x14:pivotCacheDefinition pivotCacheId="7259760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STUD001"/>
    <x v="0"/>
    <n v="4"/>
    <x v="0"/>
    <x v="0"/>
    <x v="0"/>
    <n v="1"/>
    <s v="FALSE"/>
    <n v="3.97"/>
  </r>
  <r>
    <s v="STUD002"/>
    <x v="1"/>
    <n v="6"/>
    <x v="0"/>
    <x v="1"/>
    <x v="1"/>
    <n v="1"/>
    <s v="TRUE"/>
    <n v="3.64"/>
  </r>
  <r>
    <s v="STUD003"/>
    <x v="2"/>
    <n v="5"/>
    <x v="1"/>
    <x v="1"/>
    <x v="1"/>
    <n v="1"/>
    <s v="TRUE"/>
    <n v="3.83"/>
  </r>
  <r>
    <s v="STUD004"/>
    <x v="3"/>
    <n v="4"/>
    <x v="1"/>
    <x v="0"/>
    <x v="0"/>
    <n v="5"/>
    <s v="TRUE"/>
    <n v="3.88"/>
  </r>
  <r>
    <s v="STUD005"/>
    <x v="4"/>
    <n v="5"/>
    <x v="1"/>
    <x v="1"/>
    <x v="0"/>
    <n v="4"/>
    <s v="FALSE"/>
    <n v="3.46"/>
  </r>
  <r>
    <s v="STUD006"/>
    <x v="5"/>
    <n v="8"/>
    <x v="2"/>
    <x v="2"/>
    <x v="0"/>
    <n v="5"/>
    <s v="TRUE"/>
    <n v="3.44"/>
  </r>
  <r>
    <s v="STUD007"/>
    <x v="3"/>
    <n v="10"/>
    <x v="0"/>
    <x v="1"/>
    <x v="0"/>
    <n v="4"/>
    <s v="TRUE"/>
    <n v="3.67"/>
  </r>
  <r>
    <s v="STUD008"/>
    <x v="6"/>
    <n v="8"/>
    <x v="2"/>
    <x v="0"/>
    <x v="1"/>
    <n v="5"/>
    <s v="FALSE"/>
    <n v="3.77"/>
  </r>
  <r>
    <s v="STUD009"/>
    <x v="7"/>
    <n v="6"/>
    <x v="1"/>
    <x v="0"/>
    <x v="1"/>
    <n v="5"/>
    <s v="TRUE"/>
    <n v="3.91"/>
  </r>
  <r>
    <s v="STUD010"/>
    <x v="8"/>
    <n v="6"/>
    <x v="0"/>
    <x v="0"/>
    <x v="0"/>
    <n v="3"/>
    <s v="TRUE"/>
    <n v="4"/>
  </r>
  <r>
    <s v="STUD011"/>
    <x v="9"/>
    <n v="4"/>
    <x v="2"/>
    <x v="1"/>
    <x v="1"/>
    <n v="5"/>
    <s v="TRUE"/>
    <n v="3.91"/>
  </r>
  <r>
    <s v="STUD012"/>
    <x v="10"/>
    <n v="7"/>
    <x v="0"/>
    <x v="0"/>
    <x v="1"/>
    <n v="2"/>
    <s v="TRUE"/>
    <n v="3.38"/>
  </r>
  <r>
    <s v="STUD013"/>
    <x v="11"/>
    <n v="8"/>
    <x v="2"/>
    <x v="0"/>
    <x v="1"/>
    <n v="3"/>
    <s v="TRUE"/>
    <n v="3.59"/>
  </r>
  <r>
    <s v="STUD014"/>
    <x v="12"/>
    <n v="10"/>
    <x v="0"/>
    <x v="1"/>
    <x v="1"/>
    <n v="5"/>
    <s v="TRUE"/>
    <n v="2.74"/>
  </r>
  <r>
    <s v="STUD015"/>
    <x v="13"/>
    <n v="5"/>
    <x v="1"/>
    <x v="2"/>
    <x v="0"/>
    <n v="1"/>
    <s v="FALSE"/>
    <n v="3.31"/>
  </r>
  <r>
    <s v="STUD016"/>
    <x v="9"/>
    <n v="6"/>
    <x v="1"/>
    <x v="1"/>
    <x v="0"/>
    <n v="2"/>
    <s v="TRUE"/>
    <n v="2.93"/>
  </r>
  <r>
    <s v="STUD017"/>
    <x v="14"/>
    <n v="7"/>
    <x v="0"/>
    <x v="0"/>
    <x v="1"/>
    <n v="2"/>
    <s v="TRUE"/>
    <n v="3.32"/>
  </r>
  <r>
    <s v="STUD018"/>
    <x v="6"/>
    <n v="5"/>
    <x v="2"/>
    <x v="0"/>
    <x v="1"/>
    <n v="2"/>
    <s v="FALSE"/>
    <n v="3.79"/>
  </r>
  <r>
    <s v="STUD019"/>
    <x v="15"/>
    <n v="8"/>
    <x v="1"/>
    <x v="1"/>
    <x v="0"/>
    <n v="3"/>
    <s v="TRUE"/>
    <n v="3.01"/>
  </r>
  <r>
    <s v="STUD020"/>
    <x v="16"/>
    <n v="7"/>
    <x v="1"/>
    <x v="2"/>
    <x v="1"/>
    <n v="5"/>
    <s v="FALSE"/>
    <n v="3.39"/>
  </r>
  <r>
    <s v="STUD021"/>
    <x v="17"/>
    <n v="7"/>
    <x v="1"/>
    <x v="0"/>
    <x v="1"/>
    <n v="5"/>
    <s v="TRUE"/>
    <n v="3.44"/>
  </r>
  <r>
    <s v="STUD022"/>
    <x v="18"/>
    <n v="5"/>
    <x v="0"/>
    <x v="0"/>
    <x v="0"/>
    <n v="1"/>
    <s v="TRUE"/>
    <n v="3.73"/>
  </r>
  <r>
    <s v="STUD023"/>
    <x v="19"/>
    <n v="9"/>
    <x v="0"/>
    <x v="0"/>
    <x v="1"/>
    <n v="1"/>
    <s v="TRUE"/>
    <n v="4"/>
  </r>
  <r>
    <s v="STUD024"/>
    <x v="20"/>
    <n v="5"/>
    <x v="2"/>
    <x v="1"/>
    <x v="1"/>
    <n v="2"/>
    <s v="TRUE"/>
    <n v="3.13"/>
  </r>
  <r>
    <s v="STUD025"/>
    <x v="5"/>
    <n v="9"/>
    <x v="2"/>
    <x v="0"/>
    <x v="1"/>
    <n v="1"/>
    <s v="TRUE"/>
    <n v="3.42"/>
  </r>
  <r>
    <s v="STUD026"/>
    <x v="21"/>
    <n v="10"/>
    <x v="2"/>
    <x v="2"/>
    <x v="0"/>
    <n v="3"/>
    <s v="TRUE"/>
    <n v="3.37"/>
  </r>
  <r>
    <s v="STUD027"/>
    <x v="22"/>
    <n v="5"/>
    <x v="0"/>
    <x v="0"/>
    <x v="1"/>
    <n v="5"/>
    <s v="TRUE"/>
    <n v="3.35"/>
  </r>
  <r>
    <s v="STUD028"/>
    <x v="6"/>
    <n v="5"/>
    <x v="0"/>
    <x v="0"/>
    <x v="1"/>
    <n v="2"/>
    <s v="TRUE"/>
    <n v="3.96"/>
  </r>
  <r>
    <s v="STUD029"/>
    <x v="5"/>
    <n v="8"/>
    <x v="2"/>
    <x v="2"/>
    <x v="1"/>
    <n v="1"/>
    <s v="TRUE"/>
    <n v="3.72"/>
  </r>
  <r>
    <s v="STUD030"/>
    <x v="4"/>
    <n v="6"/>
    <x v="2"/>
    <x v="0"/>
    <x v="1"/>
    <n v="3"/>
    <s v="TRUE"/>
    <n v="3.77"/>
  </r>
  <r>
    <s v="STUD031"/>
    <x v="5"/>
    <n v="3"/>
    <x v="0"/>
    <x v="1"/>
    <x v="1"/>
    <n v="3"/>
    <s v="TRUE"/>
    <n v="3.52"/>
  </r>
  <r>
    <s v="STUD032"/>
    <x v="23"/>
    <n v="8"/>
    <x v="2"/>
    <x v="1"/>
    <x v="1"/>
    <n v="1"/>
    <s v="FALSE"/>
    <n v="4"/>
  </r>
  <r>
    <s v="STUD033"/>
    <x v="18"/>
    <n v="4"/>
    <x v="1"/>
    <x v="1"/>
    <x v="1"/>
    <n v="5"/>
    <s v="FALSE"/>
    <n v="3.4"/>
  </r>
  <r>
    <s v="STUD034"/>
    <x v="24"/>
    <n v="8"/>
    <x v="0"/>
    <x v="2"/>
    <x v="1"/>
    <n v="1"/>
    <s v="TRUE"/>
    <n v="3.14"/>
  </r>
  <r>
    <s v="STUD035"/>
    <x v="25"/>
    <n v="6"/>
    <x v="2"/>
    <x v="0"/>
    <x v="1"/>
    <n v="2"/>
    <s v="FALSE"/>
    <n v="3.88"/>
  </r>
  <r>
    <s v="STUD036"/>
    <x v="20"/>
    <n v="10"/>
    <x v="0"/>
    <x v="1"/>
    <x v="0"/>
    <n v="1"/>
    <s v="FALSE"/>
    <n v="3.21"/>
  </r>
  <r>
    <s v="STUD037"/>
    <x v="26"/>
    <n v="4"/>
    <x v="1"/>
    <x v="2"/>
    <x v="0"/>
    <n v="3"/>
    <s v="TRUE"/>
    <n v="3.89"/>
  </r>
  <r>
    <s v="STUD038"/>
    <x v="27"/>
    <n v="6"/>
    <x v="0"/>
    <x v="0"/>
    <x v="1"/>
    <n v="1"/>
    <s v="FALSE"/>
    <n v="3.52"/>
  </r>
  <r>
    <s v="STUD039"/>
    <x v="13"/>
    <n v="8"/>
    <x v="0"/>
    <x v="2"/>
    <x v="0"/>
    <n v="5"/>
    <s v="FALSE"/>
    <n v="3.22"/>
  </r>
  <r>
    <s v="STUD040"/>
    <x v="11"/>
    <n v="4"/>
    <x v="0"/>
    <x v="1"/>
    <x v="1"/>
    <n v="4"/>
    <s v="TRUE"/>
    <n v="3.84"/>
  </r>
  <r>
    <s v="STUD041"/>
    <x v="2"/>
    <n v="7"/>
    <x v="0"/>
    <x v="1"/>
    <x v="0"/>
    <n v="1"/>
    <s v="TRUE"/>
    <n v="3.61"/>
  </r>
  <r>
    <s v="STUD042"/>
    <x v="21"/>
    <n v="8"/>
    <x v="1"/>
    <x v="1"/>
    <x v="1"/>
    <n v="5"/>
    <s v="FALSE"/>
    <n v="3.68"/>
  </r>
  <r>
    <s v="STUD043"/>
    <x v="21"/>
    <n v="3"/>
    <x v="0"/>
    <x v="2"/>
    <x v="1"/>
    <n v="5"/>
    <s v="FALSE"/>
    <n v="3.73"/>
  </r>
  <r>
    <s v="STUD044"/>
    <x v="10"/>
    <n v="7"/>
    <x v="0"/>
    <x v="2"/>
    <x v="1"/>
    <n v="3"/>
    <s v="TRUE"/>
    <n v="3.49"/>
  </r>
  <r>
    <s v="STUD045"/>
    <x v="28"/>
    <n v="8"/>
    <x v="2"/>
    <x v="1"/>
    <x v="0"/>
    <n v="5"/>
    <s v="TRUE"/>
    <n v="3.37"/>
  </r>
  <r>
    <s v="STUD046"/>
    <x v="24"/>
    <n v="8"/>
    <x v="0"/>
    <x v="2"/>
    <x v="1"/>
    <n v="5"/>
    <s v="TRUE"/>
    <n v="3.6"/>
  </r>
  <r>
    <s v="STUD047"/>
    <x v="9"/>
    <n v="5"/>
    <x v="2"/>
    <x v="1"/>
    <x v="1"/>
    <n v="5"/>
    <s v="TRUE"/>
    <n v="3.21"/>
  </r>
  <r>
    <s v="STUD048"/>
    <x v="29"/>
    <n v="3"/>
    <x v="1"/>
    <x v="1"/>
    <x v="0"/>
    <n v="5"/>
    <s v="FALSE"/>
    <n v="3.95"/>
  </r>
  <r>
    <s v="STUD049"/>
    <x v="30"/>
    <n v="7"/>
    <x v="1"/>
    <x v="0"/>
    <x v="1"/>
    <n v="2"/>
    <s v="TRUE"/>
    <n v="3.62"/>
  </r>
  <r>
    <s v="STUD050"/>
    <x v="28"/>
    <n v="6"/>
    <x v="1"/>
    <x v="2"/>
    <x v="1"/>
    <n v="2"/>
    <s v="TRUE"/>
    <n v="3.39"/>
  </r>
  <r>
    <s v="STUD051"/>
    <x v="26"/>
    <n v="6"/>
    <x v="1"/>
    <x v="1"/>
    <x v="0"/>
    <n v="3"/>
    <s v="FALSE"/>
    <n v="3.65"/>
  </r>
  <r>
    <s v="STUD052"/>
    <x v="4"/>
    <n v="8"/>
    <x v="2"/>
    <x v="1"/>
    <x v="1"/>
    <n v="1"/>
    <s v="TRUE"/>
    <n v="3.78"/>
  </r>
  <r>
    <s v="STUD053"/>
    <x v="31"/>
    <n v="5"/>
    <x v="0"/>
    <x v="2"/>
    <x v="0"/>
    <n v="5"/>
    <s v="TRUE"/>
    <n v="3.42"/>
  </r>
  <r>
    <s v="STUD054"/>
    <x v="32"/>
    <n v="6"/>
    <x v="1"/>
    <x v="0"/>
    <x v="0"/>
    <n v="1"/>
    <s v="FALSE"/>
    <n v="3.28"/>
  </r>
  <r>
    <s v="STUD055"/>
    <x v="33"/>
    <n v="7"/>
    <x v="0"/>
    <x v="0"/>
    <x v="1"/>
    <n v="1"/>
    <s v="FALSE"/>
    <n v="3.93"/>
  </r>
  <r>
    <s v="STUD056"/>
    <x v="25"/>
    <n v="6"/>
    <x v="2"/>
    <x v="1"/>
    <x v="0"/>
    <n v="3"/>
    <s v="FALSE"/>
    <n v="3.65"/>
  </r>
  <r>
    <s v="STUD057"/>
    <x v="34"/>
    <n v="10"/>
    <x v="2"/>
    <x v="2"/>
    <x v="1"/>
    <n v="5"/>
    <s v="FALSE"/>
    <n v="2.95"/>
  </r>
  <r>
    <s v="STUD058"/>
    <x v="9"/>
    <n v="8"/>
    <x v="2"/>
    <x v="0"/>
    <x v="1"/>
    <n v="5"/>
    <s v="TRUE"/>
    <n v="3.53"/>
  </r>
  <r>
    <s v="STUD059"/>
    <x v="30"/>
    <n v="3"/>
    <x v="1"/>
    <x v="2"/>
    <x v="1"/>
    <n v="4"/>
    <s v="TRUE"/>
    <n v="3.8"/>
  </r>
  <r>
    <s v="STUD060"/>
    <x v="33"/>
    <n v="8"/>
    <x v="0"/>
    <x v="2"/>
    <x v="1"/>
    <n v="1"/>
    <s v="FALSE"/>
    <n v="3.85"/>
  </r>
  <r>
    <s v="STUD061"/>
    <x v="4"/>
    <n v="5"/>
    <x v="0"/>
    <x v="1"/>
    <x v="1"/>
    <n v="1"/>
    <s v="TRUE"/>
    <n v="3.81"/>
  </r>
  <r>
    <s v="STUD062"/>
    <x v="21"/>
    <n v="8"/>
    <x v="0"/>
    <x v="0"/>
    <x v="1"/>
    <n v="2"/>
    <s v="TRUE"/>
    <n v="3.55"/>
  </r>
  <r>
    <s v="STUD063"/>
    <x v="22"/>
    <n v="10"/>
    <x v="2"/>
    <x v="1"/>
    <x v="1"/>
    <n v="4"/>
    <s v="TRUE"/>
    <n v="3.1"/>
  </r>
  <r>
    <s v="STUD064"/>
    <x v="15"/>
    <n v="4"/>
    <x v="1"/>
    <x v="0"/>
    <x v="0"/>
    <n v="2"/>
    <s v="TRUE"/>
    <n v="3.51"/>
  </r>
  <r>
    <s v="STUD065"/>
    <x v="2"/>
    <n v="9"/>
    <x v="2"/>
    <x v="0"/>
    <x v="1"/>
    <n v="2"/>
    <s v="TRUE"/>
    <n v="3.69"/>
  </r>
  <r>
    <s v="STUD066"/>
    <x v="3"/>
    <n v="8"/>
    <x v="2"/>
    <x v="0"/>
    <x v="1"/>
    <n v="2"/>
    <s v="TRUE"/>
    <n v="3.82"/>
  </r>
  <r>
    <s v="STUD067"/>
    <x v="21"/>
    <n v="8"/>
    <x v="0"/>
    <x v="0"/>
    <x v="0"/>
    <n v="3"/>
    <s v="TRUE"/>
    <n v="3.37"/>
  </r>
  <r>
    <s v="STUD068"/>
    <x v="2"/>
    <n v="10"/>
    <x v="2"/>
    <x v="0"/>
    <x v="1"/>
    <n v="3"/>
    <s v="TRUE"/>
    <n v="3.48"/>
  </r>
  <r>
    <s v="STUD069"/>
    <x v="35"/>
    <n v="6"/>
    <x v="0"/>
    <x v="2"/>
    <x v="1"/>
    <n v="2"/>
    <s v="FALSE"/>
    <n v="3.86"/>
  </r>
  <r>
    <s v="STUD070"/>
    <x v="7"/>
    <n v="4"/>
    <x v="1"/>
    <x v="1"/>
    <x v="1"/>
    <n v="4"/>
    <s v="FALSE"/>
    <n v="3.81"/>
  </r>
  <r>
    <s v="STUD071"/>
    <x v="6"/>
    <n v="5"/>
    <x v="0"/>
    <x v="2"/>
    <x v="1"/>
    <n v="1"/>
    <s v="FALSE"/>
    <n v="4"/>
  </r>
  <r>
    <s v="STUD072"/>
    <x v="36"/>
    <n v="4"/>
    <x v="1"/>
    <x v="0"/>
    <x v="1"/>
    <n v="4"/>
    <s v="FALSE"/>
    <n v="3.85"/>
  </r>
  <r>
    <s v="STUD073"/>
    <x v="21"/>
    <n v="6"/>
    <x v="0"/>
    <x v="1"/>
    <x v="0"/>
    <n v="5"/>
    <s v="TRUE"/>
    <n v="3.56"/>
  </r>
  <r>
    <s v="STUD074"/>
    <x v="37"/>
    <n v="8"/>
    <x v="2"/>
    <x v="0"/>
    <x v="0"/>
    <n v="3"/>
    <s v="TRUE"/>
    <n v="3.8"/>
  </r>
  <r>
    <s v="STUD075"/>
    <x v="38"/>
    <n v="8"/>
    <x v="2"/>
    <x v="1"/>
    <x v="1"/>
    <n v="1"/>
    <s v="FALSE"/>
    <n v="2.78"/>
  </r>
  <r>
    <s v="STUD076"/>
    <x v="25"/>
    <n v="7"/>
    <x v="1"/>
    <x v="2"/>
    <x v="1"/>
    <n v="1"/>
    <s v="FALSE"/>
    <n v="3.5"/>
  </r>
  <r>
    <s v="STUD077"/>
    <x v="21"/>
    <n v="6"/>
    <x v="1"/>
    <x v="1"/>
    <x v="0"/>
    <n v="5"/>
    <s v="FALSE"/>
    <n v="3.97"/>
  </r>
  <r>
    <s v="STUD078"/>
    <x v="39"/>
    <n v="9"/>
    <x v="1"/>
    <x v="1"/>
    <x v="1"/>
    <n v="5"/>
    <s v="TRUE"/>
    <n v="3.51"/>
  </r>
  <r>
    <s v="STUD079"/>
    <x v="11"/>
    <n v="6"/>
    <x v="0"/>
    <x v="1"/>
    <x v="0"/>
    <n v="2"/>
    <s v="TRUE"/>
    <n v="3.63"/>
  </r>
  <r>
    <s v="STUD080"/>
    <x v="40"/>
    <n v="10"/>
    <x v="0"/>
    <x v="1"/>
    <x v="0"/>
    <n v="3"/>
    <s v="TRUE"/>
    <n v="3.06"/>
  </r>
  <r>
    <s v="STUD081"/>
    <x v="4"/>
    <n v="7"/>
    <x v="1"/>
    <x v="1"/>
    <x v="0"/>
    <n v="3"/>
    <s v="TRUE"/>
    <n v="3.78"/>
  </r>
  <r>
    <s v="STUD082"/>
    <x v="26"/>
    <n v="6"/>
    <x v="2"/>
    <x v="0"/>
    <x v="0"/>
    <n v="4"/>
    <s v="FALSE"/>
    <n v="3.73"/>
  </r>
  <r>
    <s v="STUD083"/>
    <x v="41"/>
    <n v="4"/>
    <x v="0"/>
    <x v="1"/>
    <x v="1"/>
    <n v="2"/>
    <s v="FALSE"/>
    <n v="3.77"/>
  </r>
  <r>
    <s v="STUD084"/>
    <x v="5"/>
    <n v="8"/>
    <x v="0"/>
    <x v="1"/>
    <x v="1"/>
    <n v="2"/>
    <s v="TRUE"/>
    <n v="3.37"/>
  </r>
  <r>
    <s v="STUD085"/>
    <x v="7"/>
    <n v="6"/>
    <x v="0"/>
    <x v="2"/>
    <x v="0"/>
    <n v="2"/>
    <s v="FALSE"/>
    <n v="3.67"/>
  </r>
  <r>
    <s v="STUD086"/>
    <x v="5"/>
    <n v="7"/>
    <x v="1"/>
    <x v="1"/>
    <x v="1"/>
    <n v="2"/>
    <s v="FALSE"/>
    <n v="3.65"/>
  </r>
  <r>
    <s v="STUD087"/>
    <x v="2"/>
    <n v="7"/>
    <x v="1"/>
    <x v="2"/>
    <x v="1"/>
    <n v="3"/>
    <s v="TRUE"/>
    <n v="3.98"/>
  </r>
  <r>
    <s v="STUD088"/>
    <x v="30"/>
    <n v="6"/>
    <x v="1"/>
    <x v="0"/>
    <x v="1"/>
    <n v="3"/>
    <s v="TRUE"/>
    <n v="3.94"/>
  </r>
  <r>
    <s v="STUD089"/>
    <x v="10"/>
    <n v="4"/>
    <x v="1"/>
    <x v="1"/>
    <x v="0"/>
    <n v="2"/>
    <s v="TRUE"/>
    <n v="3.29"/>
  </r>
  <r>
    <s v="STUD090"/>
    <x v="6"/>
    <n v="3"/>
    <x v="1"/>
    <x v="2"/>
    <x v="0"/>
    <n v="4"/>
    <s v="TRUE"/>
    <n v="3.96"/>
  </r>
  <r>
    <s v="STUD091"/>
    <x v="26"/>
    <n v="7"/>
    <x v="2"/>
    <x v="2"/>
    <x v="0"/>
    <n v="1"/>
    <s v="TRUE"/>
    <n v="3.5"/>
  </r>
  <r>
    <s v="STUD092"/>
    <x v="33"/>
    <n v="9"/>
    <x v="2"/>
    <x v="0"/>
    <x v="0"/>
    <n v="1"/>
    <s v="TRUE"/>
    <n v="3.56"/>
  </r>
  <r>
    <s v="STUD093"/>
    <x v="31"/>
    <n v="6"/>
    <x v="1"/>
    <x v="1"/>
    <x v="0"/>
    <n v="4"/>
    <s v="TRUE"/>
    <n v="3.5"/>
  </r>
  <r>
    <s v="STUD094"/>
    <x v="21"/>
    <n v="4"/>
    <x v="0"/>
    <x v="1"/>
    <x v="1"/>
    <n v="2"/>
    <s v="TRUE"/>
    <n v="3.86"/>
  </r>
  <r>
    <s v="STUD095"/>
    <x v="5"/>
    <n v="6"/>
    <x v="1"/>
    <x v="2"/>
    <x v="0"/>
    <n v="3"/>
    <s v="FALSE"/>
    <n v="3.35"/>
  </r>
  <r>
    <s v="STUD096"/>
    <x v="42"/>
    <n v="8"/>
    <x v="2"/>
    <x v="1"/>
    <x v="0"/>
    <n v="1"/>
    <s v="TRUE"/>
    <n v="2.79"/>
  </r>
  <r>
    <s v="STUD097"/>
    <x v="11"/>
    <n v="6"/>
    <x v="2"/>
    <x v="2"/>
    <x v="0"/>
    <n v="5"/>
    <s v="FALSE"/>
    <n v="3.85"/>
  </r>
  <r>
    <s v="STUD098"/>
    <x v="1"/>
    <n v="7"/>
    <x v="0"/>
    <x v="1"/>
    <x v="0"/>
    <n v="5"/>
    <s v="TRUE"/>
    <n v="4"/>
  </r>
  <r>
    <s v="STUD099"/>
    <x v="21"/>
    <n v="8"/>
    <x v="2"/>
    <x v="2"/>
    <x v="0"/>
    <n v="4"/>
    <s v="FALSE"/>
    <n v="3.6"/>
  </r>
  <r>
    <s v="STUD100"/>
    <x v="18"/>
    <n v="4"/>
    <x v="1"/>
    <x v="1"/>
    <x v="1"/>
    <n v="2"/>
    <s v="TRUE"/>
    <n v="3.7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10FCB0-2B5E-4728-8800-A099A0A1FABA}" name="PivotTable2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8" firstHeaderRow="1" firstDataRow="1" firstDataCol="1"/>
  <pivotFields count="9">
    <pivotField showAll="0"/>
    <pivotField showAll="0"/>
    <pivotField dataField="1" showAll="0"/>
    <pivotField axis="axisRow" showAll="0">
      <items count="4">
        <item x="1"/>
        <item x="0"/>
        <item x="2"/>
        <item t="default"/>
      </items>
    </pivotField>
    <pivotField axis="axisRow" showAll="0">
      <items count="4">
        <item h="1" x="0"/>
        <item x="2"/>
        <item h="1" x="1"/>
        <item t="default"/>
      </items>
    </pivotField>
    <pivotField showAll="0"/>
    <pivotField showAll="0"/>
    <pivotField showAll="0"/>
    <pivotField showAll="0"/>
  </pivotFields>
  <rowFields count="2">
    <field x="4"/>
    <field x="3"/>
  </rowFields>
  <rowItems count="5">
    <i>
      <x v="1"/>
    </i>
    <i r="1">
      <x/>
    </i>
    <i r="1">
      <x v="1"/>
    </i>
    <i r="1">
      <x v="2"/>
    </i>
    <i t="grand">
      <x/>
    </i>
  </rowItems>
  <colItems count="1">
    <i/>
  </colItems>
  <dataFields count="1">
    <dataField name="Average of Stress_Level" fld="2" subtotal="average" baseField="4" baseItem="0"/>
  </dataFields>
  <formats count="6">
    <format dxfId="5">
      <pivotArea collapsedLevelsAreSubtotals="1" fieldPosition="0">
        <references count="1">
          <reference field="4" count="1">
            <x v="0"/>
          </reference>
        </references>
      </pivotArea>
    </format>
    <format dxfId="4">
      <pivotArea collapsedLevelsAreSubtotals="1" fieldPosition="0">
        <references count="2">
          <reference field="3" count="0"/>
          <reference field="4" count="1" selected="0">
            <x v="0"/>
          </reference>
        </references>
      </pivotArea>
    </format>
    <format dxfId="3">
      <pivotArea collapsedLevelsAreSubtotals="1" fieldPosition="0">
        <references count="1">
          <reference field="4" count="1">
            <x v="1"/>
          </reference>
        </references>
      </pivotArea>
    </format>
    <format dxfId="2">
      <pivotArea collapsedLevelsAreSubtotals="1" fieldPosition="0">
        <references count="2">
          <reference field="3" count="0"/>
          <reference field="4" count="1" selected="0">
            <x v="1"/>
          </reference>
        </references>
      </pivotArea>
    </format>
    <format dxfId="1">
      <pivotArea collapsedLevelsAreSubtotals="1" fieldPosition="0">
        <references count="1">
          <reference field="4" count="1">
            <x v="2"/>
          </reference>
        </references>
      </pivotArea>
    </format>
    <format dxfId="0">
      <pivotArea collapsedLevelsAreSubtotals="1" fieldPosition="0">
        <references count="2">
          <reference field="3" count="0"/>
          <reference field="4" count="1" selected="0">
            <x v="2"/>
          </reference>
        </references>
      </pivotArea>
    </format>
  </formats>
  <chartFormats count="1">
    <chartFormat chart="1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614031-115D-49AB-A91F-7E20C767D085}"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6" firstHeaderRow="1" firstDataRow="1" firstDataCol="1"/>
  <pivotFields count="9">
    <pivotField dataField="1" showAll="0"/>
    <pivotField showAll="0"/>
    <pivotField showAll="0"/>
    <pivotField axis="axisRow" showAll="0">
      <items count="4">
        <item x="1"/>
        <item x="0"/>
        <item x="2"/>
        <item t="default"/>
      </items>
    </pivotField>
    <pivotField axis="axisRow" showAll="0">
      <items count="4">
        <item x="0"/>
        <item x="2"/>
        <item x="1"/>
        <item t="default"/>
      </items>
    </pivotField>
    <pivotField showAll="0"/>
    <pivotField showAll="0"/>
    <pivotField showAll="0"/>
    <pivotField showAll="0"/>
  </pivotFields>
  <rowFields count="2">
    <field x="4"/>
    <field x="3"/>
  </rowFields>
  <rowItems count="13">
    <i>
      <x/>
    </i>
    <i r="1">
      <x/>
    </i>
    <i r="1">
      <x v="1"/>
    </i>
    <i r="1">
      <x v="2"/>
    </i>
    <i>
      <x v="1"/>
    </i>
    <i r="1">
      <x/>
    </i>
    <i r="1">
      <x v="1"/>
    </i>
    <i r="1">
      <x v="2"/>
    </i>
    <i>
      <x v="2"/>
    </i>
    <i r="1">
      <x/>
    </i>
    <i r="1">
      <x v="1"/>
    </i>
    <i r="1">
      <x v="2"/>
    </i>
    <i t="grand">
      <x/>
    </i>
  </rowItems>
  <colItems count="1">
    <i/>
  </colItems>
  <dataFields count="1">
    <dataField name="Count of Student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8D630B0-2830-4269-A14A-4971EAB870F8}" autoFormatId="16" applyNumberFormats="0" applyBorderFormats="0" applyFontFormats="0" applyPatternFormats="0" applyAlignmentFormats="0" applyWidthHeightFormats="0">
  <queryTableRefresh nextId="10">
    <queryTableFields count="9">
      <queryTableField id="1" name="Student_ID" tableColumnId="1"/>
      <queryTableField id="2" name="Sleep_Hours" tableColumnId="2"/>
      <queryTableField id="3" name="Stress_Level" tableColumnId="3"/>
      <queryTableField id="4" name="Year" tableColumnId="4"/>
      <queryTableField id="5" name="Major" tableColumnId="5"/>
      <queryTableField id="6" name="Use_Sleep_Tech" tableColumnId="6"/>
      <queryTableField id="7" name="Amount_Coffee_consumed" tableColumnId="7"/>
      <queryTableField id="8" name="Sleep_Issues" tableColumnId="8"/>
      <queryTableField id="9" name="GPA" tableColumnId="9"/>
    </queryTableFields>
  </queryTableRefresh>
</queryTable>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930CF96-7E59-4D89-B78C-9C20497CEEFE}" sourceName="Year">
  <pivotTables>
    <pivotTable tabId="13" name="PivotTable21"/>
  </pivotTables>
  <data>
    <tabular pivotCacheId="725976043">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jor" xr10:uid="{649BEFBB-6B80-4D1F-BF4B-B307037B249E}" sourceName="Major">
  <pivotTables>
    <pivotTable tabId="13" name="PivotTable21"/>
  </pivotTables>
  <data>
    <tabular pivotCacheId="725976043">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31EAC81C-174B-49C5-ADB1-515CF4A7F24B}" cache="Slicer_Year" caption="Year" style="SlicerStyleLight1 3" rowHeight="257175"/>
  <slicer name="Major 1" xr10:uid="{C16BCF88-AA73-44CD-847A-6A70267B8258}" cache="Slicer_Major" caption="Major" style="SlicerStyleLight1 3"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A9BE35-45DA-4282-B38C-6423AD4F9D8C}" name="sim_student_sleep_data" displayName="sim_student_sleep_data" ref="A1:I101" tableType="queryTable" totalsRowShown="0">
  <autoFilter ref="A1:I101" xr:uid="{96A9BE35-45DA-4282-B38C-6423AD4F9D8C}"/>
  <tableColumns count="9">
    <tableColumn id="1" xr3:uid="{7F39247E-D7DF-49AF-A4C0-3EE5AED8CB08}" uniqueName="1" name="Student_ID" queryTableFieldId="1" dataDxfId="12"/>
    <tableColumn id="2" xr3:uid="{99BDA02D-2210-4C7A-ACA7-F0CC3FDF4CB1}" uniqueName="2" name="Sleep_Hours" queryTableFieldId="2" dataDxfId="11"/>
    <tableColumn id="3" xr3:uid="{F6FD41CD-886E-4A0A-B6BF-15A8F5DFC49E}" uniqueName="3" name="Stress_Level" queryTableFieldId="3" dataDxfId="10"/>
    <tableColumn id="4" xr3:uid="{2642BCBD-0AA9-443F-8C81-8EF8AC8D4EA5}" uniqueName="4" name="Year" queryTableFieldId="4"/>
    <tableColumn id="5" xr3:uid="{55DDDAEC-C74D-484C-8A7A-BBA3D0EBF347}" uniqueName="5" name="Major" queryTableFieldId="5" dataDxfId="9"/>
    <tableColumn id="6" xr3:uid="{BF0C4C03-CF99-4790-800D-4BD6841395C9}" uniqueName="6" name="Use_Sleep_Tech" queryTableFieldId="6" dataDxfId="8"/>
    <tableColumn id="7" xr3:uid="{3139C375-5DBC-4F70-A519-2CA594F82A38}" uniqueName="7" name="Amount_Coffee_consumed" queryTableFieldId="7"/>
    <tableColumn id="8" xr3:uid="{515223BD-CE80-496C-A7A5-F60B1B388834}" uniqueName="8" name="Sleep_Issues" queryTableFieldId="8" dataDxfId="7"/>
    <tableColumn id="9" xr3:uid="{5000EDF8-90EF-4C04-9231-06BD65C17A9E}" uniqueName="9" name="GPA" queryTableFieldId="9" dataDxf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EE009-EBFD-433C-B9DF-617BD6333106}">
  <dimension ref="A1:I101"/>
  <sheetViews>
    <sheetView workbookViewId="0">
      <selection activeCell="N18" sqref="N18"/>
    </sheetView>
  </sheetViews>
  <sheetFormatPr defaultRowHeight="15" x14ac:dyDescent="0.25"/>
  <cols>
    <col min="1" max="1" width="13.28515625" bestFit="1" customWidth="1"/>
    <col min="2" max="3" width="14.7109375" bestFit="1" customWidth="1"/>
    <col min="4" max="4" width="7.28515625" bestFit="1" customWidth="1"/>
    <col min="5" max="5" width="10.42578125" bestFit="1" customWidth="1"/>
    <col min="6" max="6" width="18" bestFit="1" customWidth="1"/>
    <col min="7" max="7" width="28.28515625" bestFit="1" customWidth="1"/>
    <col min="8" max="8" width="20.7109375" customWidth="1"/>
    <col min="9" max="9" width="7" bestFit="1" customWidth="1"/>
  </cols>
  <sheetData>
    <row r="1" spans="1:9" x14ac:dyDescent="0.25">
      <c r="A1" t="s">
        <v>0</v>
      </c>
      <c r="B1" t="s">
        <v>1</v>
      </c>
      <c r="C1" t="s">
        <v>2</v>
      </c>
      <c r="D1" t="s">
        <v>3</v>
      </c>
      <c r="E1" t="s">
        <v>4</v>
      </c>
      <c r="F1" t="s">
        <v>5</v>
      </c>
      <c r="G1" t="s">
        <v>6</v>
      </c>
      <c r="H1" t="s">
        <v>7</v>
      </c>
      <c r="I1" t="s">
        <v>8</v>
      </c>
    </row>
    <row r="2" spans="1:9" x14ac:dyDescent="0.25">
      <c r="A2" t="s">
        <v>9</v>
      </c>
      <c r="B2">
        <v>6.9</v>
      </c>
      <c r="C2">
        <v>4</v>
      </c>
      <c r="D2">
        <v>2</v>
      </c>
      <c r="E2" t="s">
        <v>10</v>
      </c>
      <c r="F2" t="b">
        <v>1</v>
      </c>
      <c r="G2">
        <v>1</v>
      </c>
      <c r="H2" t="b">
        <v>0</v>
      </c>
      <c r="I2">
        <v>3.97</v>
      </c>
    </row>
    <row r="3" spans="1:9" x14ac:dyDescent="0.25">
      <c r="A3" t="s">
        <v>11</v>
      </c>
      <c r="B3">
        <v>6</v>
      </c>
      <c r="C3">
        <v>6</v>
      </c>
      <c r="D3">
        <v>2</v>
      </c>
      <c r="E3" t="s">
        <v>12</v>
      </c>
      <c r="F3" t="b">
        <v>0</v>
      </c>
      <c r="G3">
        <v>1</v>
      </c>
      <c r="H3" t="b">
        <v>1</v>
      </c>
      <c r="I3">
        <v>3.64</v>
      </c>
    </row>
    <row r="4" spans="1:9" x14ac:dyDescent="0.25">
      <c r="A4" t="s">
        <v>13</v>
      </c>
      <c r="B4">
        <v>7</v>
      </c>
      <c r="C4">
        <v>5</v>
      </c>
      <c r="D4">
        <v>1</v>
      </c>
      <c r="E4" t="s">
        <v>12</v>
      </c>
      <c r="F4" t="b">
        <v>0</v>
      </c>
      <c r="G4">
        <v>1</v>
      </c>
      <c r="H4" t="b">
        <v>1</v>
      </c>
      <c r="I4">
        <v>3.83</v>
      </c>
    </row>
    <row r="5" spans="1:9" x14ac:dyDescent="0.25">
      <c r="A5" t="s">
        <v>14</v>
      </c>
      <c r="B5">
        <v>7.6</v>
      </c>
      <c r="C5">
        <v>4</v>
      </c>
      <c r="D5">
        <v>1</v>
      </c>
      <c r="E5" t="s">
        <v>10</v>
      </c>
      <c r="F5" t="b">
        <v>1</v>
      </c>
      <c r="G5">
        <v>5</v>
      </c>
      <c r="H5" t="b">
        <v>1</v>
      </c>
      <c r="I5">
        <v>3.88</v>
      </c>
    </row>
    <row r="6" spans="1:9" x14ac:dyDescent="0.25">
      <c r="A6" t="s">
        <v>15</v>
      </c>
      <c r="B6">
        <v>5.6</v>
      </c>
      <c r="C6">
        <v>5</v>
      </c>
      <c r="D6">
        <v>1</v>
      </c>
      <c r="E6" t="s">
        <v>12</v>
      </c>
      <c r="F6" t="b">
        <v>1</v>
      </c>
      <c r="G6">
        <v>4</v>
      </c>
      <c r="H6" t="b">
        <v>0</v>
      </c>
      <c r="I6">
        <v>3.46</v>
      </c>
    </row>
    <row r="7" spans="1:9" x14ac:dyDescent="0.25">
      <c r="A7" t="s">
        <v>16</v>
      </c>
      <c r="B7">
        <v>5.4</v>
      </c>
      <c r="C7">
        <v>8</v>
      </c>
      <c r="D7">
        <v>3</v>
      </c>
      <c r="E7" t="s">
        <v>17</v>
      </c>
      <c r="F7" t="b">
        <v>1</v>
      </c>
      <c r="G7">
        <v>5</v>
      </c>
      <c r="H7" t="b">
        <v>1</v>
      </c>
      <c r="I7">
        <v>3.44</v>
      </c>
    </row>
    <row r="8" spans="1:9" x14ac:dyDescent="0.25">
      <c r="A8" t="s">
        <v>18</v>
      </c>
      <c r="B8">
        <v>7.6</v>
      </c>
      <c r="C8">
        <v>10</v>
      </c>
      <c r="D8">
        <v>2</v>
      </c>
      <c r="E8" t="s">
        <v>12</v>
      </c>
      <c r="F8" t="b">
        <v>1</v>
      </c>
      <c r="G8">
        <v>4</v>
      </c>
      <c r="H8" t="b">
        <v>1</v>
      </c>
      <c r="I8">
        <v>3.67</v>
      </c>
    </row>
    <row r="9" spans="1:9" x14ac:dyDescent="0.25">
      <c r="A9" t="s">
        <v>19</v>
      </c>
      <c r="B9">
        <v>6.6</v>
      </c>
      <c r="C9">
        <v>8</v>
      </c>
      <c r="D9">
        <v>3</v>
      </c>
      <c r="E9" t="s">
        <v>10</v>
      </c>
      <c r="F9" t="b">
        <v>0</v>
      </c>
      <c r="G9">
        <v>5</v>
      </c>
      <c r="H9" t="b">
        <v>0</v>
      </c>
      <c r="I9">
        <v>3.77</v>
      </c>
    </row>
    <row r="10" spans="1:9" x14ac:dyDescent="0.25">
      <c r="A10" t="s">
        <v>20</v>
      </c>
      <c r="B10">
        <v>5.0999999999999996</v>
      </c>
      <c r="C10">
        <v>6</v>
      </c>
      <c r="D10">
        <v>1</v>
      </c>
      <c r="E10" t="s">
        <v>10</v>
      </c>
      <c r="F10" t="b">
        <v>0</v>
      </c>
      <c r="G10">
        <v>5</v>
      </c>
      <c r="H10" t="b">
        <v>1</v>
      </c>
      <c r="I10">
        <v>3.91</v>
      </c>
    </row>
    <row r="11" spans="1:9" x14ac:dyDescent="0.25">
      <c r="A11" t="s">
        <v>21</v>
      </c>
      <c r="B11">
        <v>6.7</v>
      </c>
      <c r="C11">
        <v>6</v>
      </c>
      <c r="D11">
        <v>2</v>
      </c>
      <c r="E11" t="s">
        <v>10</v>
      </c>
      <c r="F11" t="b">
        <v>1</v>
      </c>
      <c r="G11">
        <v>3</v>
      </c>
      <c r="H11" t="b">
        <v>1</v>
      </c>
      <c r="I11">
        <v>4</v>
      </c>
    </row>
    <row r="12" spans="1:9" x14ac:dyDescent="0.25">
      <c r="A12" t="s">
        <v>22</v>
      </c>
      <c r="B12">
        <v>5.3</v>
      </c>
      <c r="C12">
        <v>4</v>
      </c>
      <c r="D12">
        <v>3</v>
      </c>
      <c r="E12" t="s">
        <v>12</v>
      </c>
      <c r="F12" t="b">
        <v>0</v>
      </c>
      <c r="G12">
        <v>5</v>
      </c>
      <c r="H12" t="b">
        <v>1</v>
      </c>
      <c r="I12">
        <v>3.91</v>
      </c>
    </row>
    <row r="13" spans="1:9" x14ac:dyDescent="0.25">
      <c r="A13" t="s">
        <v>23</v>
      </c>
      <c r="B13">
        <v>5.5</v>
      </c>
      <c r="C13">
        <v>7</v>
      </c>
      <c r="D13">
        <v>2</v>
      </c>
      <c r="E13" t="s">
        <v>10</v>
      </c>
      <c r="F13" t="b">
        <v>0</v>
      </c>
      <c r="G13">
        <v>2</v>
      </c>
      <c r="H13" t="b">
        <v>1</v>
      </c>
      <c r="I13">
        <v>3.38</v>
      </c>
    </row>
    <row r="14" spans="1:9" x14ac:dyDescent="0.25">
      <c r="A14" t="s">
        <v>24</v>
      </c>
      <c r="B14">
        <v>6.2</v>
      </c>
      <c r="C14">
        <v>8</v>
      </c>
      <c r="D14">
        <v>3</v>
      </c>
      <c r="E14" t="s">
        <v>10</v>
      </c>
      <c r="F14" t="b">
        <v>0</v>
      </c>
      <c r="G14">
        <v>3</v>
      </c>
      <c r="H14" t="b">
        <v>1</v>
      </c>
      <c r="I14">
        <v>3.59</v>
      </c>
    </row>
    <row r="15" spans="1:9" x14ac:dyDescent="0.25">
      <c r="A15" t="s">
        <v>25</v>
      </c>
      <c r="B15">
        <v>3.2</v>
      </c>
      <c r="C15">
        <v>10</v>
      </c>
      <c r="D15">
        <v>2</v>
      </c>
      <c r="E15" t="s">
        <v>12</v>
      </c>
      <c r="F15" t="b">
        <v>0</v>
      </c>
      <c r="G15">
        <v>5</v>
      </c>
      <c r="H15" t="b">
        <v>1</v>
      </c>
      <c r="I15">
        <v>2.74</v>
      </c>
    </row>
    <row r="16" spans="1:9" x14ac:dyDescent="0.25">
      <c r="A16" t="s">
        <v>26</v>
      </c>
      <c r="B16">
        <v>4.0999999999999996</v>
      </c>
      <c r="C16">
        <v>5</v>
      </c>
      <c r="D16">
        <v>1</v>
      </c>
      <c r="E16" t="s">
        <v>17</v>
      </c>
      <c r="F16" t="b">
        <v>1</v>
      </c>
      <c r="G16">
        <v>1</v>
      </c>
      <c r="H16" t="b">
        <v>0</v>
      </c>
      <c r="I16">
        <v>3.31</v>
      </c>
    </row>
    <row r="17" spans="1:9" x14ac:dyDescent="0.25">
      <c r="A17" t="s">
        <v>27</v>
      </c>
      <c r="B17">
        <v>5.3</v>
      </c>
      <c r="C17">
        <v>6</v>
      </c>
      <c r="D17">
        <v>1</v>
      </c>
      <c r="E17" t="s">
        <v>12</v>
      </c>
      <c r="F17" t="b">
        <v>1</v>
      </c>
      <c r="G17">
        <v>2</v>
      </c>
      <c r="H17" t="b">
        <v>1</v>
      </c>
      <c r="I17">
        <v>2.93</v>
      </c>
    </row>
    <row r="18" spans="1:9" x14ac:dyDescent="0.25">
      <c r="A18" t="s">
        <v>28</v>
      </c>
      <c r="B18">
        <v>4.9000000000000004</v>
      </c>
      <c r="C18">
        <v>7</v>
      </c>
      <c r="D18">
        <v>2</v>
      </c>
      <c r="E18" t="s">
        <v>10</v>
      </c>
      <c r="F18" t="b">
        <v>0</v>
      </c>
      <c r="G18">
        <v>2</v>
      </c>
      <c r="H18" t="b">
        <v>1</v>
      </c>
      <c r="I18">
        <v>3.32</v>
      </c>
    </row>
    <row r="19" spans="1:9" x14ac:dyDescent="0.25">
      <c r="A19" t="s">
        <v>29</v>
      </c>
      <c r="B19">
        <v>6.6</v>
      </c>
      <c r="C19">
        <v>5</v>
      </c>
      <c r="D19">
        <v>3</v>
      </c>
      <c r="E19" t="s">
        <v>10</v>
      </c>
      <c r="F19" t="b">
        <v>0</v>
      </c>
      <c r="G19">
        <v>2</v>
      </c>
      <c r="H19" t="b">
        <v>0</v>
      </c>
      <c r="I19">
        <v>3.79</v>
      </c>
    </row>
    <row r="20" spans="1:9" x14ac:dyDescent="0.25">
      <c r="A20" t="s">
        <v>30</v>
      </c>
      <c r="B20">
        <v>4.7</v>
      </c>
      <c r="C20">
        <v>8</v>
      </c>
      <c r="D20">
        <v>1</v>
      </c>
      <c r="E20" t="s">
        <v>12</v>
      </c>
      <c r="F20" t="b">
        <v>1</v>
      </c>
      <c r="G20">
        <v>3</v>
      </c>
      <c r="H20" t="b">
        <v>1</v>
      </c>
      <c r="I20">
        <v>3.01</v>
      </c>
    </row>
    <row r="21" spans="1:9" x14ac:dyDescent="0.25">
      <c r="A21" t="s">
        <v>31</v>
      </c>
      <c r="B21">
        <v>4</v>
      </c>
      <c r="C21">
        <v>7</v>
      </c>
      <c r="D21">
        <v>1</v>
      </c>
      <c r="E21" t="s">
        <v>17</v>
      </c>
      <c r="F21" t="b">
        <v>0</v>
      </c>
      <c r="G21">
        <v>5</v>
      </c>
      <c r="H21" t="b">
        <v>0</v>
      </c>
      <c r="I21">
        <v>3.39</v>
      </c>
    </row>
    <row r="22" spans="1:9" x14ac:dyDescent="0.25">
      <c r="A22" t="s">
        <v>32</v>
      </c>
      <c r="B22">
        <v>7.5</v>
      </c>
      <c r="C22">
        <v>7</v>
      </c>
      <c r="D22">
        <v>1</v>
      </c>
      <c r="E22" t="s">
        <v>10</v>
      </c>
      <c r="F22" t="b">
        <v>0</v>
      </c>
      <c r="G22">
        <v>5</v>
      </c>
      <c r="H22" t="b">
        <v>1</v>
      </c>
      <c r="I22">
        <v>3.44</v>
      </c>
    </row>
    <row r="23" spans="1:9" x14ac:dyDescent="0.25">
      <c r="A23" t="s">
        <v>33</v>
      </c>
      <c r="B23">
        <v>5.9</v>
      </c>
      <c r="C23">
        <v>5</v>
      </c>
      <c r="D23">
        <v>2</v>
      </c>
      <c r="E23" t="s">
        <v>10</v>
      </c>
      <c r="F23" t="b">
        <v>1</v>
      </c>
      <c r="G23">
        <v>1</v>
      </c>
      <c r="H23" t="b">
        <v>1</v>
      </c>
      <c r="I23">
        <v>3.73</v>
      </c>
    </row>
    <row r="24" spans="1:9" x14ac:dyDescent="0.25">
      <c r="A24" t="s">
        <v>34</v>
      </c>
      <c r="B24">
        <v>6.1</v>
      </c>
      <c r="C24">
        <v>9</v>
      </c>
      <c r="D24">
        <v>2</v>
      </c>
      <c r="E24" t="s">
        <v>10</v>
      </c>
      <c r="F24" t="b">
        <v>0</v>
      </c>
      <c r="G24">
        <v>1</v>
      </c>
      <c r="H24" t="b">
        <v>1</v>
      </c>
      <c r="I24">
        <v>4</v>
      </c>
    </row>
    <row r="25" spans="1:9" x14ac:dyDescent="0.25">
      <c r="A25" t="s">
        <v>35</v>
      </c>
      <c r="B25">
        <v>4.5</v>
      </c>
      <c r="C25">
        <v>5</v>
      </c>
      <c r="D25">
        <v>3</v>
      </c>
      <c r="E25" t="s">
        <v>12</v>
      </c>
      <c r="F25" t="b">
        <v>0</v>
      </c>
      <c r="G25">
        <v>2</v>
      </c>
      <c r="H25" t="b">
        <v>1</v>
      </c>
      <c r="I25">
        <v>3.13</v>
      </c>
    </row>
    <row r="26" spans="1:9" x14ac:dyDescent="0.25">
      <c r="A26" t="s">
        <v>36</v>
      </c>
      <c r="B26">
        <v>5.4</v>
      </c>
      <c r="C26">
        <v>9</v>
      </c>
      <c r="D26">
        <v>3</v>
      </c>
      <c r="E26" t="s">
        <v>10</v>
      </c>
      <c r="F26" t="b">
        <v>0</v>
      </c>
      <c r="G26">
        <v>1</v>
      </c>
      <c r="H26" t="b">
        <v>1</v>
      </c>
      <c r="I26">
        <v>3.42</v>
      </c>
    </row>
    <row r="27" spans="1:9" x14ac:dyDescent="0.25">
      <c r="A27" t="s">
        <v>37</v>
      </c>
      <c r="B27">
        <v>5.8</v>
      </c>
      <c r="C27">
        <v>10</v>
      </c>
      <c r="D27">
        <v>3</v>
      </c>
      <c r="E27" t="s">
        <v>17</v>
      </c>
      <c r="F27" t="b">
        <v>1</v>
      </c>
      <c r="G27">
        <v>3</v>
      </c>
      <c r="H27" t="b">
        <v>1</v>
      </c>
      <c r="I27">
        <v>3.37</v>
      </c>
    </row>
    <row r="28" spans="1:9" x14ac:dyDescent="0.25">
      <c r="A28" t="s">
        <v>38</v>
      </c>
      <c r="B28">
        <v>4.4000000000000004</v>
      </c>
      <c r="C28">
        <v>5</v>
      </c>
      <c r="D28">
        <v>2</v>
      </c>
      <c r="E28" t="s">
        <v>10</v>
      </c>
      <c r="F28" t="b">
        <v>0</v>
      </c>
      <c r="G28">
        <v>5</v>
      </c>
      <c r="H28" t="b">
        <v>1</v>
      </c>
      <c r="I28">
        <v>3.35</v>
      </c>
    </row>
    <row r="29" spans="1:9" x14ac:dyDescent="0.25">
      <c r="A29" t="s">
        <v>39</v>
      </c>
      <c r="B29">
        <v>6.6</v>
      </c>
      <c r="C29">
        <v>5</v>
      </c>
      <c r="D29">
        <v>2</v>
      </c>
      <c r="E29" t="s">
        <v>10</v>
      </c>
      <c r="F29" t="b">
        <v>0</v>
      </c>
      <c r="G29">
        <v>2</v>
      </c>
      <c r="H29" t="b">
        <v>1</v>
      </c>
      <c r="I29">
        <v>3.96</v>
      </c>
    </row>
    <row r="30" spans="1:9" x14ac:dyDescent="0.25">
      <c r="A30" t="s">
        <v>40</v>
      </c>
      <c r="B30">
        <v>5.4</v>
      </c>
      <c r="C30">
        <v>8</v>
      </c>
      <c r="D30">
        <v>3</v>
      </c>
      <c r="E30" t="s">
        <v>17</v>
      </c>
      <c r="F30" t="b">
        <v>0</v>
      </c>
      <c r="G30">
        <v>1</v>
      </c>
      <c r="H30" t="b">
        <v>1</v>
      </c>
      <c r="I30">
        <v>3.72</v>
      </c>
    </row>
    <row r="31" spans="1:9" x14ac:dyDescent="0.25">
      <c r="A31" t="s">
        <v>41</v>
      </c>
      <c r="B31">
        <v>5.6</v>
      </c>
      <c r="C31">
        <v>6</v>
      </c>
      <c r="D31">
        <v>3</v>
      </c>
      <c r="E31" t="s">
        <v>10</v>
      </c>
      <c r="F31" t="b">
        <v>0</v>
      </c>
      <c r="G31">
        <v>3</v>
      </c>
      <c r="H31" t="b">
        <v>1</v>
      </c>
      <c r="I31">
        <v>3.77</v>
      </c>
    </row>
    <row r="32" spans="1:9" x14ac:dyDescent="0.25">
      <c r="A32" t="s">
        <v>42</v>
      </c>
      <c r="B32">
        <v>5.4</v>
      </c>
      <c r="C32">
        <v>3</v>
      </c>
      <c r="D32">
        <v>2</v>
      </c>
      <c r="E32" t="s">
        <v>12</v>
      </c>
      <c r="F32" t="b">
        <v>0</v>
      </c>
      <c r="G32">
        <v>3</v>
      </c>
      <c r="H32" t="b">
        <v>1</v>
      </c>
      <c r="I32">
        <v>3.52</v>
      </c>
    </row>
    <row r="33" spans="1:9" x14ac:dyDescent="0.25">
      <c r="A33" t="s">
        <v>43</v>
      </c>
      <c r="B33">
        <v>8.3000000000000007</v>
      </c>
      <c r="C33">
        <v>8</v>
      </c>
      <c r="D33">
        <v>3</v>
      </c>
      <c r="E33" t="s">
        <v>12</v>
      </c>
      <c r="F33" t="b">
        <v>0</v>
      </c>
      <c r="G33">
        <v>1</v>
      </c>
      <c r="H33" t="b">
        <v>0</v>
      </c>
      <c r="I33">
        <v>4</v>
      </c>
    </row>
    <row r="34" spans="1:9" x14ac:dyDescent="0.25">
      <c r="A34" t="s">
        <v>44</v>
      </c>
      <c r="B34">
        <v>5.9</v>
      </c>
      <c r="C34">
        <v>4</v>
      </c>
      <c r="D34">
        <v>1</v>
      </c>
      <c r="E34" t="s">
        <v>12</v>
      </c>
      <c r="F34" t="b">
        <v>0</v>
      </c>
      <c r="G34">
        <v>5</v>
      </c>
      <c r="H34" t="b">
        <v>0</v>
      </c>
      <c r="I34">
        <v>3.4</v>
      </c>
    </row>
    <row r="35" spans="1:9" x14ac:dyDescent="0.25">
      <c r="A35" t="s">
        <v>45</v>
      </c>
      <c r="B35">
        <v>4.8</v>
      </c>
      <c r="C35">
        <v>8</v>
      </c>
      <c r="D35">
        <v>2</v>
      </c>
      <c r="E35" t="s">
        <v>17</v>
      </c>
      <c r="F35" t="b">
        <v>0</v>
      </c>
      <c r="G35">
        <v>1</v>
      </c>
      <c r="H35" t="b">
        <v>1</v>
      </c>
      <c r="I35">
        <v>3.14</v>
      </c>
    </row>
    <row r="36" spans="1:9" x14ac:dyDescent="0.25">
      <c r="A36" t="s">
        <v>46</v>
      </c>
      <c r="B36">
        <v>7.1</v>
      </c>
      <c r="C36">
        <v>6</v>
      </c>
      <c r="D36">
        <v>3</v>
      </c>
      <c r="E36" t="s">
        <v>10</v>
      </c>
      <c r="F36" t="b">
        <v>0</v>
      </c>
      <c r="G36">
        <v>2</v>
      </c>
      <c r="H36" t="b">
        <v>0</v>
      </c>
      <c r="I36">
        <v>3.88</v>
      </c>
    </row>
    <row r="37" spans="1:9" x14ac:dyDescent="0.25">
      <c r="A37" t="s">
        <v>47</v>
      </c>
      <c r="B37">
        <v>4.5</v>
      </c>
      <c r="C37">
        <v>10</v>
      </c>
      <c r="D37">
        <v>2</v>
      </c>
      <c r="E37" t="s">
        <v>12</v>
      </c>
      <c r="F37" t="b">
        <v>1</v>
      </c>
      <c r="G37">
        <v>1</v>
      </c>
      <c r="H37" t="b">
        <v>0</v>
      </c>
      <c r="I37">
        <v>3.21</v>
      </c>
    </row>
    <row r="38" spans="1:9" x14ac:dyDescent="0.25">
      <c r="A38" t="s">
        <v>48</v>
      </c>
      <c r="B38">
        <v>6.3</v>
      </c>
      <c r="C38">
        <v>4</v>
      </c>
      <c r="D38">
        <v>1</v>
      </c>
      <c r="E38" t="s">
        <v>17</v>
      </c>
      <c r="F38" t="b">
        <v>1</v>
      </c>
      <c r="G38">
        <v>3</v>
      </c>
      <c r="H38" t="b">
        <v>1</v>
      </c>
      <c r="I38">
        <v>3.89</v>
      </c>
    </row>
    <row r="39" spans="1:9" x14ac:dyDescent="0.25">
      <c r="A39" t="s">
        <v>49</v>
      </c>
      <c r="B39">
        <v>3.8</v>
      </c>
      <c r="C39">
        <v>6</v>
      </c>
      <c r="D39">
        <v>2</v>
      </c>
      <c r="E39" t="s">
        <v>10</v>
      </c>
      <c r="F39" t="b">
        <v>0</v>
      </c>
      <c r="G39">
        <v>1</v>
      </c>
      <c r="H39" t="b">
        <v>0</v>
      </c>
      <c r="I39">
        <v>3.52</v>
      </c>
    </row>
    <row r="40" spans="1:9" x14ac:dyDescent="0.25">
      <c r="A40" t="s">
        <v>50</v>
      </c>
      <c r="B40">
        <v>4.0999999999999996</v>
      </c>
      <c r="C40">
        <v>8</v>
      </c>
      <c r="D40">
        <v>2</v>
      </c>
      <c r="E40" t="s">
        <v>17</v>
      </c>
      <c r="F40" t="b">
        <v>1</v>
      </c>
      <c r="G40">
        <v>5</v>
      </c>
      <c r="H40" t="b">
        <v>0</v>
      </c>
      <c r="I40">
        <v>3.22</v>
      </c>
    </row>
    <row r="41" spans="1:9" x14ac:dyDescent="0.25">
      <c r="A41" t="s">
        <v>51</v>
      </c>
      <c r="B41">
        <v>6.2</v>
      </c>
      <c r="C41">
        <v>4</v>
      </c>
      <c r="D41">
        <v>2</v>
      </c>
      <c r="E41" t="s">
        <v>12</v>
      </c>
      <c r="F41" t="b">
        <v>0</v>
      </c>
      <c r="G41">
        <v>4</v>
      </c>
      <c r="H41" t="b">
        <v>1</v>
      </c>
      <c r="I41">
        <v>3.84</v>
      </c>
    </row>
    <row r="42" spans="1:9" x14ac:dyDescent="0.25">
      <c r="A42" t="s">
        <v>52</v>
      </c>
      <c r="B42">
        <v>7</v>
      </c>
      <c r="C42">
        <v>7</v>
      </c>
      <c r="D42">
        <v>2</v>
      </c>
      <c r="E42" t="s">
        <v>12</v>
      </c>
      <c r="F42" t="b">
        <v>1</v>
      </c>
      <c r="G42">
        <v>1</v>
      </c>
      <c r="H42" t="b">
        <v>1</v>
      </c>
      <c r="I42">
        <v>3.61</v>
      </c>
    </row>
    <row r="43" spans="1:9" x14ac:dyDescent="0.25">
      <c r="A43" t="s">
        <v>53</v>
      </c>
      <c r="B43">
        <v>5.8</v>
      </c>
      <c r="C43">
        <v>8</v>
      </c>
      <c r="D43">
        <v>1</v>
      </c>
      <c r="E43" t="s">
        <v>12</v>
      </c>
      <c r="F43" t="b">
        <v>0</v>
      </c>
      <c r="G43">
        <v>5</v>
      </c>
      <c r="H43" t="b">
        <v>0</v>
      </c>
      <c r="I43">
        <v>3.68</v>
      </c>
    </row>
    <row r="44" spans="1:9" x14ac:dyDescent="0.25">
      <c r="A44" t="s">
        <v>54</v>
      </c>
      <c r="B44">
        <v>5.8</v>
      </c>
      <c r="C44">
        <v>3</v>
      </c>
      <c r="D44">
        <v>2</v>
      </c>
      <c r="E44" t="s">
        <v>17</v>
      </c>
      <c r="F44" t="b">
        <v>0</v>
      </c>
      <c r="G44">
        <v>5</v>
      </c>
      <c r="H44" t="b">
        <v>0</v>
      </c>
      <c r="I44">
        <v>3.73</v>
      </c>
    </row>
    <row r="45" spans="1:9" x14ac:dyDescent="0.25">
      <c r="A45" t="s">
        <v>55</v>
      </c>
      <c r="B45">
        <v>5.5</v>
      </c>
      <c r="C45">
        <v>7</v>
      </c>
      <c r="D45">
        <v>2</v>
      </c>
      <c r="E45" t="s">
        <v>17</v>
      </c>
      <c r="F45" t="b">
        <v>0</v>
      </c>
      <c r="G45">
        <v>3</v>
      </c>
      <c r="H45" t="b">
        <v>1</v>
      </c>
      <c r="I45">
        <v>3.49</v>
      </c>
    </row>
    <row r="46" spans="1:9" x14ac:dyDescent="0.25">
      <c r="A46" t="s">
        <v>56</v>
      </c>
      <c r="B46">
        <v>3.9</v>
      </c>
      <c r="C46">
        <v>8</v>
      </c>
      <c r="D46">
        <v>3</v>
      </c>
      <c r="E46" t="s">
        <v>12</v>
      </c>
      <c r="F46" t="b">
        <v>1</v>
      </c>
      <c r="G46">
        <v>5</v>
      </c>
      <c r="H46" t="b">
        <v>1</v>
      </c>
      <c r="I46">
        <v>3.37</v>
      </c>
    </row>
    <row r="47" spans="1:9" x14ac:dyDescent="0.25">
      <c r="A47" t="s">
        <v>57</v>
      </c>
      <c r="B47">
        <v>4.8</v>
      </c>
      <c r="C47">
        <v>8</v>
      </c>
      <c r="D47">
        <v>2</v>
      </c>
      <c r="E47" t="s">
        <v>17</v>
      </c>
      <c r="F47" t="b">
        <v>0</v>
      </c>
      <c r="G47">
        <v>5</v>
      </c>
      <c r="H47" t="b">
        <v>1</v>
      </c>
      <c r="I47">
        <v>3.6</v>
      </c>
    </row>
    <row r="48" spans="1:9" x14ac:dyDescent="0.25">
      <c r="A48" t="s">
        <v>58</v>
      </c>
      <c r="B48">
        <v>5.3</v>
      </c>
      <c r="C48">
        <v>5</v>
      </c>
      <c r="D48">
        <v>3</v>
      </c>
      <c r="E48" t="s">
        <v>12</v>
      </c>
      <c r="F48" t="b">
        <v>0</v>
      </c>
      <c r="G48">
        <v>5</v>
      </c>
      <c r="H48" t="b">
        <v>1</v>
      </c>
      <c r="I48">
        <v>3.21</v>
      </c>
    </row>
    <row r="49" spans="1:9" x14ac:dyDescent="0.25">
      <c r="A49" t="s">
        <v>59</v>
      </c>
      <c r="B49">
        <v>7.2</v>
      </c>
      <c r="C49">
        <v>3</v>
      </c>
      <c r="D49">
        <v>1</v>
      </c>
      <c r="E49" t="s">
        <v>12</v>
      </c>
      <c r="F49" t="b">
        <v>1</v>
      </c>
      <c r="G49">
        <v>5</v>
      </c>
      <c r="H49" t="b">
        <v>0</v>
      </c>
      <c r="I49">
        <v>3.95</v>
      </c>
    </row>
    <row r="50" spans="1:9" x14ac:dyDescent="0.25">
      <c r="A50" t="s">
        <v>60</v>
      </c>
      <c r="B50">
        <v>6.4</v>
      </c>
      <c r="C50">
        <v>7</v>
      </c>
      <c r="D50">
        <v>1</v>
      </c>
      <c r="E50" t="s">
        <v>10</v>
      </c>
      <c r="F50" t="b">
        <v>0</v>
      </c>
      <c r="G50">
        <v>2</v>
      </c>
      <c r="H50" t="b">
        <v>1</v>
      </c>
      <c r="I50">
        <v>3.62</v>
      </c>
    </row>
    <row r="51" spans="1:9" x14ac:dyDescent="0.25">
      <c r="A51" t="s">
        <v>61</v>
      </c>
      <c r="B51">
        <v>3.9</v>
      </c>
      <c r="C51">
        <v>6</v>
      </c>
      <c r="D51">
        <v>1</v>
      </c>
      <c r="E51" t="s">
        <v>17</v>
      </c>
      <c r="F51" t="b">
        <v>0</v>
      </c>
      <c r="G51">
        <v>2</v>
      </c>
      <c r="H51" t="b">
        <v>1</v>
      </c>
      <c r="I51">
        <v>3.39</v>
      </c>
    </row>
    <row r="52" spans="1:9" x14ac:dyDescent="0.25">
      <c r="A52" t="s">
        <v>62</v>
      </c>
      <c r="B52">
        <v>6.3</v>
      </c>
      <c r="C52">
        <v>6</v>
      </c>
      <c r="D52">
        <v>1</v>
      </c>
      <c r="E52" t="s">
        <v>12</v>
      </c>
      <c r="F52" t="b">
        <v>1</v>
      </c>
      <c r="G52">
        <v>3</v>
      </c>
      <c r="H52" t="b">
        <v>0</v>
      </c>
      <c r="I52">
        <v>3.65</v>
      </c>
    </row>
    <row r="53" spans="1:9" x14ac:dyDescent="0.25">
      <c r="A53" t="s">
        <v>63</v>
      </c>
      <c r="B53">
        <v>5.6</v>
      </c>
      <c r="C53">
        <v>8</v>
      </c>
      <c r="D53">
        <v>3</v>
      </c>
      <c r="E53" t="s">
        <v>12</v>
      </c>
      <c r="F53" t="b">
        <v>0</v>
      </c>
      <c r="G53">
        <v>1</v>
      </c>
      <c r="H53" t="b">
        <v>1</v>
      </c>
      <c r="I53">
        <v>3.78</v>
      </c>
    </row>
    <row r="54" spans="1:9" x14ac:dyDescent="0.25">
      <c r="A54" t="s">
        <v>64</v>
      </c>
      <c r="B54">
        <v>5</v>
      </c>
      <c r="C54">
        <v>5</v>
      </c>
      <c r="D54">
        <v>2</v>
      </c>
      <c r="E54" t="s">
        <v>17</v>
      </c>
      <c r="F54" t="b">
        <v>1</v>
      </c>
      <c r="G54">
        <v>5</v>
      </c>
      <c r="H54" t="b">
        <v>1</v>
      </c>
      <c r="I54">
        <v>3.42</v>
      </c>
    </row>
    <row r="55" spans="1:9" x14ac:dyDescent="0.25">
      <c r="A55" t="s">
        <v>65</v>
      </c>
      <c r="B55">
        <v>6.8</v>
      </c>
      <c r="C55">
        <v>6</v>
      </c>
      <c r="D55">
        <v>1</v>
      </c>
      <c r="E55" t="s">
        <v>10</v>
      </c>
      <c r="F55" t="b">
        <v>1</v>
      </c>
      <c r="G55">
        <v>1</v>
      </c>
      <c r="H55" t="b">
        <v>0</v>
      </c>
      <c r="I55">
        <v>3.28</v>
      </c>
    </row>
    <row r="56" spans="1:9" x14ac:dyDescent="0.25">
      <c r="A56" t="s">
        <v>66</v>
      </c>
      <c r="B56">
        <v>7.3</v>
      </c>
      <c r="C56">
        <v>7</v>
      </c>
      <c r="D56">
        <v>2</v>
      </c>
      <c r="E56" t="s">
        <v>10</v>
      </c>
      <c r="F56" t="b">
        <v>0</v>
      </c>
      <c r="G56">
        <v>1</v>
      </c>
      <c r="H56" t="b">
        <v>0</v>
      </c>
      <c r="I56">
        <v>3.93</v>
      </c>
    </row>
    <row r="57" spans="1:9" x14ac:dyDescent="0.25">
      <c r="A57" t="s">
        <v>67</v>
      </c>
      <c r="B57">
        <v>7.1</v>
      </c>
      <c r="C57">
        <v>6</v>
      </c>
      <c r="D57">
        <v>3</v>
      </c>
      <c r="E57" t="s">
        <v>12</v>
      </c>
      <c r="F57" t="b">
        <v>1</v>
      </c>
      <c r="G57">
        <v>3</v>
      </c>
      <c r="H57" t="b">
        <v>0</v>
      </c>
      <c r="I57">
        <v>3.65</v>
      </c>
    </row>
    <row r="58" spans="1:9" x14ac:dyDescent="0.25">
      <c r="A58" t="s">
        <v>68</v>
      </c>
      <c r="B58">
        <v>4.5999999999999996</v>
      </c>
      <c r="C58">
        <v>10</v>
      </c>
      <c r="D58">
        <v>3</v>
      </c>
      <c r="E58" t="s">
        <v>17</v>
      </c>
      <c r="F58" t="b">
        <v>0</v>
      </c>
      <c r="G58">
        <v>5</v>
      </c>
      <c r="H58" t="b">
        <v>0</v>
      </c>
      <c r="I58">
        <v>2.95</v>
      </c>
    </row>
    <row r="59" spans="1:9" x14ac:dyDescent="0.25">
      <c r="A59" t="s">
        <v>69</v>
      </c>
      <c r="B59">
        <v>5.3</v>
      </c>
      <c r="C59">
        <v>8</v>
      </c>
      <c r="D59">
        <v>3</v>
      </c>
      <c r="E59" t="s">
        <v>10</v>
      </c>
      <c r="F59" t="b">
        <v>0</v>
      </c>
      <c r="G59">
        <v>5</v>
      </c>
      <c r="H59" t="b">
        <v>1</v>
      </c>
      <c r="I59">
        <v>3.53</v>
      </c>
    </row>
    <row r="60" spans="1:9" x14ac:dyDescent="0.25">
      <c r="A60" t="s">
        <v>70</v>
      </c>
      <c r="B60">
        <v>6.4</v>
      </c>
      <c r="C60">
        <v>3</v>
      </c>
      <c r="D60">
        <v>1</v>
      </c>
      <c r="E60" t="s">
        <v>17</v>
      </c>
      <c r="F60" t="b">
        <v>0</v>
      </c>
      <c r="G60">
        <v>4</v>
      </c>
      <c r="H60" t="b">
        <v>1</v>
      </c>
      <c r="I60">
        <v>3.8</v>
      </c>
    </row>
    <row r="61" spans="1:9" x14ac:dyDescent="0.25">
      <c r="A61" t="s">
        <v>71</v>
      </c>
      <c r="B61">
        <v>7.3</v>
      </c>
      <c r="C61">
        <v>8</v>
      </c>
      <c r="D61">
        <v>2</v>
      </c>
      <c r="E61" t="s">
        <v>17</v>
      </c>
      <c r="F61" t="b">
        <v>0</v>
      </c>
      <c r="G61">
        <v>1</v>
      </c>
      <c r="H61" t="b">
        <v>0</v>
      </c>
      <c r="I61">
        <v>3.85</v>
      </c>
    </row>
    <row r="62" spans="1:9" x14ac:dyDescent="0.25">
      <c r="A62" t="s">
        <v>72</v>
      </c>
      <c r="B62">
        <v>5.6</v>
      </c>
      <c r="C62">
        <v>5</v>
      </c>
      <c r="D62">
        <v>2</v>
      </c>
      <c r="E62" t="s">
        <v>12</v>
      </c>
      <c r="F62" t="b">
        <v>0</v>
      </c>
      <c r="G62">
        <v>1</v>
      </c>
      <c r="H62" t="b">
        <v>1</v>
      </c>
      <c r="I62">
        <v>3.81</v>
      </c>
    </row>
    <row r="63" spans="1:9" x14ac:dyDescent="0.25">
      <c r="A63" t="s">
        <v>73</v>
      </c>
      <c r="B63">
        <v>5.8</v>
      </c>
      <c r="C63">
        <v>8</v>
      </c>
      <c r="D63">
        <v>2</v>
      </c>
      <c r="E63" t="s">
        <v>10</v>
      </c>
      <c r="F63" t="b">
        <v>0</v>
      </c>
      <c r="G63">
        <v>2</v>
      </c>
      <c r="H63" t="b">
        <v>1</v>
      </c>
      <c r="I63">
        <v>3.55</v>
      </c>
    </row>
    <row r="64" spans="1:9" x14ac:dyDescent="0.25">
      <c r="A64" t="s">
        <v>74</v>
      </c>
      <c r="B64">
        <v>4.4000000000000004</v>
      </c>
      <c r="C64">
        <v>10</v>
      </c>
      <c r="D64">
        <v>3</v>
      </c>
      <c r="E64" t="s">
        <v>12</v>
      </c>
      <c r="F64" t="b">
        <v>0</v>
      </c>
      <c r="G64">
        <v>4</v>
      </c>
      <c r="H64" t="b">
        <v>1</v>
      </c>
      <c r="I64">
        <v>3.1</v>
      </c>
    </row>
    <row r="65" spans="1:9" x14ac:dyDescent="0.25">
      <c r="A65" t="s">
        <v>75</v>
      </c>
      <c r="B65">
        <v>4.7</v>
      </c>
      <c r="C65">
        <v>4</v>
      </c>
      <c r="D65">
        <v>1</v>
      </c>
      <c r="E65" t="s">
        <v>10</v>
      </c>
      <c r="F65" t="b">
        <v>1</v>
      </c>
      <c r="G65">
        <v>2</v>
      </c>
      <c r="H65" t="b">
        <v>1</v>
      </c>
      <c r="I65">
        <v>3.51</v>
      </c>
    </row>
    <row r="66" spans="1:9" x14ac:dyDescent="0.25">
      <c r="A66" t="s">
        <v>76</v>
      </c>
      <c r="B66">
        <v>7</v>
      </c>
      <c r="C66">
        <v>9</v>
      </c>
      <c r="D66">
        <v>3</v>
      </c>
      <c r="E66" t="s">
        <v>10</v>
      </c>
      <c r="F66" t="b">
        <v>0</v>
      </c>
      <c r="G66">
        <v>2</v>
      </c>
      <c r="H66" t="b">
        <v>1</v>
      </c>
      <c r="I66">
        <v>3.69</v>
      </c>
    </row>
    <row r="67" spans="1:9" x14ac:dyDescent="0.25">
      <c r="A67" t="s">
        <v>77</v>
      </c>
      <c r="B67">
        <v>7.6</v>
      </c>
      <c r="C67">
        <v>8</v>
      </c>
      <c r="D67">
        <v>3</v>
      </c>
      <c r="E67" t="s">
        <v>10</v>
      </c>
      <c r="F67" t="b">
        <v>0</v>
      </c>
      <c r="G67">
        <v>2</v>
      </c>
      <c r="H67" t="b">
        <v>1</v>
      </c>
      <c r="I67">
        <v>3.82</v>
      </c>
    </row>
    <row r="68" spans="1:9" x14ac:dyDescent="0.25">
      <c r="A68" t="s">
        <v>78</v>
      </c>
      <c r="B68">
        <v>5.8</v>
      </c>
      <c r="C68">
        <v>8</v>
      </c>
      <c r="D68">
        <v>2</v>
      </c>
      <c r="E68" t="s">
        <v>10</v>
      </c>
      <c r="F68" t="b">
        <v>1</v>
      </c>
      <c r="G68">
        <v>3</v>
      </c>
      <c r="H68" t="b">
        <v>1</v>
      </c>
      <c r="I68">
        <v>3.37</v>
      </c>
    </row>
    <row r="69" spans="1:9" x14ac:dyDescent="0.25">
      <c r="A69" t="s">
        <v>79</v>
      </c>
      <c r="B69">
        <v>7</v>
      </c>
      <c r="C69">
        <v>10</v>
      </c>
      <c r="D69">
        <v>3</v>
      </c>
      <c r="E69" t="s">
        <v>10</v>
      </c>
      <c r="F69" t="b">
        <v>0</v>
      </c>
      <c r="G69">
        <v>3</v>
      </c>
      <c r="H69" t="b">
        <v>1</v>
      </c>
      <c r="I69">
        <v>3.48</v>
      </c>
    </row>
    <row r="70" spans="1:9" x14ac:dyDescent="0.25">
      <c r="A70" t="s">
        <v>80</v>
      </c>
      <c r="B70">
        <v>6.5</v>
      </c>
      <c r="C70">
        <v>6</v>
      </c>
      <c r="D70">
        <v>2</v>
      </c>
      <c r="E70" t="s">
        <v>17</v>
      </c>
      <c r="F70" t="b">
        <v>0</v>
      </c>
      <c r="G70">
        <v>2</v>
      </c>
      <c r="H70" t="b">
        <v>0</v>
      </c>
      <c r="I70">
        <v>3.86</v>
      </c>
    </row>
    <row r="71" spans="1:9" x14ac:dyDescent="0.25">
      <c r="A71" t="s">
        <v>81</v>
      </c>
      <c r="B71">
        <v>5.0999999999999996</v>
      </c>
      <c r="C71">
        <v>4</v>
      </c>
      <c r="D71">
        <v>1</v>
      </c>
      <c r="E71" t="s">
        <v>12</v>
      </c>
      <c r="F71" t="b">
        <v>0</v>
      </c>
      <c r="G71">
        <v>4</v>
      </c>
      <c r="H71" t="b">
        <v>0</v>
      </c>
      <c r="I71">
        <v>3.81</v>
      </c>
    </row>
    <row r="72" spans="1:9" x14ac:dyDescent="0.25">
      <c r="A72" t="s">
        <v>82</v>
      </c>
      <c r="B72">
        <v>6.6</v>
      </c>
      <c r="C72">
        <v>5</v>
      </c>
      <c r="D72">
        <v>2</v>
      </c>
      <c r="E72" t="s">
        <v>17</v>
      </c>
      <c r="F72" t="b">
        <v>0</v>
      </c>
      <c r="G72">
        <v>1</v>
      </c>
      <c r="H72" t="b">
        <v>0</v>
      </c>
      <c r="I72">
        <v>4</v>
      </c>
    </row>
    <row r="73" spans="1:9" x14ac:dyDescent="0.25">
      <c r="A73" t="s">
        <v>83</v>
      </c>
      <c r="B73">
        <v>7.7</v>
      </c>
      <c r="C73">
        <v>4</v>
      </c>
      <c r="D73">
        <v>1</v>
      </c>
      <c r="E73" t="s">
        <v>10</v>
      </c>
      <c r="F73" t="b">
        <v>0</v>
      </c>
      <c r="G73">
        <v>4</v>
      </c>
      <c r="H73" t="b">
        <v>0</v>
      </c>
      <c r="I73">
        <v>3.85</v>
      </c>
    </row>
    <row r="74" spans="1:9" x14ac:dyDescent="0.25">
      <c r="A74" t="s">
        <v>84</v>
      </c>
      <c r="B74">
        <v>5.8</v>
      </c>
      <c r="C74">
        <v>6</v>
      </c>
      <c r="D74">
        <v>2</v>
      </c>
      <c r="E74" t="s">
        <v>12</v>
      </c>
      <c r="F74" t="b">
        <v>1</v>
      </c>
      <c r="G74">
        <v>5</v>
      </c>
      <c r="H74" t="b">
        <v>1</v>
      </c>
      <c r="I74">
        <v>3.56</v>
      </c>
    </row>
    <row r="75" spans="1:9" x14ac:dyDescent="0.25">
      <c r="A75" t="s">
        <v>85</v>
      </c>
      <c r="B75">
        <v>7.8</v>
      </c>
      <c r="C75">
        <v>8</v>
      </c>
      <c r="D75">
        <v>3</v>
      </c>
      <c r="E75" t="s">
        <v>10</v>
      </c>
      <c r="F75" t="b">
        <v>1</v>
      </c>
      <c r="G75">
        <v>3</v>
      </c>
      <c r="H75" t="b">
        <v>1</v>
      </c>
      <c r="I75">
        <v>3.8</v>
      </c>
    </row>
    <row r="76" spans="1:9" x14ac:dyDescent="0.25">
      <c r="A76" t="s">
        <v>86</v>
      </c>
      <c r="B76">
        <v>3</v>
      </c>
      <c r="C76">
        <v>8</v>
      </c>
      <c r="D76">
        <v>3</v>
      </c>
      <c r="E76" t="s">
        <v>12</v>
      </c>
      <c r="F76" t="b">
        <v>0</v>
      </c>
      <c r="G76">
        <v>1</v>
      </c>
      <c r="H76" t="b">
        <v>0</v>
      </c>
      <c r="I76">
        <v>2.78</v>
      </c>
    </row>
    <row r="77" spans="1:9" x14ac:dyDescent="0.25">
      <c r="A77" t="s">
        <v>87</v>
      </c>
      <c r="B77">
        <v>7.1</v>
      </c>
      <c r="C77">
        <v>7</v>
      </c>
      <c r="D77">
        <v>1</v>
      </c>
      <c r="E77" t="s">
        <v>17</v>
      </c>
      <c r="F77" t="b">
        <v>0</v>
      </c>
      <c r="G77">
        <v>1</v>
      </c>
      <c r="H77" t="b">
        <v>0</v>
      </c>
      <c r="I77">
        <v>3.5</v>
      </c>
    </row>
    <row r="78" spans="1:9" x14ac:dyDescent="0.25">
      <c r="A78" t="s">
        <v>88</v>
      </c>
      <c r="B78">
        <v>5.8</v>
      </c>
      <c r="C78">
        <v>6</v>
      </c>
      <c r="D78">
        <v>1</v>
      </c>
      <c r="E78" t="s">
        <v>12</v>
      </c>
      <c r="F78" t="b">
        <v>1</v>
      </c>
      <c r="G78">
        <v>5</v>
      </c>
      <c r="H78" t="b">
        <v>0</v>
      </c>
      <c r="I78">
        <v>3.97</v>
      </c>
    </row>
    <row r="79" spans="1:9" x14ac:dyDescent="0.25">
      <c r="A79" t="s">
        <v>89</v>
      </c>
      <c r="B79">
        <v>5.2</v>
      </c>
      <c r="C79">
        <v>9</v>
      </c>
      <c r="D79">
        <v>1</v>
      </c>
      <c r="E79" t="s">
        <v>12</v>
      </c>
      <c r="F79" t="b">
        <v>0</v>
      </c>
      <c r="G79">
        <v>5</v>
      </c>
      <c r="H79" t="b">
        <v>1</v>
      </c>
      <c r="I79">
        <v>3.51</v>
      </c>
    </row>
    <row r="80" spans="1:9" x14ac:dyDescent="0.25">
      <c r="A80" t="s">
        <v>90</v>
      </c>
      <c r="B80">
        <v>6.2</v>
      </c>
      <c r="C80">
        <v>6</v>
      </c>
      <c r="D80">
        <v>2</v>
      </c>
      <c r="E80" t="s">
        <v>12</v>
      </c>
      <c r="F80" t="b">
        <v>1</v>
      </c>
      <c r="G80">
        <v>2</v>
      </c>
      <c r="H80" t="b">
        <v>1</v>
      </c>
      <c r="I80">
        <v>3.63</v>
      </c>
    </row>
    <row r="81" spans="1:9" x14ac:dyDescent="0.25">
      <c r="A81" t="s">
        <v>91</v>
      </c>
      <c r="B81">
        <v>3.3</v>
      </c>
      <c r="C81">
        <v>10</v>
      </c>
      <c r="D81">
        <v>2</v>
      </c>
      <c r="E81" t="s">
        <v>12</v>
      </c>
      <c r="F81" t="b">
        <v>1</v>
      </c>
      <c r="G81">
        <v>3</v>
      </c>
      <c r="H81" t="b">
        <v>1</v>
      </c>
      <c r="I81">
        <v>3.06</v>
      </c>
    </row>
    <row r="82" spans="1:9" x14ac:dyDescent="0.25">
      <c r="A82" t="s">
        <v>92</v>
      </c>
      <c r="B82">
        <v>5.6</v>
      </c>
      <c r="C82">
        <v>7</v>
      </c>
      <c r="D82">
        <v>1</v>
      </c>
      <c r="E82" t="s">
        <v>12</v>
      </c>
      <c r="F82" t="b">
        <v>1</v>
      </c>
      <c r="G82">
        <v>3</v>
      </c>
      <c r="H82" t="b">
        <v>1</v>
      </c>
      <c r="I82">
        <v>3.78</v>
      </c>
    </row>
    <row r="83" spans="1:9" x14ac:dyDescent="0.25">
      <c r="A83" t="s">
        <v>93</v>
      </c>
      <c r="B83">
        <v>6.3</v>
      </c>
      <c r="C83">
        <v>6</v>
      </c>
      <c r="D83">
        <v>3</v>
      </c>
      <c r="E83" t="s">
        <v>10</v>
      </c>
      <c r="F83" t="b">
        <v>1</v>
      </c>
      <c r="G83">
        <v>4</v>
      </c>
      <c r="H83" t="b">
        <v>0</v>
      </c>
      <c r="I83">
        <v>3.73</v>
      </c>
    </row>
    <row r="84" spans="1:9" x14ac:dyDescent="0.25">
      <c r="A84" t="s">
        <v>94</v>
      </c>
      <c r="B84">
        <v>8</v>
      </c>
      <c r="C84">
        <v>4</v>
      </c>
      <c r="D84">
        <v>2</v>
      </c>
      <c r="E84" t="s">
        <v>12</v>
      </c>
      <c r="F84" t="b">
        <v>0</v>
      </c>
      <c r="G84">
        <v>2</v>
      </c>
      <c r="H84" t="b">
        <v>0</v>
      </c>
      <c r="I84">
        <v>3.77</v>
      </c>
    </row>
    <row r="85" spans="1:9" x14ac:dyDescent="0.25">
      <c r="A85" t="s">
        <v>95</v>
      </c>
      <c r="B85">
        <v>5.4</v>
      </c>
      <c r="C85">
        <v>8</v>
      </c>
      <c r="D85">
        <v>2</v>
      </c>
      <c r="E85" t="s">
        <v>12</v>
      </c>
      <c r="F85" t="b">
        <v>0</v>
      </c>
      <c r="G85">
        <v>2</v>
      </c>
      <c r="H85" t="b">
        <v>1</v>
      </c>
      <c r="I85">
        <v>3.37</v>
      </c>
    </row>
    <row r="86" spans="1:9" x14ac:dyDescent="0.25">
      <c r="A86" t="s">
        <v>96</v>
      </c>
      <c r="B86">
        <v>5.0999999999999996</v>
      </c>
      <c r="C86">
        <v>6</v>
      </c>
      <c r="D86">
        <v>2</v>
      </c>
      <c r="E86" t="s">
        <v>17</v>
      </c>
      <c r="F86" t="b">
        <v>1</v>
      </c>
      <c r="G86">
        <v>2</v>
      </c>
      <c r="H86" t="b">
        <v>0</v>
      </c>
      <c r="I86">
        <v>3.67</v>
      </c>
    </row>
    <row r="87" spans="1:9" x14ac:dyDescent="0.25">
      <c r="A87" t="s">
        <v>97</v>
      </c>
      <c r="B87">
        <v>5.4</v>
      </c>
      <c r="C87">
        <v>7</v>
      </c>
      <c r="D87">
        <v>1</v>
      </c>
      <c r="E87" t="s">
        <v>12</v>
      </c>
      <c r="F87" t="b">
        <v>0</v>
      </c>
      <c r="G87">
        <v>2</v>
      </c>
      <c r="H87" t="b">
        <v>0</v>
      </c>
      <c r="I87">
        <v>3.65</v>
      </c>
    </row>
    <row r="88" spans="1:9" x14ac:dyDescent="0.25">
      <c r="A88" t="s">
        <v>98</v>
      </c>
      <c r="B88">
        <v>7</v>
      </c>
      <c r="C88">
        <v>7</v>
      </c>
      <c r="D88">
        <v>1</v>
      </c>
      <c r="E88" t="s">
        <v>17</v>
      </c>
      <c r="F88" t="b">
        <v>0</v>
      </c>
      <c r="G88">
        <v>3</v>
      </c>
      <c r="H88" t="b">
        <v>1</v>
      </c>
      <c r="I88">
        <v>3.98</v>
      </c>
    </row>
    <row r="89" spans="1:9" x14ac:dyDescent="0.25">
      <c r="A89" t="s">
        <v>99</v>
      </c>
      <c r="B89">
        <v>6.4</v>
      </c>
      <c r="C89">
        <v>6</v>
      </c>
      <c r="D89">
        <v>1</v>
      </c>
      <c r="E89" t="s">
        <v>10</v>
      </c>
      <c r="F89" t="b">
        <v>0</v>
      </c>
      <c r="G89">
        <v>3</v>
      </c>
      <c r="H89" t="b">
        <v>1</v>
      </c>
      <c r="I89">
        <v>3.94</v>
      </c>
    </row>
    <row r="90" spans="1:9" x14ac:dyDescent="0.25">
      <c r="A90" t="s">
        <v>100</v>
      </c>
      <c r="B90">
        <v>5.5</v>
      </c>
      <c r="C90">
        <v>4</v>
      </c>
      <c r="D90">
        <v>1</v>
      </c>
      <c r="E90" t="s">
        <v>12</v>
      </c>
      <c r="F90" t="b">
        <v>1</v>
      </c>
      <c r="G90">
        <v>2</v>
      </c>
      <c r="H90" t="b">
        <v>1</v>
      </c>
      <c r="I90">
        <v>3.29</v>
      </c>
    </row>
    <row r="91" spans="1:9" x14ac:dyDescent="0.25">
      <c r="A91" t="s">
        <v>101</v>
      </c>
      <c r="B91">
        <v>6.6</v>
      </c>
      <c r="C91">
        <v>3</v>
      </c>
      <c r="D91">
        <v>1</v>
      </c>
      <c r="E91" t="s">
        <v>17</v>
      </c>
      <c r="F91" t="b">
        <v>1</v>
      </c>
      <c r="G91">
        <v>4</v>
      </c>
      <c r="H91" t="b">
        <v>1</v>
      </c>
      <c r="I91">
        <v>3.96</v>
      </c>
    </row>
    <row r="92" spans="1:9" x14ac:dyDescent="0.25">
      <c r="A92" t="s">
        <v>102</v>
      </c>
      <c r="B92">
        <v>6.3</v>
      </c>
      <c r="C92">
        <v>7</v>
      </c>
      <c r="D92">
        <v>3</v>
      </c>
      <c r="E92" t="s">
        <v>17</v>
      </c>
      <c r="F92" t="b">
        <v>1</v>
      </c>
      <c r="G92">
        <v>1</v>
      </c>
      <c r="H92" t="b">
        <v>1</v>
      </c>
      <c r="I92">
        <v>3.5</v>
      </c>
    </row>
    <row r="93" spans="1:9" x14ac:dyDescent="0.25">
      <c r="A93" t="s">
        <v>103</v>
      </c>
      <c r="B93">
        <v>7.3</v>
      </c>
      <c r="C93">
        <v>9</v>
      </c>
      <c r="D93">
        <v>3</v>
      </c>
      <c r="E93" t="s">
        <v>10</v>
      </c>
      <c r="F93" t="b">
        <v>1</v>
      </c>
      <c r="G93">
        <v>1</v>
      </c>
      <c r="H93" t="b">
        <v>1</v>
      </c>
      <c r="I93">
        <v>3.56</v>
      </c>
    </row>
    <row r="94" spans="1:9" x14ac:dyDescent="0.25">
      <c r="A94" t="s">
        <v>104</v>
      </c>
      <c r="B94">
        <v>5</v>
      </c>
      <c r="C94">
        <v>6</v>
      </c>
      <c r="D94">
        <v>1</v>
      </c>
      <c r="E94" t="s">
        <v>12</v>
      </c>
      <c r="F94" t="b">
        <v>1</v>
      </c>
      <c r="G94">
        <v>4</v>
      </c>
      <c r="H94" t="b">
        <v>1</v>
      </c>
      <c r="I94">
        <v>3.5</v>
      </c>
    </row>
    <row r="95" spans="1:9" x14ac:dyDescent="0.25">
      <c r="A95" t="s">
        <v>105</v>
      </c>
      <c r="B95">
        <v>5.8</v>
      </c>
      <c r="C95">
        <v>4</v>
      </c>
      <c r="D95">
        <v>2</v>
      </c>
      <c r="E95" t="s">
        <v>12</v>
      </c>
      <c r="F95" t="b">
        <v>0</v>
      </c>
      <c r="G95">
        <v>2</v>
      </c>
      <c r="H95" t="b">
        <v>1</v>
      </c>
      <c r="I95">
        <v>3.86</v>
      </c>
    </row>
    <row r="96" spans="1:9" x14ac:dyDescent="0.25">
      <c r="A96" t="s">
        <v>106</v>
      </c>
      <c r="B96">
        <v>5.4</v>
      </c>
      <c r="C96">
        <v>6</v>
      </c>
      <c r="D96">
        <v>1</v>
      </c>
      <c r="E96" t="s">
        <v>17</v>
      </c>
      <c r="F96" t="b">
        <v>1</v>
      </c>
      <c r="G96">
        <v>3</v>
      </c>
      <c r="H96" t="b">
        <v>0</v>
      </c>
      <c r="I96">
        <v>3.35</v>
      </c>
    </row>
    <row r="97" spans="1:9" x14ac:dyDescent="0.25">
      <c r="A97" t="s">
        <v>107</v>
      </c>
      <c r="B97">
        <v>4.3</v>
      </c>
      <c r="C97">
        <v>8</v>
      </c>
      <c r="D97">
        <v>3</v>
      </c>
      <c r="E97" t="s">
        <v>12</v>
      </c>
      <c r="F97" t="b">
        <v>1</v>
      </c>
      <c r="G97">
        <v>1</v>
      </c>
      <c r="H97" t="b">
        <v>1</v>
      </c>
      <c r="I97">
        <v>2.79</v>
      </c>
    </row>
    <row r="98" spans="1:9" x14ac:dyDescent="0.25">
      <c r="A98" t="s">
        <v>108</v>
      </c>
      <c r="B98">
        <v>6.2</v>
      </c>
      <c r="C98">
        <v>6</v>
      </c>
      <c r="D98">
        <v>3</v>
      </c>
      <c r="E98" t="s">
        <v>17</v>
      </c>
      <c r="F98" t="b">
        <v>1</v>
      </c>
      <c r="G98">
        <v>5</v>
      </c>
      <c r="H98" t="b">
        <v>0</v>
      </c>
      <c r="I98">
        <v>3.85</v>
      </c>
    </row>
    <row r="99" spans="1:9" x14ac:dyDescent="0.25">
      <c r="A99" t="s">
        <v>109</v>
      </c>
      <c r="B99">
        <v>6</v>
      </c>
      <c r="C99">
        <v>7</v>
      </c>
      <c r="D99">
        <v>2</v>
      </c>
      <c r="E99" t="s">
        <v>12</v>
      </c>
      <c r="F99" t="b">
        <v>1</v>
      </c>
      <c r="G99">
        <v>5</v>
      </c>
      <c r="H99" t="b">
        <v>1</v>
      </c>
      <c r="I99">
        <v>4</v>
      </c>
    </row>
    <row r="100" spans="1:9" x14ac:dyDescent="0.25">
      <c r="A100" t="s">
        <v>110</v>
      </c>
      <c r="B100">
        <v>5.8</v>
      </c>
      <c r="C100">
        <v>8</v>
      </c>
      <c r="D100">
        <v>3</v>
      </c>
      <c r="E100" t="s">
        <v>17</v>
      </c>
      <c r="F100" t="b">
        <v>1</v>
      </c>
      <c r="G100">
        <v>4</v>
      </c>
      <c r="H100" t="b">
        <v>0</v>
      </c>
      <c r="I100">
        <v>3.6</v>
      </c>
    </row>
    <row r="101" spans="1:9" x14ac:dyDescent="0.25">
      <c r="A101" t="s">
        <v>111</v>
      </c>
      <c r="B101">
        <v>5.9</v>
      </c>
      <c r="C101">
        <v>4</v>
      </c>
      <c r="D101">
        <v>1</v>
      </c>
      <c r="E101" t="s">
        <v>12</v>
      </c>
      <c r="F101" t="b">
        <v>0</v>
      </c>
      <c r="G101">
        <v>2</v>
      </c>
      <c r="H101" t="b">
        <v>1</v>
      </c>
      <c r="I101">
        <v>3.71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25EC7-F63A-4D7C-BD92-8104E2720AD5}">
  <dimension ref="A3:B8"/>
  <sheetViews>
    <sheetView workbookViewId="0">
      <selection activeCell="T6" sqref="T6"/>
    </sheetView>
  </sheetViews>
  <sheetFormatPr defaultRowHeight="15" x14ac:dyDescent="0.25"/>
  <cols>
    <col min="1" max="1" width="13.42578125" bestFit="1" customWidth="1"/>
    <col min="2" max="2" width="22.7109375" bestFit="1" customWidth="1"/>
    <col min="3" max="3" width="14.7109375" bestFit="1" customWidth="1"/>
  </cols>
  <sheetData>
    <row r="3" spans="1:2" x14ac:dyDescent="0.25">
      <c r="A3" s="2" t="s">
        <v>112</v>
      </c>
      <c r="B3" t="s">
        <v>114</v>
      </c>
    </row>
    <row r="4" spans="1:2" x14ac:dyDescent="0.25">
      <c r="A4" s="3" t="s">
        <v>17</v>
      </c>
      <c r="B4" s="1">
        <v>6.5</v>
      </c>
    </row>
    <row r="5" spans="1:2" x14ac:dyDescent="0.25">
      <c r="A5" s="4">
        <v>1</v>
      </c>
      <c r="B5" s="1">
        <v>5.333333333333333</v>
      </c>
    </row>
    <row r="6" spans="1:2" x14ac:dyDescent="0.25">
      <c r="A6" s="4">
        <v>2</v>
      </c>
      <c r="B6" s="1">
        <v>6.4</v>
      </c>
    </row>
    <row r="7" spans="1:2" x14ac:dyDescent="0.25">
      <c r="A7" s="4">
        <v>3</v>
      </c>
      <c r="B7" s="1">
        <v>8.1428571428571423</v>
      </c>
    </row>
    <row r="8" spans="1:2" x14ac:dyDescent="0.25">
      <c r="A8" s="3" t="s">
        <v>113</v>
      </c>
      <c r="B8">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9CA19-BE93-404E-839C-A1A7781D4F63}">
  <dimension ref="A3:I24"/>
  <sheetViews>
    <sheetView workbookViewId="0">
      <selection activeCell="I18" sqref="I18"/>
    </sheetView>
  </sheetViews>
  <sheetFormatPr defaultRowHeight="15" x14ac:dyDescent="0.25"/>
  <cols>
    <col min="1" max="1" width="13.42578125" bestFit="1" customWidth="1"/>
    <col min="2" max="2" width="19.5703125" bestFit="1" customWidth="1"/>
    <col min="4" max="4" width="10.42578125" bestFit="1" customWidth="1"/>
    <col min="7" max="7" width="10.42578125" bestFit="1" customWidth="1"/>
  </cols>
  <sheetData>
    <row r="3" spans="1:2" x14ac:dyDescent="0.25">
      <c r="A3" s="2" t="s">
        <v>112</v>
      </c>
      <c r="B3" t="s">
        <v>115</v>
      </c>
    </row>
    <row r="4" spans="1:2" x14ac:dyDescent="0.25">
      <c r="A4" s="3" t="s">
        <v>10</v>
      </c>
      <c r="B4">
        <v>33</v>
      </c>
    </row>
    <row r="5" spans="1:2" x14ac:dyDescent="0.25">
      <c r="A5" s="4">
        <v>1</v>
      </c>
      <c r="B5">
        <v>8</v>
      </c>
    </row>
    <row r="6" spans="1:2" x14ac:dyDescent="0.25">
      <c r="A6" s="4">
        <v>2</v>
      </c>
      <c r="B6">
        <v>12</v>
      </c>
    </row>
    <row r="7" spans="1:2" x14ac:dyDescent="0.25">
      <c r="A7" s="4">
        <v>3</v>
      </c>
      <c r="B7">
        <v>13</v>
      </c>
    </row>
    <row r="8" spans="1:2" x14ac:dyDescent="0.25">
      <c r="A8" s="3" t="s">
        <v>17</v>
      </c>
      <c r="B8">
        <v>26</v>
      </c>
    </row>
    <row r="9" spans="1:2" x14ac:dyDescent="0.25">
      <c r="A9" s="4">
        <v>1</v>
      </c>
      <c r="B9">
        <v>9</v>
      </c>
    </row>
    <row r="10" spans="1:2" x14ac:dyDescent="0.25">
      <c r="A10" s="4">
        <v>2</v>
      </c>
      <c r="B10">
        <v>10</v>
      </c>
    </row>
    <row r="11" spans="1:2" x14ac:dyDescent="0.25">
      <c r="A11" s="4">
        <v>3</v>
      </c>
      <c r="B11">
        <v>7</v>
      </c>
    </row>
    <row r="12" spans="1:2" x14ac:dyDescent="0.25">
      <c r="A12" s="3" t="s">
        <v>12</v>
      </c>
      <c r="B12">
        <v>41</v>
      </c>
    </row>
    <row r="13" spans="1:2" x14ac:dyDescent="0.25">
      <c r="A13" s="4">
        <v>1</v>
      </c>
      <c r="B13">
        <v>16</v>
      </c>
    </row>
    <row r="14" spans="1:2" x14ac:dyDescent="0.25">
      <c r="A14" s="4">
        <v>2</v>
      </c>
      <c r="B14">
        <v>15</v>
      </c>
    </row>
    <row r="15" spans="1:2" x14ac:dyDescent="0.25">
      <c r="A15" s="4">
        <v>3</v>
      </c>
      <c r="B15">
        <v>10</v>
      </c>
    </row>
    <row r="16" spans="1:2" x14ac:dyDescent="0.25">
      <c r="A16" s="3" t="s">
        <v>113</v>
      </c>
      <c r="B16">
        <v>100</v>
      </c>
    </row>
    <row r="17" spans="1:9" x14ac:dyDescent="0.25">
      <c r="I17" t="s">
        <v>123</v>
      </c>
    </row>
    <row r="18" spans="1:9" x14ac:dyDescent="0.25">
      <c r="A18" t="str" cm="1">
        <f t="array" ref="A18:A20">_xlfn.UNIQUE(sim_student_sleep_data[Major])</f>
        <v>Arts</v>
      </c>
      <c r="B18">
        <f>COUNTIF(sim_student_sleep_data[Major],number_of_students!A18)</f>
        <v>33</v>
      </c>
      <c r="D18" t="str" cm="1">
        <f t="array" ref="D18:D20">_xlfn.UNIQUE(sim_student_sleep_data[Major])</f>
        <v>Arts</v>
      </c>
      <c r="E18" t="e">
        <f>IF(major &lt;&gt; $D18,$B18,NA())</f>
        <v>#N/A</v>
      </c>
      <c r="F18">
        <f>IF(major = $D18,$B18,NA())</f>
        <v>33</v>
      </c>
      <c r="I18" cm="1">
        <f t="array" ref="I18">_xlfn.XLOOKUP(major,_xlfn.ANCHORARRAY(A18),B18:B20)</f>
        <v>33</v>
      </c>
    </row>
    <row r="19" spans="1:9" x14ac:dyDescent="0.25">
      <c r="A19" t="str">
        <v>Science</v>
      </c>
      <c r="B19">
        <f>COUNTIF(sim_student_sleep_data[Major],number_of_students!A19)</f>
        <v>41</v>
      </c>
      <c r="D19" t="str">
        <v>Science</v>
      </c>
      <c r="E19">
        <f>IF(major &lt;&gt; $D19,$B19,NA())</f>
        <v>41</v>
      </c>
      <c r="F19" t="e">
        <f>IF(major = $D19,$B19,NA())</f>
        <v>#N/A</v>
      </c>
    </row>
    <row r="20" spans="1:9" x14ac:dyDescent="0.25">
      <c r="A20" t="str">
        <v>Commerce</v>
      </c>
      <c r="B20">
        <f>COUNTIF(sim_student_sleep_data[Major],number_of_students!A20)</f>
        <v>26</v>
      </c>
      <c r="D20" t="str">
        <v>Commerce</v>
      </c>
      <c r="E20">
        <f>IF(major &lt;&gt; $D20,$B20,NA())</f>
        <v>26</v>
      </c>
      <c r="F20" t="e">
        <f>IF(major = $D20,$B20,NA())</f>
        <v>#N/A</v>
      </c>
    </row>
    <row r="22" spans="1:9" x14ac:dyDescent="0.25">
      <c r="A22" cm="1">
        <f t="array" ref="A22:A24">_xlfn.UNIQUE(data!D6:D101)</f>
        <v>1</v>
      </c>
      <c r="D22" cm="1">
        <f t="array" ref="D22:D24">_xlfn._xlws.SORT(_xlfn.ANCHORARRAY(A22))</f>
        <v>1</v>
      </c>
    </row>
    <row r="23" spans="1:9" x14ac:dyDescent="0.25">
      <c r="A23">
        <v>3</v>
      </c>
      <c r="D23">
        <v>2</v>
      </c>
    </row>
    <row r="24" spans="1:9" x14ac:dyDescent="0.25">
      <c r="A24">
        <v>2</v>
      </c>
      <c r="D24">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6EF52-DA22-41D3-8E9C-F140CFD1CC5B}">
  <dimension ref="A1:H4"/>
  <sheetViews>
    <sheetView workbookViewId="0">
      <selection activeCell="B2" sqref="B2"/>
    </sheetView>
  </sheetViews>
  <sheetFormatPr defaultRowHeight="15" x14ac:dyDescent="0.25"/>
  <sheetData>
    <row r="1" spans="1:8" x14ac:dyDescent="0.25">
      <c r="A1" t="s">
        <v>117</v>
      </c>
      <c r="B1" t="s">
        <v>118</v>
      </c>
    </row>
    <row r="2" spans="1:8" x14ac:dyDescent="0.25">
      <c r="A2">
        <v>1</v>
      </c>
      <c r="B2" s="1">
        <f>AVERAGEIFS(sim_student_sleep_data[Sleep_Hours],sim_student_sleep_data[Year],sleep_time!A2,sim_student_sleep_data[Major],major)</f>
        <v>6.5250000000000004</v>
      </c>
      <c r="D2" t="s">
        <v>119</v>
      </c>
      <c r="E2" t="e">
        <f>IF(year &lt;&gt; $A2, $B2, NA())</f>
        <v>#N/A</v>
      </c>
      <c r="F2">
        <f>IF(year = $A2, $B2, NA())</f>
        <v>6.5250000000000004</v>
      </c>
    </row>
    <row r="3" spans="1:8" x14ac:dyDescent="0.25">
      <c r="A3">
        <v>2</v>
      </c>
      <c r="B3" s="1">
        <f>AVERAGEIFS(sim_student_sleep_data[Sleep_Hours],sim_student_sleep_data[Year],sleep_time!A3,sim_student_sleep_data[Major],major)</f>
        <v>5.8083333333333327</v>
      </c>
      <c r="D3" t="s">
        <v>120</v>
      </c>
      <c r="E3">
        <f>IF(year &lt;&gt; $A3, $B3, NA())</f>
        <v>5.8083333333333327</v>
      </c>
      <c r="F3" t="e">
        <f>IF(year = $A3, $B3, NA())</f>
        <v>#N/A</v>
      </c>
      <c r="H3" t="s">
        <v>118</v>
      </c>
    </row>
    <row r="4" spans="1:8" x14ac:dyDescent="0.25">
      <c r="A4">
        <v>3</v>
      </c>
      <c r="B4" s="1">
        <f>AVERAGEIFS(sim_student_sleep_data[Sleep_Hours],sim_student_sleep_data[Year],sleep_time!A4,sim_student_sleep_data[Major],major)</f>
        <v>6.6</v>
      </c>
      <c r="D4" t="s">
        <v>121</v>
      </c>
      <c r="E4">
        <f>IF(year &lt;&gt; $A4, $B4, NA())</f>
        <v>6.6</v>
      </c>
      <c r="F4" t="e">
        <f>IF(year = $A4, $B4, NA())</f>
        <v>#N/A</v>
      </c>
      <c r="H4">
        <f>_xlfn.XLOOKUP(year,sleep_time!A2:A4,sleep_time!B2:B4)</f>
        <v>6.5250000000000004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DCB9A-D389-44A0-BB06-20741DAF2907}">
  <dimension ref="A1:M14"/>
  <sheetViews>
    <sheetView workbookViewId="0">
      <selection activeCell="I9" sqref="I9"/>
    </sheetView>
  </sheetViews>
  <sheetFormatPr defaultRowHeight="15" x14ac:dyDescent="0.25"/>
  <cols>
    <col min="1" max="1" width="10.42578125" bestFit="1" customWidth="1"/>
  </cols>
  <sheetData>
    <row r="1" spans="1:13" x14ac:dyDescent="0.25">
      <c r="A1" t="s">
        <v>126</v>
      </c>
    </row>
    <row r="2" spans="1:13" x14ac:dyDescent="0.25">
      <c r="B2">
        <v>1</v>
      </c>
      <c r="C2">
        <v>2</v>
      </c>
      <c r="D2">
        <v>3</v>
      </c>
    </row>
    <row r="3" spans="1:13" x14ac:dyDescent="0.25">
      <c r="A3" t="str" cm="1">
        <f t="array" ref="A3:A5">_xlfn.UNIQUE(sim_student_sleep_data[Major])</f>
        <v>Arts</v>
      </c>
      <c r="B3" s="5">
        <f>COUNTIFS(sim_student_sleep_data[Year],sleep_issue_tech!B$2,
  sim_student_sleep_data[Major],sleep_issue_tech!$A3,
  sim_student_sleep_data[Sleep_Issues], TRUE)/
  COUNTIFS(sim_student_sleep_data[Year],sleep_issue_tech!B$2,
  sim_student_sleep_data[Major],sleep_issue_tech!$A3)</f>
        <v>0.75</v>
      </c>
      <c r="C3" s="5">
        <f xml:space="preserve"> COUNTIFS(sim_student_sleep_data[Year],sleep_issue_tech!C$2,
  sim_student_sleep_data[Major],sleep_issue_tech!$A3,
  sim_student_sleep_data[Sleep_Issues], TRUE)/
  COUNTIFS(sim_student_sleep_data[Year],sleep_issue_tech!C$2,
  sim_student_sleep_data[Major],sleep_issue_tech!$A3)</f>
        <v>0.75</v>
      </c>
      <c r="D3" s="5">
        <f xml:space="preserve"> COUNTIFS(sim_student_sleep_data[Year],sleep_issue_tech!D$2,
  sim_student_sleep_data[Major],sleep_issue_tech!$A3,
  sim_student_sleep_data[Sleep_Issues], TRUE)/
  COUNTIFS(sim_student_sleep_data[Year],sleep_issue_tech!D$2,
  sim_student_sleep_data[Major],sleep_issue_tech!$A3)</f>
        <v>0.69230769230769229</v>
      </c>
    </row>
    <row r="4" spans="1:13" x14ac:dyDescent="0.25">
      <c r="A4" t="str">
        <v>Science</v>
      </c>
      <c r="B4" s="5">
        <f>COUNTIFS(sim_student_sleep_data[Year],sleep_issue_tech!B$2,
  sim_student_sleep_data[Major],sleep_issue_tech!$A4,
  sim_student_sleep_data[Sleep_Issues], TRUE)/
  COUNTIFS(sim_student_sleep_data[Year],sleep_issue_tech!B$2,
  sim_student_sleep_data[Major],sleep_issue_tech!$A4)</f>
        <v>0.5</v>
      </c>
      <c r="C4" s="5">
        <f xml:space="preserve"> COUNTIFS(sim_student_sleep_data[Year],sleep_issue_tech!C$2,
  sim_student_sleep_data[Major],sleep_issue_tech!$A4,
  sim_student_sleep_data[Sleep_Issues], TRUE)/
  COUNTIFS(sim_student_sleep_data[Year],sleep_issue_tech!C$2,
  sim_student_sleep_data[Major],sleep_issue_tech!$A4)</f>
        <v>0.8666666666666667</v>
      </c>
      <c r="D4" s="5">
        <f xml:space="preserve"> COUNTIFS(sim_student_sleep_data[Year],sleep_issue_tech!D$2,
  sim_student_sleep_data[Major],sleep_issue_tech!$A4,
  sim_student_sleep_data[Sleep_Issues], TRUE)/
  COUNTIFS(sim_student_sleep_data[Year],sleep_issue_tech!D$2,
  sim_student_sleep_data[Major],sleep_issue_tech!$A4)</f>
        <v>0.7</v>
      </c>
    </row>
    <row r="5" spans="1:13" x14ac:dyDescent="0.25">
      <c r="A5" t="str">
        <v>Commerce</v>
      </c>
      <c r="B5" s="5">
        <f>COUNTIFS(sim_student_sleep_data[Year],sleep_issue_tech!B$2,
  sim_student_sleep_data[Major],sleep_issue_tech!$A5,
  sim_student_sleep_data[Sleep_Issues], TRUE)/
  COUNTIFS(sim_student_sleep_data[Year],sleep_issue_tech!B$2,
  sim_student_sleep_data[Major],sleep_issue_tech!$A5)</f>
        <v>0.55555555555555558</v>
      </c>
      <c r="C5" s="5">
        <f xml:space="preserve"> COUNTIFS(sim_student_sleep_data[Year],sleep_issue_tech!C$2,
  sim_student_sleep_data[Major],sleep_issue_tech!$A5,
  sim_student_sleep_data[Sleep_Issues], TRUE)/
  COUNTIFS(sim_student_sleep_data[Year],sleep_issue_tech!C$2,
  sim_student_sleep_data[Major],sleep_issue_tech!$A5)</f>
        <v>0.4</v>
      </c>
      <c r="D5" s="5">
        <f xml:space="preserve"> COUNTIFS(sim_student_sleep_data[Year],sleep_issue_tech!D$2,
  sim_student_sleep_data[Major],sleep_issue_tech!$A5,
  sim_student_sleep_data[Sleep_Issues], TRUE)/
  COUNTIFS(sim_student_sleep_data[Year],sleep_issue_tech!D$2,
  sim_student_sleep_data[Major],sleep_issue_tech!$A5)</f>
        <v>0.5714285714285714</v>
      </c>
    </row>
    <row r="7" spans="1:13" x14ac:dyDescent="0.25">
      <c r="A7" t="s">
        <v>127</v>
      </c>
    </row>
    <row r="8" spans="1:13" x14ac:dyDescent="0.25">
      <c r="B8">
        <v>1</v>
      </c>
      <c r="C8">
        <v>2</v>
      </c>
      <c r="D8">
        <v>3</v>
      </c>
    </row>
    <row r="9" spans="1:13" x14ac:dyDescent="0.25">
      <c r="A9" t="str" cm="1">
        <f t="array" ref="A9:A11">_xlfn.UNIQUE(sim_student_sleep_data[Major])</f>
        <v>Arts</v>
      </c>
      <c r="B9" s="5">
        <f>COUNTIFS(sim_student_sleep_data[Year],sleep_issue_tech!B$2,
  sim_student_sleep_data[Major],sleep_issue_tech!$A9,
  sim_student_sleep_data[Use_Sleep_Tech], TRUE)/
  COUNTIFS(sim_student_sleep_data[Year],sleep_issue_tech!B$2,
  sim_student_sleep_data[Major],sleep_issue_tech!$A9)</f>
        <v>0.375</v>
      </c>
      <c r="C9" s="5">
        <f xml:space="preserve"> COUNTIFS(sim_student_sleep_data[Year],sleep_issue_tech!C$2,
  sim_student_sleep_data[Major],sleep_issue_tech!$A9,
  sim_student_sleep_data[Use_Sleep_Tech], TRUE)/
  COUNTIFS(sim_student_sleep_data[Year],sleep_issue_tech!C$2,
  sim_student_sleep_data[Major],sleep_issue_tech!$A9)</f>
        <v>0.33333333333333331</v>
      </c>
      <c r="D9" s="5">
        <f xml:space="preserve"> COUNTIFS(sim_student_sleep_data[Year],sleep_issue_tech!D$2,
  sim_student_sleep_data[Major],sleep_issue_tech!$A9,
  sim_student_sleep_data[Use_Sleep_Tech], TRUE)/
  COUNTIFS(sim_student_sleep_data[Year],sleep_issue_tech!D$2,
  sim_student_sleep_data[Major],sleep_issue_tech!$A9)</f>
        <v>0.23076923076923078</v>
      </c>
      <c r="M9" t="s">
        <v>124</v>
      </c>
    </row>
    <row r="10" spans="1:13" x14ac:dyDescent="0.25">
      <c r="A10" t="str">
        <v>Science</v>
      </c>
      <c r="B10" s="5">
        <f>COUNTIFS(sim_student_sleep_data[Year],sleep_issue_tech!B$2,
  sim_student_sleep_data[Major],sleep_issue_tech!$A10,
  sim_student_sleep_data[Use_Sleep_Tech], TRUE)/
  COUNTIFS(sim_student_sleep_data[Year],sleep_issue_tech!B$2,
  sim_student_sleep_data[Major],sleep_issue_tech!$A10)</f>
        <v>0.5625</v>
      </c>
      <c r="C10" s="5">
        <f xml:space="preserve"> COUNTIFS(sim_student_sleep_data[Year],sleep_issue_tech!C$2,
  sim_student_sleep_data[Major],sleep_issue_tech!$A10,
  sim_student_sleep_data[Use_Sleep_Tech], TRUE)/
  COUNTIFS(sim_student_sleep_data[Year],sleep_issue_tech!C$2,
  sim_student_sleep_data[Major],sleep_issue_tech!$A10)</f>
        <v>0.46666666666666667</v>
      </c>
      <c r="D10" s="5">
        <f xml:space="preserve"> COUNTIFS(sim_student_sleep_data[Year],sleep_issue_tech!D$2,
  sim_student_sleep_data[Major],sleep_issue_tech!$A10,
  sim_student_sleep_data[Use_Sleep_Tech], TRUE)/
  COUNTIFS(sim_student_sleep_data[Year],sleep_issue_tech!D$2,
  sim_student_sleep_data[Major],sleep_issue_tech!$A10)</f>
        <v>0.3</v>
      </c>
    </row>
    <row r="11" spans="1:13" x14ac:dyDescent="0.25">
      <c r="A11" t="str">
        <v>Commerce</v>
      </c>
      <c r="B11" s="5">
        <f>COUNTIFS(sim_student_sleep_data[Year],sleep_issue_tech!B$2,
  sim_student_sleep_data[Major],sleep_issue_tech!$A11,
  sim_student_sleep_data[Use_Sleep_Tech], TRUE)/
  COUNTIFS(sim_student_sleep_data[Year],sleep_issue_tech!B$2,
  sim_student_sleep_data[Major],sleep_issue_tech!$A11)</f>
        <v>0.44444444444444442</v>
      </c>
      <c r="C11" s="5">
        <f xml:space="preserve"> COUNTIFS(sim_student_sleep_data[Year],sleep_issue_tech!C$2,
  sim_student_sleep_data[Major],sleep_issue_tech!$A11,
  sim_student_sleep_data[Use_Sleep_Tech], TRUE)/
  COUNTIFS(sim_student_sleep_data[Year],sleep_issue_tech!C$2,
  sim_student_sleep_data[Major],sleep_issue_tech!$A11)</f>
        <v>0.3</v>
      </c>
      <c r="D11" s="5">
        <f xml:space="preserve"> COUNTIFS(sim_student_sleep_data[Year],sleep_issue_tech!D$2,
  sim_student_sleep_data[Major],sleep_issue_tech!$A11,
  sim_student_sleep_data[Use_Sleep_Tech], TRUE)/
  COUNTIFS(sim_student_sleep_data[Year],sleep_issue_tech!D$2,
  sim_student_sleep_data[Major],sleep_issue_tech!$A11)</f>
        <v>0.7142857142857143</v>
      </c>
    </row>
    <row r="14" spans="1:13" ht="12.75" customHeigh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9AC10-1528-4D85-8EC1-8071B3412E73}">
  <sheetPr>
    <pageSetUpPr autoPageBreaks="0"/>
  </sheetPr>
  <dimension ref="A1:S26"/>
  <sheetViews>
    <sheetView showGridLines="0" showRowColHeaders="0" tabSelected="1" zoomScaleNormal="100" workbookViewId="0">
      <selection activeCell="X7" sqref="W7:X8"/>
      <extLst>
        <ext xmlns:xlsdti="http://schemas.microsoft.com/office/spreadsheetml/2023/showDataTypeIcons" uri="{77bfe23e-c014-4d31-8a63-9c772dbf06b6}">
          <xlsdti:showDataTypeIcons visible="0"/>
        </ext>
      </extLst>
    </sheetView>
  </sheetViews>
  <sheetFormatPr defaultRowHeight="15" x14ac:dyDescent="0.25"/>
  <cols>
    <col min="1" max="1" width="3.85546875" customWidth="1"/>
    <col min="2" max="2" width="8.42578125" customWidth="1"/>
    <col min="4" max="4" width="10.140625" customWidth="1"/>
    <col min="10" max="10" width="12.85546875" customWidth="1"/>
    <col min="11" max="11" width="8.85546875" customWidth="1"/>
    <col min="15" max="15" width="11.42578125" bestFit="1" customWidth="1"/>
  </cols>
  <sheetData>
    <row r="1" spans="1:19" x14ac:dyDescent="0.25">
      <c r="A1" s="50" t="e" vm="1">
        <v>#VALUE!</v>
      </c>
      <c r="B1" s="51"/>
      <c r="C1" s="51"/>
      <c r="D1" s="51"/>
      <c r="E1" s="51"/>
      <c r="F1" s="51"/>
      <c r="G1" s="51"/>
      <c r="H1" s="51"/>
      <c r="I1" s="51"/>
      <c r="J1" s="51"/>
      <c r="K1" s="51"/>
      <c r="L1" s="51"/>
      <c r="M1" s="51"/>
      <c r="N1" s="51"/>
      <c r="O1" s="51"/>
      <c r="P1" s="51"/>
      <c r="Q1" s="51"/>
      <c r="R1" s="51"/>
      <c r="S1" s="51"/>
    </row>
    <row r="2" spans="1:19" x14ac:dyDescent="0.25">
      <c r="A2" s="51"/>
      <c r="B2" s="51"/>
      <c r="C2" s="51"/>
      <c r="D2" s="51"/>
      <c r="E2" s="51"/>
      <c r="F2" s="51"/>
      <c r="G2" s="51"/>
      <c r="H2" s="51"/>
      <c r="I2" s="51"/>
      <c r="J2" s="51"/>
      <c r="K2" s="51"/>
      <c r="L2" s="51"/>
      <c r="M2" s="51"/>
      <c r="N2" s="51"/>
      <c r="O2" s="51"/>
      <c r="P2" s="51"/>
      <c r="Q2" s="51"/>
      <c r="R2" s="51"/>
      <c r="S2" s="51"/>
    </row>
    <row r="3" spans="1:19" ht="30" customHeight="1" x14ac:dyDescent="0.25">
      <c r="A3" s="51"/>
      <c r="B3" s="51"/>
      <c r="C3" s="51"/>
      <c r="D3" s="51"/>
      <c r="E3" s="51"/>
      <c r="F3" s="51"/>
      <c r="G3" s="51"/>
      <c r="H3" s="51"/>
      <c r="I3" s="51"/>
      <c r="J3" s="51"/>
      <c r="K3" s="51"/>
      <c r="L3" s="51"/>
      <c r="M3" s="51"/>
      <c r="N3" s="51"/>
      <c r="O3" s="51"/>
      <c r="P3" s="51"/>
      <c r="Q3" s="51"/>
      <c r="R3" s="51"/>
      <c r="S3" s="51"/>
    </row>
    <row r="4" spans="1:19" ht="34.5" customHeight="1" thickBot="1" x14ac:dyDescent="0.3"/>
    <row r="5" spans="1:19" ht="26.25" thickBot="1" x14ac:dyDescent="0.4">
      <c r="C5" s="37" t="s">
        <v>116</v>
      </c>
      <c r="D5" s="39"/>
      <c r="F5" s="37" t="s">
        <v>117</v>
      </c>
      <c r="G5" s="39"/>
    </row>
    <row r="6" spans="1:19" ht="26.25" thickBot="1" x14ac:dyDescent="0.4">
      <c r="C6" s="46" t="s">
        <v>10</v>
      </c>
      <c r="D6" s="47"/>
      <c r="F6" s="48">
        <v>1</v>
      </c>
      <c r="G6" s="49"/>
    </row>
    <row r="7" spans="1:19" ht="21" x14ac:dyDescent="0.35">
      <c r="D7" s="7"/>
      <c r="E7" s="8"/>
      <c r="F7" s="8"/>
      <c r="G7" s="8"/>
    </row>
    <row r="20" spans="4:18" ht="15.75" thickBot="1" x14ac:dyDescent="0.3"/>
    <row r="21" spans="4:18" ht="45.75" customHeight="1" thickBot="1" x14ac:dyDescent="0.3">
      <c r="J21" s="43" t="s">
        <v>125</v>
      </c>
      <c r="K21" s="44"/>
      <c r="L21" s="44"/>
      <c r="M21" s="45"/>
      <c r="N21" s="6"/>
      <c r="O21" s="43" t="s">
        <v>128</v>
      </c>
      <c r="P21" s="44"/>
      <c r="Q21" s="44"/>
      <c r="R21" s="45"/>
    </row>
    <row r="22" spans="4:18" ht="15.75" thickBot="1" x14ac:dyDescent="0.3"/>
    <row r="23" spans="4:18" ht="16.5" thickBot="1" x14ac:dyDescent="0.3">
      <c r="J23" s="9"/>
      <c r="K23" s="10">
        <v>1</v>
      </c>
      <c r="L23" s="11">
        <v>2</v>
      </c>
      <c r="M23" s="12">
        <v>3</v>
      </c>
      <c r="O23" s="9"/>
      <c r="P23" s="25">
        <v>1</v>
      </c>
      <c r="Q23" s="26">
        <v>2</v>
      </c>
      <c r="R23" s="27">
        <v>3</v>
      </c>
    </row>
    <row r="24" spans="4:18" ht="16.5" thickBot="1" x14ac:dyDescent="0.3">
      <c r="J24" s="13" t="s">
        <v>10</v>
      </c>
      <c r="K24" s="14">
        <v>0.375</v>
      </c>
      <c r="L24" s="15">
        <v>0.33333333333333298</v>
      </c>
      <c r="M24" s="16">
        <v>0.230769230769231</v>
      </c>
      <c r="O24" s="13" t="s">
        <v>10</v>
      </c>
      <c r="P24" s="28">
        <v>0.75</v>
      </c>
      <c r="Q24" s="29">
        <v>0.75</v>
      </c>
      <c r="R24" s="30">
        <v>0.69230769230769229</v>
      </c>
    </row>
    <row r="25" spans="4:18" ht="25.5" x14ac:dyDescent="0.35">
      <c r="D25" s="37" t="s">
        <v>122</v>
      </c>
      <c r="E25" s="38"/>
      <c r="F25" s="39"/>
      <c r="J25" s="17" t="s">
        <v>12</v>
      </c>
      <c r="K25" s="18">
        <v>0.5625</v>
      </c>
      <c r="L25" s="19">
        <v>0.46666666666666701</v>
      </c>
      <c r="M25" s="20">
        <v>0.3</v>
      </c>
      <c r="O25" s="17" t="s">
        <v>12</v>
      </c>
      <c r="P25" s="31">
        <v>0.5</v>
      </c>
      <c r="Q25" s="32">
        <v>0.8666666666666667</v>
      </c>
      <c r="R25" s="33">
        <v>0.7</v>
      </c>
    </row>
    <row r="26" spans="4:18" ht="27" thickBot="1" x14ac:dyDescent="0.45">
      <c r="D26" s="40">
        <f>average_sleep_time</f>
        <v>6.5250000000000004</v>
      </c>
      <c r="E26" s="41"/>
      <c r="F26" s="42"/>
      <c r="J26" s="21" t="s">
        <v>17</v>
      </c>
      <c r="K26" s="22">
        <v>0.44444444444444398</v>
      </c>
      <c r="L26" s="23">
        <v>0.3</v>
      </c>
      <c r="M26" s="24">
        <v>0.71428571428571397</v>
      </c>
      <c r="O26" s="21" t="s">
        <v>17</v>
      </c>
      <c r="P26" s="34">
        <v>0.55555555555555558</v>
      </c>
      <c r="Q26" s="35">
        <v>0.4</v>
      </c>
      <c r="R26" s="36">
        <v>0.5714285714285714</v>
      </c>
    </row>
  </sheetData>
  <sheetProtection selectLockedCells="1" pivotTables="0"/>
  <mergeCells count="9">
    <mergeCell ref="A1:S3"/>
    <mergeCell ref="C5:D5"/>
    <mergeCell ref="F5:G5"/>
    <mergeCell ref="D25:F25"/>
    <mergeCell ref="D26:F26"/>
    <mergeCell ref="J21:M21"/>
    <mergeCell ref="O21:R21"/>
    <mergeCell ref="C6:D6"/>
    <mergeCell ref="F6:G6"/>
  </mergeCells>
  <conditionalFormatting sqref="K24:M24">
    <cfRule type="colorScale" priority="6">
      <colorScale>
        <cfvo type="min"/>
        <cfvo type="max"/>
        <color theme="3" tint="0.89999084444715716"/>
        <color theme="3" tint="0.499984740745262"/>
      </colorScale>
    </cfRule>
  </conditionalFormatting>
  <conditionalFormatting sqref="K25:M25">
    <cfRule type="colorScale" priority="5">
      <colorScale>
        <cfvo type="min"/>
        <cfvo type="max"/>
        <color theme="3" tint="0.89999084444715716"/>
        <color theme="3" tint="0.499984740745262"/>
      </colorScale>
    </cfRule>
  </conditionalFormatting>
  <conditionalFormatting sqref="K26:M26">
    <cfRule type="colorScale" priority="4">
      <colorScale>
        <cfvo type="min"/>
        <cfvo type="max"/>
        <color theme="3" tint="0.89999084444715716"/>
        <color theme="3" tint="0.499984740745262"/>
      </colorScale>
    </cfRule>
  </conditionalFormatting>
  <conditionalFormatting sqref="P24:R24">
    <cfRule type="colorScale" priority="3">
      <colorScale>
        <cfvo type="min"/>
        <cfvo type="max"/>
        <color theme="3" tint="0.89999084444715716"/>
        <color theme="3" tint="0.499984740745262"/>
      </colorScale>
    </cfRule>
  </conditionalFormatting>
  <conditionalFormatting sqref="P25:R25">
    <cfRule type="colorScale" priority="2">
      <colorScale>
        <cfvo type="min"/>
        <cfvo type="max"/>
        <color theme="3" tint="0.89999084444715716"/>
        <color theme="3" tint="0.499984740745262"/>
      </colorScale>
    </cfRule>
  </conditionalFormatting>
  <conditionalFormatting sqref="P26:R26">
    <cfRule type="colorScale" priority="1">
      <colorScale>
        <cfvo type="min"/>
        <cfvo type="max"/>
        <color theme="3" tint="0.89999084444715716"/>
        <color theme="3" tint="0.499984740745262"/>
      </colorScale>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7DB47B4A-8A53-44C2-A594-01EC6FD94C9D}">
          <x14:formula1>
            <xm:f>sleep_time!$A$2:$A$4</xm:f>
          </x14:formula1>
          <xm:sqref>F6</xm:sqref>
        </x14:dataValidation>
        <x14:dataValidation type="list" allowBlank="1" showInputMessage="1" showErrorMessage="1" xr:uid="{42D95C10-92E5-40BF-9B79-21A2F9CC756B}">
          <x14:formula1>
            <xm:f>number_of_students!$A$18:$A$20</xm:f>
          </x14:formula1>
          <xm:sqref>C6</xm:sqref>
        </x14:dataValidation>
      </x14:dataValidation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39B356F-F898-4295-9B79-DBB4275E19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data</vt:lpstr>
      <vt:lpstr>stress</vt:lpstr>
      <vt:lpstr>number_of_students</vt:lpstr>
      <vt:lpstr>sleep_time</vt:lpstr>
      <vt:lpstr>sleep_issue_tech</vt:lpstr>
      <vt:lpstr>dashboard</vt:lpstr>
      <vt:lpstr>average_sleep_time</vt:lpstr>
      <vt:lpstr>count_major</vt:lpstr>
      <vt:lpstr>major</vt:lpstr>
      <vt:lpstr>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Patrycja Dudek</dc:creator>
  <cp:lastModifiedBy>Patrycja Dudek</cp:lastModifiedBy>
  <cp:lastPrinted>2025-08-13T15:32:41Z</cp:lastPrinted>
  <dcterms:created xsi:type="dcterms:W3CDTF">2025-07-30T11:55:35Z</dcterms:created>
  <dcterms:modified xsi:type="dcterms:W3CDTF">2025-08-13T20:12:30Z</dcterms:modified>
</cp:coreProperties>
</file>