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10710" yWindow="2385" windowWidth="26415" windowHeight="12540"/>
  </bookViews>
  <sheets>
    <sheet name="FOV Calibration" sheetId="1" r:id="rId1"/>
    <sheet name="Sheet1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2" l="1"/>
  <c r="E8" i="2"/>
  <c r="F8" i="2" s="1"/>
  <c r="J8" i="2" s="1"/>
  <c r="I36" i="2"/>
  <c r="E36" i="2"/>
  <c r="F36" i="2" s="1"/>
  <c r="J36" i="2" s="1"/>
  <c r="I50" i="2" l="1"/>
  <c r="C50" i="2"/>
  <c r="E50" i="2" s="1"/>
  <c r="F50" i="2" s="1"/>
  <c r="J50" i="2" s="1"/>
  <c r="I49" i="2"/>
  <c r="C49" i="2"/>
  <c r="E49" i="2" s="1"/>
  <c r="F49" i="2" s="1"/>
  <c r="J49" i="2" s="1"/>
  <c r="I48" i="2"/>
  <c r="C48" i="2"/>
  <c r="E48" i="2" s="1"/>
  <c r="F48" i="2" s="1"/>
  <c r="J48" i="2" s="1"/>
  <c r="I47" i="2"/>
  <c r="C47" i="2"/>
  <c r="E47" i="2" s="1"/>
  <c r="F47" i="2" s="1"/>
  <c r="J47" i="2" s="1"/>
  <c r="I46" i="2"/>
  <c r="C46" i="2"/>
  <c r="E46" i="2" s="1"/>
  <c r="F46" i="2" s="1"/>
  <c r="J46" i="2" s="1"/>
  <c r="I45" i="2"/>
  <c r="C45" i="2"/>
  <c r="E45" i="2" s="1"/>
  <c r="F45" i="2" s="1"/>
  <c r="J45" i="2" s="1"/>
  <c r="I44" i="2"/>
  <c r="C44" i="2"/>
  <c r="E44" i="2" s="1"/>
  <c r="F44" i="2" s="1"/>
  <c r="J44" i="2" s="1"/>
  <c r="I43" i="2"/>
  <c r="C43" i="2"/>
  <c r="E43" i="2" s="1"/>
  <c r="F43" i="2" s="1"/>
  <c r="J43" i="2" s="1"/>
  <c r="I42" i="2"/>
  <c r="C42" i="2"/>
  <c r="E42" i="2" s="1"/>
  <c r="F42" i="2" s="1"/>
  <c r="J42" i="2" s="1"/>
  <c r="I41" i="2"/>
  <c r="C41" i="2"/>
  <c r="E41" i="2" s="1"/>
  <c r="F41" i="2" s="1"/>
  <c r="J41" i="2" s="1"/>
  <c r="I40" i="2"/>
  <c r="C40" i="2"/>
  <c r="E40" i="2" s="1"/>
  <c r="F40" i="2" s="1"/>
  <c r="J40" i="2" s="1"/>
  <c r="I39" i="2"/>
  <c r="C39" i="2"/>
  <c r="E39" i="2" s="1"/>
  <c r="F39" i="2" s="1"/>
  <c r="J39" i="2" s="1"/>
  <c r="I38" i="2"/>
  <c r="C38" i="2"/>
  <c r="E38" i="2" s="1"/>
  <c r="F38" i="2" s="1"/>
  <c r="J38" i="2" s="1"/>
  <c r="I37" i="2"/>
  <c r="C37" i="2"/>
  <c r="E37" i="2" s="1"/>
  <c r="F37" i="2" s="1"/>
  <c r="J37" i="2" s="1"/>
  <c r="I35" i="2"/>
  <c r="C35" i="2"/>
  <c r="E35" i="2" s="1"/>
  <c r="F35" i="2" s="1"/>
  <c r="J35" i="2" s="1"/>
  <c r="I34" i="2"/>
  <c r="C34" i="2"/>
  <c r="E34" i="2" s="1"/>
  <c r="F34" i="2" s="1"/>
  <c r="J34" i="2" s="1"/>
  <c r="I33" i="2"/>
  <c r="C33" i="2"/>
  <c r="E33" i="2" s="1"/>
  <c r="F33" i="2" s="1"/>
  <c r="J33" i="2" s="1"/>
  <c r="C32" i="2"/>
  <c r="E32" i="2" s="1"/>
  <c r="F32" i="2" s="1"/>
  <c r="J32" i="2" s="1"/>
  <c r="I31" i="2"/>
  <c r="C31" i="2"/>
  <c r="E31" i="2" s="1"/>
  <c r="F31" i="2" s="1"/>
  <c r="I27" i="2"/>
  <c r="C27" i="2"/>
  <c r="E27" i="2" s="1"/>
  <c r="F27" i="2" s="1"/>
  <c r="I26" i="2"/>
  <c r="C26" i="2"/>
  <c r="E26" i="2" s="1"/>
  <c r="F26" i="2" s="1"/>
  <c r="I25" i="2"/>
  <c r="C25" i="2"/>
  <c r="E25" i="2" s="1"/>
  <c r="F25" i="2" s="1"/>
  <c r="J25" i="2" s="1"/>
  <c r="I24" i="2"/>
  <c r="C24" i="2"/>
  <c r="E24" i="2" s="1"/>
  <c r="F24" i="2" s="1"/>
  <c r="I23" i="2"/>
  <c r="C23" i="2"/>
  <c r="E23" i="2" s="1"/>
  <c r="F23" i="2" s="1"/>
  <c r="I22" i="2"/>
  <c r="C22" i="2"/>
  <c r="E22" i="2" s="1"/>
  <c r="F22" i="2" s="1"/>
  <c r="I21" i="2"/>
  <c r="C21" i="2"/>
  <c r="E21" i="2" s="1"/>
  <c r="F21" i="2" s="1"/>
  <c r="I20" i="2"/>
  <c r="C20" i="2"/>
  <c r="E20" i="2" s="1"/>
  <c r="F20" i="2" s="1"/>
  <c r="I19" i="2"/>
  <c r="C19" i="2"/>
  <c r="E19" i="2" s="1"/>
  <c r="F19" i="2" s="1"/>
  <c r="I18" i="2"/>
  <c r="C18" i="2"/>
  <c r="E18" i="2" s="1"/>
  <c r="F18" i="2" s="1"/>
  <c r="I17" i="2"/>
  <c r="C17" i="2"/>
  <c r="E17" i="2" s="1"/>
  <c r="F17" i="2" s="1"/>
  <c r="I16" i="2"/>
  <c r="J16" i="2" s="1"/>
  <c r="C16" i="2"/>
  <c r="E16" i="2" s="1"/>
  <c r="F16" i="2" s="1"/>
  <c r="I15" i="2"/>
  <c r="C15" i="2"/>
  <c r="E15" i="2" s="1"/>
  <c r="F15" i="2" s="1"/>
  <c r="I14" i="2"/>
  <c r="C14" i="2"/>
  <c r="E14" i="2" s="1"/>
  <c r="F14" i="2" s="1"/>
  <c r="J14" i="2" s="1"/>
  <c r="I13" i="2"/>
  <c r="C13" i="2"/>
  <c r="E13" i="2" s="1"/>
  <c r="F13" i="2" s="1"/>
  <c r="J13" i="2" s="1"/>
  <c r="I12" i="2"/>
  <c r="C12" i="2"/>
  <c r="E12" i="2" s="1"/>
  <c r="F12" i="2" s="1"/>
  <c r="J12" i="2" s="1"/>
  <c r="I11" i="2"/>
  <c r="C11" i="2"/>
  <c r="E11" i="2" s="1"/>
  <c r="F11" i="2" s="1"/>
  <c r="J11" i="2" s="1"/>
  <c r="I10" i="2"/>
  <c r="C10" i="2"/>
  <c r="E10" i="2" s="1"/>
  <c r="F10" i="2" s="1"/>
  <c r="I9" i="2"/>
  <c r="C9" i="2"/>
  <c r="E9" i="2" s="1"/>
  <c r="F9" i="2" s="1"/>
  <c r="J9" i="2" s="1"/>
  <c r="J27" i="2" l="1"/>
  <c r="J10" i="2"/>
  <c r="J31" i="2"/>
  <c r="J26" i="2"/>
  <c r="J24" i="2"/>
  <c r="J23" i="2"/>
  <c r="J22" i="2"/>
  <c r="J21" i="2"/>
  <c r="J20" i="2"/>
  <c r="J19" i="2"/>
  <c r="J18" i="2"/>
  <c r="J17" i="2"/>
  <c r="J15" i="2"/>
  <c r="C50" i="1"/>
  <c r="E50" i="1" s="1"/>
  <c r="F50" i="1" s="1"/>
  <c r="C49" i="1"/>
  <c r="E49" i="1" s="1"/>
  <c r="F49" i="1" s="1"/>
  <c r="C48" i="1"/>
  <c r="E48" i="1" s="1"/>
  <c r="F48" i="1" s="1"/>
  <c r="C47" i="1"/>
  <c r="E47" i="1" s="1"/>
  <c r="F47" i="1" s="1"/>
  <c r="C46" i="1"/>
  <c r="C45" i="1"/>
  <c r="E45" i="1" s="1"/>
  <c r="F45" i="1" s="1"/>
  <c r="C44" i="1"/>
  <c r="E44" i="1" s="1"/>
  <c r="F44" i="1" s="1"/>
  <c r="C43" i="1"/>
  <c r="E43" i="1" s="1"/>
  <c r="F43" i="1" s="1"/>
  <c r="C42" i="1"/>
  <c r="E42" i="1" s="1"/>
  <c r="F42" i="1" s="1"/>
  <c r="C41" i="1"/>
  <c r="C40" i="1"/>
  <c r="E40" i="1" s="1"/>
  <c r="F40" i="1" s="1"/>
  <c r="C39" i="1"/>
  <c r="E39" i="1" s="1"/>
  <c r="F39" i="1" s="1"/>
  <c r="C38" i="1"/>
  <c r="E38" i="1" s="1"/>
  <c r="F38" i="1" s="1"/>
  <c r="C37" i="1"/>
  <c r="E37" i="1" s="1"/>
  <c r="F37" i="1" s="1"/>
  <c r="C36" i="1"/>
  <c r="E36" i="1" s="1"/>
  <c r="F36" i="1" s="1"/>
  <c r="E41" i="1"/>
  <c r="F41" i="1" s="1"/>
  <c r="E46" i="1"/>
  <c r="F46" i="1" s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F23" i="1"/>
  <c r="F26" i="1"/>
  <c r="C27" i="1"/>
  <c r="C26" i="1"/>
  <c r="C25" i="1"/>
  <c r="E25" i="1" s="1"/>
  <c r="F25" i="1" s="1"/>
  <c r="C24" i="1"/>
  <c r="E24" i="1" s="1"/>
  <c r="F24" i="1" s="1"/>
  <c r="C23" i="1"/>
  <c r="C22" i="1"/>
  <c r="E22" i="1" s="1"/>
  <c r="F22" i="1" s="1"/>
  <c r="C21" i="1"/>
  <c r="E21" i="1"/>
  <c r="F21" i="1" s="1"/>
  <c r="C20" i="1"/>
  <c r="E20" i="1" s="1"/>
  <c r="F20" i="1" s="1"/>
  <c r="C19" i="1"/>
  <c r="E19" i="1" s="1"/>
  <c r="F19" i="1" s="1"/>
  <c r="C18" i="1"/>
  <c r="E18" i="1" s="1"/>
  <c r="F18" i="1" s="1"/>
  <c r="E27" i="1"/>
  <c r="F27" i="1" s="1"/>
  <c r="C17" i="1"/>
  <c r="E23" i="1"/>
  <c r="E26" i="1"/>
  <c r="I18" i="1"/>
  <c r="I19" i="1"/>
  <c r="I20" i="1"/>
  <c r="I21" i="1"/>
  <c r="I22" i="1"/>
  <c r="I23" i="1"/>
  <c r="I24" i="1"/>
  <c r="I25" i="1"/>
  <c r="I26" i="1"/>
  <c r="I27" i="1"/>
  <c r="C35" i="1"/>
  <c r="C34" i="1"/>
  <c r="C33" i="1"/>
  <c r="C32" i="1"/>
  <c r="C31" i="1"/>
  <c r="C16" i="1"/>
  <c r="C15" i="1"/>
  <c r="C14" i="1"/>
  <c r="C13" i="1"/>
  <c r="C12" i="1"/>
  <c r="C11" i="1"/>
  <c r="C10" i="1"/>
  <c r="C9" i="1"/>
  <c r="C8" i="1"/>
  <c r="J45" i="1" l="1"/>
  <c r="J36" i="1"/>
  <c r="J48" i="1"/>
  <c r="J49" i="1"/>
  <c r="J50" i="1"/>
  <c r="J47" i="1"/>
  <c r="J44" i="1"/>
  <c r="J43" i="1"/>
  <c r="J39" i="1"/>
  <c r="J38" i="1"/>
  <c r="J40" i="1"/>
  <c r="J46" i="1"/>
  <c r="J41" i="1"/>
  <c r="J37" i="1"/>
  <c r="J42" i="1"/>
  <c r="J27" i="1"/>
  <c r="J25" i="1"/>
  <c r="J24" i="1"/>
  <c r="J23" i="1"/>
  <c r="J22" i="1"/>
  <c r="J21" i="1"/>
  <c r="J20" i="1"/>
  <c r="J19" i="1"/>
  <c r="J18" i="1"/>
  <c r="J26" i="1"/>
  <c r="E17" i="1"/>
  <c r="F17" i="1" s="1"/>
  <c r="I17" i="1"/>
  <c r="J17" i="1" l="1"/>
  <c r="I32" i="1"/>
  <c r="I33" i="1"/>
  <c r="I34" i="1"/>
  <c r="I35" i="1"/>
  <c r="I31" i="1"/>
  <c r="I8" i="1"/>
  <c r="I9" i="1"/>
  <c r="I10" i="1"/>
  <c r="I11" i="1"/>
  <c r="I12" i="1"/>
  <c r="I13" i="1"/>
  <c r="I14" i="1"/>
  <c r="I15" i="1"/>
  <c r="I16" i="1"/>
  <c r="E31" i="1" l="1"/>
  <c r="E8" i="1"/>
  <c r="F8" i="1" s="1"/>
  <c r="J8" i="1" s="1"/>
  <c r="E33" i="1"/>
  <c r="F33" i="1" s="1"/>
  <c r="J33" i="1" s="1"/>
  <c r="E16" i="1"/>
  <c r="F16" i="1" s="1"/>
  <c r="J16" i="1" s="1"/>
  <c r="E14" i="1"/>
  <c r="F14" i="1" s="1"/>
  <c r="J14" i="1" s="1"/>
  <c r="E13" i="1"/>
  <c r="F13" i="1" s="1"/>
  <c r="J13" i="1" s="1"/>
  <c r="E12" i="1"/>
  <c r="F12" i="1" s="1"/>
  <c r="J12" i="1" s="1"/>
  <c r="E34" i="1"/>
  <c r="F34" i="1" s="1"/>
  <c r="J34" i="1" s="1"/>
  <c r="E35" i="1"/>
  <c r="F35" i="1" s="1"/>
  <c r="J35" i="1" s="1"/>
  <c r="E32" i="1"/>
  <c r="F32" i="1" s="1"/>
  <c r="J32" i="1" s="1"/>
  <c r="E15" i="1"/>
  <c r="F15" i="1" s="1"/>
  <c r="J15" i="1" s="1"/>
  <c r="E9" i="1"/>
  <c r="F9" i="1" s="1"/>
  <c r="J9" i="1" s="1"/>
  <c r="E10" i="1"/>
  <c r="F10" i="1" s="1"/>
  <c r="J10" i="1" s="1"/>
  <c r="E11" i="1"/>
  <c r="F11" i="1" s="1"/>
  <c r="J11" i="1" s="1"/>
  <c r="F31" i="1" l="1"/>
  <c r="J31" i="1" s="1"/>
</calcChain>
</file>

<file path=xl/sharedStrings.xml><?xml version="1.0" encoding="utf-8"?>
<sst xmlns="http://schemas.openxmlformats.org/spreadsheetml/2006/main" count="26" uniqueCount="13">
  <si>
    <t>f (model eye focal length in mm)</t>
  </si>
  <si>
    <t>h (half height of image in mm)</t>
  </si>
  <si>
    <t>Full FOV (degrees)</t>
  </si>
  <si>
    <t>Fast scan calibration</t>
  </si>
  <si>
    <t>Slow scan calibration</t>
  </si>
  <si>
    <t>number of pixels across the peaks</t>
  </si>
  <si>
    <t>No. of peaks</t>
  </si>
  <si>
    <t>Grid spacing (lp/mm)</t>
  </si>
  <si>
    <t>Approx. Full FOV (degrees)</t>
  </si>
  <si>
    <t>1st peak pixel</t>
  </si>
  <si>
    <t>last peak pixel</t>
  </si>
  <si>
    <t>Voltage</t>
  </si>
  <si>
    <t>Grating used for calibration(lp/mm)=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</si>
</sst>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2" fontId="4" fillId="0" borderId="0" xfId="0" applyNumberFormat="1" applyFont="1" applyAlignment="1">
      <alignment horizontal="center" wrapText="1"/>
    </xf>
    <xf numFmtId="165" fontId="4" fillId="0" borderId="0" xfId="0" applyNumberFormat="1" applyFont="1" applyAlignment="1">
      <alignment horizontal="center" wrapText="1"/>
    </xf>
    <xf numFmtId="2" fontId="4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165" fontId="4" fillId="0" borderId="0" xfId="0" applyNumberFormat="1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9645813504081"/>
          <c:y val="3.0671466066741652E-2"/>
          <c:w val="0.82980438983588589"/>
          <c:h val="0.93113490813648292"/>
        </c:manualLayout>
      </c:layout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trendline>
            <c:trendlineType val="movingAvg"/>
            <c:period val="2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Sheet1!$J$9:$J$27</c:f>
              <c:numCache>
                <c:formatCode>0.00</c:formatCode>
                <c:ptCount val="19"/>
                <c:pt idx="0">
                  <c:v>1.0695216801179341</c:v>
                </c:pt>
                <c:pt idx="1">
                  <c:v>1.2354976650108045</c:v>
                </c:pt>
                <c:pt idx="2">
                  <c:v>1.4048072857075338</c:v>
                </c:pt>
                <c:pt idx="3">
                  <c:v>1.5713753864387494</c:v>
                </c:pt>
                <c:pt idx="4">
                  <c:v>1.7343228622927733</c:v>
                </c:pt>
                <c:pt idx="5">
                  <c:v>1.9506505420570606</c:v>
                </c:pt>
                <c:pt idx="6">
                  <c:v>2.0681842825673571</c:v>
                </c:pt>
                <c:pt idx="7">
                  <c:v>2.2240888798377023</c:v>
                </c:pt>
                <c:pt idx="8">
                  <c:v>2.3874955803066564</c:v>
                </c:pt>
                <c:pt idx="9">
                  <c:v>2.543368173865217</c:v>
                </c:pt>
                <c:pt idx="10">
                  <c:v>2.7029301008293629</c:v>
                </c:pt>
                <c:pt idx="11">
                  <c:v>2.8617853342432498</c:v>
                </c:pt>
                <c:pt idx="12">
                  <c:v>3.0136601923872064</c:v>
                </c:pt>
                <c:pt idx="13">
                  <c:v>3.1742226124066399</c:v>
                </c:pt>
                <c:pt idx="14">
                  <c:v>3.3294007585883603</c:v>
                </c:pt>
                <c:pt idx="15">
                  <c:v>3.4826612056079913</c:v>
                </c:pt>
                <c:pt idx="16">
                  <c:v>3.6544014845182211</c:v>
                </c:pt>
                <c:pt idx="17">
                  <c:v>3.7469476635959853</c:v>
                </c:pt>
                <c:pt idx="18">
                  <c:v>3.9367131079698043</c:v>
                </c:pt>
              </c:numCache>
            </c:numRef>
          </c:xVal>
          <c:yVal>
            <c:numRef>
              <c:f>Sheet1!$K$9:$K$27</c:f>
              <c:numCache>
                <c:formatCode>General</c:formatCode>
                <c:ptCount val="19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115</c:v>
                </c:pt>
                <c:pt idx="7">
                  <c:v>125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165</c:v>
                </c:pt>
                <c:pt idx="12">
                  <c:v>175</c:v>
                </c:pt>
                <c:pt idx="13">
                  <c:v>185</c:v>
                </c:pt>
                <c:pt idx="14">
                  <c:v>195</c:v>
                </c:pt>
                <c:pt idx="15">
                  <c:v>205</c:v>
                </c:pt>
                <c:pt idx="16">
                  <c:v>215</c:v>
                </c:pt>
                <c:pt idx="17">
                  <c:v>225</c:v>
                </c:pt>
                <c:pt idx="18">
                  <c:v>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7-477B-A5A4-E80F9DFA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92576"/>
        <c:axId val="111594112"/>
      </c:scatterChart>
      <c:valAx>
        <c:axId val="1115925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1594112"/>
        <c:crosses val="autoZero"/>
        <c:crossBetween val="midCat"/>
      </c:valAx>
      <c:valAx>
        <c:axId val="11159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92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947944006999104E-2"/>
          <c:y val="7.4548702245552628E-2"/>
          <c:w val="0.58830205599300089"/>
          <c:h val="0.8326195683872849"/>
        </c:manualLayout>
      </c:layout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49154811898512685"/>
                  <c:y val="8.6186570428696416E-2"/>
                </c:manualLayout>
              </c:layout>
              <c:numFmt formatCode="General" sourceLinked="0"/>
            </c:trendlineLbl>
          </c:trendline>
          <c:xVal>
            <c:numRef>
              <c:f>Sheet1!$K$31:$K$50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Sheet1!$J$31:$J$50</c:f>
              <c:numCache>
                <c:formatCode>0.00</c:formatCode>
                <c:ptCount val="20"/>
                <c:pt idx="0">
                  <c:v>0.24237102237917635</c:v>
                </c:pt>
                <c:pt idx="1">
                  <c:v>0.40276712817066435</c:v>
                </c:pt>
                <c:pt idx="2">
                  <c:v>0.61935840756507443</c:v>
                </c:pt>
                <c:pt idx="3">
                  <c:v>0.81182144107762944</c:v>
                </c:pt>
                <c:pt idx="4">
                  <c:v>1.0058153683527431</c:v>
                </c:pt>
                <c:pt idx="5">
                  <c:v>1.1969212955242008</c:v>
                </c:pt>
                <c:pt idx="6">
                  <c:v>1.3911599226591143</c:v>
                </c:pt>
                <c:pt idx="7">
                  <c:v>1.5873860038340075</c:v>
                </c:pt>
                <c:pt idx="8">
                  <c:v>1.7793609255327933</c:v>
                </c:pt>
                <c:pt idx="9">
                  <c:v>1.9747989939178783</c:v>
                </c:pt>
                <c:pt idx="10">
                  <c:v>2.1715133312239225</c:v>
                </c:pt>
                <c:pt idx="11">
                  <c:v>2.3658392923855387</c:v>
                </c:pt>
                <c:pt idx="12">
                  <c:v>2.5612961084867223</c:v>
                </c:pt>
                <c:pt idx="13">
                  <c:v>2.7592753890266004</c:v>
                </c:pt>
                <c:pt idx="14">
                  <c:v>2.9528983884666995</c:v>
                </c:pt>
                <c:pt idx="15">
                  <c:v>3.140866349097668</c:v>
                </c:pt>
                <c:pt idx="16">
                  <c:v>3.338438050098842</c:v>
                </c:pt>
                <c:pt idx="17">
                  <c:v>3.5302515340859677</c:v>
                </c:pt>
                <c:pt idx="18">
                  <c:v>3.7318018566206406</c:v>
                </c:pt>
                <c:pt idx="19">
                  <c:v>3.9159816285130544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99-4833-AB8A-F0ECA2F2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55968"/>
        <c:axId val="111957504"/>
      </c:scatterChart>
      <c:valAx>
        <c:axId val="11195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957504"/>
        <c:crosses val="autoZero"/>
        <c:crossBetween val="midCat"/>
      </c:valAx>
      <c:valAx>
        <c:axId val="1119575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95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54</xdr:row>
      <xdr:rowOff>9525</xdr:rowOff>
    </xdr:from>
    <xdr:to>
      <xdr:col>15</xdr:col>
      <xdr:colOff>276225</xdr:colOff>
      <xdr:row>89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471487</xdr:colOff>
      <xdr:row>66</xdr:row>
      <xdr:rowOff>123825</xdr:rowOff>
    </xdr:from>
    <xdr:to>
      <xdr:col>7</xdr:col>
      <xdr:colOff>42862</xdr:colOff>
      <xdr:row>81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0"/>
  <sheetViews>
    <sheetView tabSelected="1" zoomScale="115" zoomScaleNormal="115" workbookViewId="0">
      <pane ySplit="18390" topLeftCell="A7"/>
      <selection activeCell="H8" sqref="H8"/>
      <selection pane="bottomLeft" activeCell="C1" sqref="C1"/>
    </sheetView>
  </sheetViews>
  <sheetFormatPr defaultColWidth="8.85546875" defaultRowHeight="15" x14ac:dyDescent="0.25"/>
  <cols>
    <col min="1" max="5" width="10.7109375" style="1" customWidth="1"/>
    <col min="6" max="6" width="10.7109375" style="2" customWidth="1"/>
    <col min="7" max="9" width="10.7109375" style="1" customWidth="1"/>
    <col min="10" max="10" width="10.7109375" style="2" customWidth="1"/>
    <col min="11" max="11" width="10.42578125" style="3" customWidth="1"/>
    <col min="12" max="13" width="11" style="1" customWidth="1"/>
    <col min="14" max="21" width="8.85546875" style="1"/>
    <col min="22" max="22" width="11.140625" style="1" customWidth="1"/>
    <col min="23" max="23" width="10.85546875" style="1" customWidth="1"/>
    <col min="24" max="28" width="8.85546875" style="1"/>
    <col min="29" max="29" width="10.140625" style="1" customWidth="1"/>
    <col min="30" max="30" width="10.42578125" style="1" customWidth="1"/>
    <col min="31" max="16384" width="8.85546875" style="1"/>
  </cols>
  <sheetData>
    <row r="1" spans="1:30" x14ac:dyDescent="0.25">
      <c r="A1" s="1" t="s">
        <v>12</v>
      </c>
      <c r="D1" s="1">
        <v>80</v>
      </c>
    </row>
    <row r="6" spans="1:30" s="6" customFormat="1" ht="60" x14ac:dyDescent="0.25">
      <c r="A6" s="4"/>
      <c r="B6" s="5" t="s">
        <v>6</v>
      </c>
      <c r="C6" s="5" t="s">
        <v>7</v>
      </c>
      <c r="D6" s="5" t="s">
        <v>0</v>
      </c>
      <c r="E6" s="5" t="s">
        <v>1</v>
      </c>
      <c r="F6" s="4" t="s">
        <v>8</v>
      </c>
      <c r="G6" s="5" t="s">
        <v>9</v>
      </c>
      <c r="H6" s="5" t="s">
        <v>10</v>
      </c>
      <c r="I6" s="5" t="s">
        <v>5</v>
      </c>
      <c r="J6" s="4" t="s">
        <v>2</v>
      </c>
      <c r="K6" s="6" t="s">
        <v>11</v>
      </c>
      <c r="M6" s="7"/>
      <c r="N6" s="8"/>
      <c r="R6" s="7"/>
      <c r="S6" s="8"/>
      <c r="Y6" s="7"/>
      <c r="Z6" s="8"/>
    </row>
    <row r="7" spans="1:30" ht="30" x14ac:dyDescent="0.25">
      <c r="A7" s="4" t="s">
        <v>3</v>
      </c>
      <c r="B7" s="5"/>
      <c r="C7" s="5"/>
      <c r="D7" s="5"/>
      <c r="E7" s="5"/>
      <c r="F7" s="4"/>
      <c r="G7" s="5"/>
      <c r="H7" s="5"/>
      <c r="I7" s="5"/>
      <c r="J7" s="4"/>
      <c r="M7" s="9"/>
      <c r="N7" s="10"/>
      <c r="P7" s="9"/>
      <c r="R7" s="9"/>
      <c r="S7" s="10"/>
      <c r="U7" s="9"/>
      <c r="W7" s="11"/>
      <c r="Y7" s="9"/>
      <c r="Z7" s="10"/>
      <c r="AB7" s="9"/>
      <c r="AD7" s="11"/>
    </row>
    <row r="8" spans="1:30" x14ac:dyDescent="0.25">
      <c r="B8" s="1">
        <v>26</v>
      </c>
      <c r="C8" s="1">
        <f>D1</f>
        <v>80</v>
      </c>
      <c r="D8" s="1">
        <v>19</v>
      </c>
      <c r="E8" s="12">
        <f t="shared" ref="E8:E27" si="0">0.5*B8/C8</f>
        <v>0.16250000000000001</v>
      </c>
      <c r="F8" s="9">
        <f t="shared" ref="F8:F16" si="1">2*DEGREES(ATAN(E8/D8))</f>
        <v>0.98003549115645372</v>
      </c>
      <c r="G8" s="13">
        <v>15</v>
      </c>
      <c r="H8" s="13">
        <v>491</v>
      </c>
      <c r="I8" s="5">
        <f t="shared" ref="I8:I27" si="2">H8-G8</f>
        <v>476</v>
      </c>
      <c r="J8" s="9">
        <f>(I8*F8)/496</f>
        <v>0.94051793102917736</v>
      </c>
      <c r="K8" s="3">
        <v>55</v>
      </c>
      <c r="M8" s="9"/>
      <c r="N8" s="10"/>
      <c r="P8" s="9"/>
      <c r="R8" s="9"/>
      <c r="S8" s="10"/>
      <c r="U8" s="9"/>
      <c r="W8" s="11"/>
      <c r="Y8" s="9"/>
      <c r="Z8" s="10"/>
      <c r="AB8" s="9"/>
      <c r="AD8" s="11"/>
    </row>
    <row r="9" spans="1:30" x14ac:dyDescent="0.25">
      <c r="B9" s="1">
        <v>30</v>
      </c>
      <c r="C9" s="1">
        <f>D1</f>
        <v>80</v>
      </c>
      <c r="D9" s="1">
        <v>19</v>
      </c>
      <c r="E9" s="12">
        <f t="shared" si="0"/>
        <v>0.1875</v>
      </c>
      <c r="F9" s="9">
        <f t="shared" si="1"/>
        <v>1.1308010465375817</v>
      </c>
      <c r="G9" s="13">
        <v>14</v>
      </c>
      <c r="H9" s="13">
        <v>488</v>
      </c>
      <c r="I9" s="5">
        <f t="shared" si="2"/>
        <v>474</v>
      </c>
      <c r="J9" s="9">
        <f>(I9*F9)/496</f>
        <v>1.0806445485056728</v>
      </c>
      <c r="K9" s="3">
        <v>65</v>
      </c>
      <c r="M9" s="9"/>
      <c r="N9" s="10"/>
      <c r="P9" s="9"/>
      <c r="R9" s="9"/>
      <c r="S9" s="10"/>
      <c r="U9" s="9"/>
      <c r="W9" s="11"/>
      <c r="Y9" s="9"/>
      <c r="Z9" s="10"/>
      <c r="AB9" s="9"/>
      <c r="AD9" s="11"/>
    </row>
    <row r="10" spans="1:30" x14ac:dyDescent="0.25">
      <c r="B10" s="1">
        <v>35</v>
      </c>
      <c r="C10" s="1">
        <f>D1</f>
        <v>80</v>
      </c>
      <c r="D10" s="1">
        <v>19</v>
      </c>
      <c r="E10" s="12">
        <f t="shared" si="0"/>
        <v>0.21875</v>
      </c>
      <c r="F10" s="9">
        <f t="shared" si="1"/>
        <v>1.3192524243295671</v>
      </c>
      <c r="G10" s="13">
        <v>3</v>
      </c>
      <c r="H10" s="13">
        <v>489</v>
      </c>
      <c r="I10" s="5">
        <f t="shared" si="2"/>
        <v>486</v>
      </c>
      <c r="J10" s="9">
        <f t="shared" ref="J10:J16" si="3">(I10*F10)/528</f>
        <v>1.2143118905760788</v>
      </c>
      <c r="K10" s="3">
        <v>75</v>
      </c>
      <c r="M10" s="9"/>
      <c r="N10" s="10"/>
      <c r="P10" s="9"/>
      <c r="R10" s="9"/>
      <c r="S10" s="10"/>
      <c r="U10" s="9"/>
      <c r="W10" s="11"/>
      <c r="Y10" s="9"/>
      <c r="Z10" s="10"/>
      <c r="AB10" s="9"/>
      <c r="AD10" s="11"/>
    </row>
    <row r="11" spans="1:30" x14ac:dyDescent="0.25">
      <c r="B11" s="1">
        <v>40</v>
      </c>
      <c r="C11" s="1">
        <f>D1</f>
        <v>80</v>
      </c>
      <c r="D11" s="1">
        <v>19</v>
      </c>
      <c r="E11" s="12">
        <f t="shared" si="0"/>
        <v>0.25</v>
      </c>
      <c r="F11" s="9">
        <f t="shared" si="1"/>
        <v>1.5076966661415341</v>
      </c>
      <c r="G11" s="13">
        <v>3</v>
      </c>
      <c r="H11" s="13">
        <v>489</v>
      </c>
      <c r="I11" s="5">
        <f t="shared" si="2"/>
        <v>486</v>
      </c>
      <c r="J11" s="9">
        <f t="shared" si="3"/>
        <v>1.3877662495166394</v>
      </c>
      <c r="K11" s="3">
        <v>85</v>
      </c>
      <c r="M11" s="9"/>
      <c r="N11" s="10"/>
      <c r="P11" s="9"/>
      <c r="R11" s="9"/>
      <c r="S11" s="10"/>
      <c r="U11" s="9"/>
      <c r="W11" s="11"/>
      <c r="Y11" s="9"/>
      <c r="Z11" s="10"/>
      <c r="AB11" s="9"/>
      <c r="AD11" s="11"/>
    </row>
    <row r="12" spans="1:30" x14ac:dyDescent="0.25">
      <c r="B12" s="1">
        <v>43</v>
      </c>
      <c r="C12" s="1">
        <f>D1</f>
        <v>80</v>
      </c>
      <c r="D12" s="1">
        <v>19</v>
      </c>
      <c r="E12" s="12">
        <f t="shared" si="0"/>
        <v>0.26874999999999999</v>
      </c>
      <c r="F12" s="9">
        <f t="shared" si="1"/>
        <v>1.6207593621418603</v>
      </c>
      <c r="G12" s="13">
        <v>3</v>
      </c>
      <c r="H12" s="13">
        <v>486</v>
      </c>
      <c r="I12" s="5">
        <f t="shared" si="2"/>
        <v>483</v>
      </c>
      <c r="J12" s="9">
        <f t="shared" si="3"/>
        <v>1.4826264619593155</v>
      </c>
      <c r="K12" s="3">
        <v>95</v>
      </c>
      <c r="M12" s="9"/>
      <c r="N12" s="10"/>
      <c r="P12" s="9"/>
      <c r="R12" s="9"/>
      <c r="S12" s="10"/>
      <c r="U12" s="9"/>
      <c r="W12" s="11"/>
      <c r="Y12" s="9"/>
      <c r="Z12" s="10"/>
      <c r="AB12" s="9"/>
      <c r="AD12" s="11"/>
    </row>
    <row r="13" spans="1:30" x14ac:dyDescent="0.25">
      <c r="B13" s="1">
        <v>47</v>
      </c>
      <c r="C13" s="1">
        <f>D1</f>
        <v>80</v>
      </c>
      <c r="D13" s="1">
        <v>19</v>
      </c>
      <c r="E13" s="12">
        <f t="shared" si="0"/>
        <v>0.29375000000000001</v>
      </c>
      <c r="F13" s="9">
        <f t="shared" si="1"/>
        <v>1.7715046765548275</v>
      </c>
      <c r="G13" s="13">
        <v>5</v>
      </c>
      <c r="H13" s="13">
        <v>486</v>
      </c>
      <c r="I13" s="5">
        <f t="shared" si="2"/>
        <v>481</v>
      </c>
      <c r="J13" s="9">
        <f t="shared" si="3"/>
        <v>1.6138139193615002</v>
      </c>
      <c r="K13" s="3">
        <v>105</v>
      </c>
      <c r="M13" s="9"/>
      <c r="N13" s="10"/>
      <c r="P13" s="9"/>
      <c r="R13" s="9"/>
      <c r="S13" s="10"/>
      <c r="U13" s="9"/>
      <c r="W13" s="11"/>
      <c r="Y13" s="9"/>
      <c r="Z13" s="10"/>
      <c r="AB13" s="9"/>
      <c r="AD13" s="11"/>
    </row>
    <row r="14" spans="1:30" x14ac:dyDescent="0.25">
      <c r="B14" s="1">
        <v>52</v>
      </c>
      <c r="C14" s="1">
        <f>D1</f>
        <v>80</v>
      </c>
      <c r="D14" s="1">
        <v>19</v>
      </c>
      <c r="E14" s="12">
        <f t="shared" si="0"/>
        <v>0.32500000000000001</v>
      </c>
      <c r="F14" s="9">
        <f t="shared" si="1"/>
        <v>1.9599276359676823</v>
      </c>
      <c r="G14" s="13">
        <v>4</v>
      </c>
      <c r="H14" s="13">
        <v>495</v>
      </c>
      <c r="I14" s="5">
        <f t="shared" si="2"/>
        <v>491</v>
      </c>
      <c r="J14" s="9">
        <f t="shared" si="3"/>
        <v>1.8225842220835833</v>
      </c>
      <c r="K14" s="3">
        <v>115</v>
      </c>
      <c r="M14" s="9"/>
      <c r="N14" s="10"/>
      <c r="P14" s="9"/>
      <c r="R14" s="9"/>
      <c r="S14" s="10"/>
      <c r="U14" s="9"/>
      <c r="W14" s="11"/>
      <c r="Y14" s="9"/>
      <c r="Z14" s="10"/>
      <c r="AB14" s="9"/>
      <c r="AD14" s="11"/>
    </row>
    <row r="15" spans="1:30" x14ac:dyDescent="0.25">
      <c r="B15" s="1">
        <v>55</v>
      </c>
      <c r="C15" s="1">
        <f>D1</f>
        <v>80</v>
      </c>
      <c r="D15" s="1">
        <v>19</v>
      </c>
      <c r="E15" s="12">
        <f t="shared" si="0"/>
        <v>0.34375</v>
      </c>
      <c r="F15" s="9">
        <f t="shared" si="1"/>
        <v>2.0729763894132454</v>
      </c>
      <c r="G15" s="13">
        <v>6</v>
      </c>
      <c r="H15" s="13">
        <v>486</v>
      </c>
      <c r="I15" s="5">
        <f t="shared" si="2"/>
        <v>480</v>
      </c>
      <c r="J15" s="9">
        <f t="shared" si="3"/>
        <v>1.8845239903756776</v>
      </c>
      <c r="K15" s="3">
        <v>125</v>
      </c>
      <c r="M15" s="9"/>
      <c r="N15" s="10"/>
      <c r="P15" s="9"/>
      <c r="R15" s="9"/>
      <c r="S15" s="10"/>
      <c r="U15" s="9"/>
      <c r="W15" s="11"/>
      <c r="Y15" s="9"/>
      <c r="Z15" s="10"/>
      <c r="AB15" s="9"/>
      <c r="AD15" s="11"/>
    </row>
    <row r="16" spans="1:30" x14ac:dyDescent="0.25">
      <c r="B16" s="1">
        <v>59</v>
      </c>
      <c r="C16" s="1">
        <f>D1</f>
        <v>80</v>
      </c>
      <c r="D16" s="1">
        <v>19</v>
      </c>
      <c r="E16" s="12">
        <f t="shared" si="0"/>
        <v>0.36875000000000002</v>
      </c>
      <c r="F16" s="9">
        <f t="shared" si="1"/>
        <v>2.2237017454545995</v>
      </c>
      <c r="G16" s="13">
        <v>6</v>
      </c>
      <c r="H16" s="13">
        <v>487</v>
      </c>
      <c r="I16" s="5">
        <f t="shared" si="2"/>
        <v>481</v>
      </c>
      <c r="J16" s="9">
        <f t="shared" si="3"/>
        <v>2.0257585976584513</v>
      </c>
      <c r="K16" s="3">
        <v>135</v>
      </c>
      <c r="M16" s="9"/>
      <c r="N16" s="10"/>
      <c r="P16" s="9"/>
      <c r="R16" s="9"/>
      <c r="S16" s="10"/>
      <c r="U16" s="9"/>
      <c r="W16" s="11"/>
      <c r="Y16" s="9"/>
      <c r="Z16" s="10"/>
      <c r="AB16" s="9"/>
      <c r="AD16" s="11"/>
    </row>
    <row r="17" spans="1:23" x14ac:dyDescent="0.25">
      <c r="B17" s="1">
        <v>63</v>
      </c>
      <c r="C17" s="1">
        <f>D1</f>
        <v>80</v>
      </c>
      <c r="D17" s="1">
        <v>19</v>
      </c>
      <c r="E17" s="12">
        <f t="shared" ref="E17" si="4">0.5*B17/C17</f>
        <v>0.39374999999999999</v>
      </c>
      <c r="F17" s="9">
        <f t="shared" ref="F17:F27" si="5">2*DEGREES(ATAN(E17/D17))</f>
        <v>2.3744194065422803</v>
      </c>
      <c r="G17" s="13">
        <v>6</v>
      </c>
      <c r="H17" s="13">
        <v>486</v>
      </c>
      <c r="I17" s="5">
        <f t="shared" ref="I17" si="6">H17-G17</f>
        <v>480</v>
      </c>
      <c r="J17" s="9">
        <f t="shared" ref="J17" si="7">(I17*F17)/528</f>
        <v>2.1585630968566183</v>
      </c>
      <c r="K17" s="3">
        <v>145</v>
      </c>
      <c r="M17" s="11"/>
      <c r="N17" s="14"/>
      <c r="P17" s="9"/>
      <c r="R17" s="11"/>
      <c r="S17" s="14"/>
      <c r="U17" s="9"/>
      <c r="W17" s="11"/>
    </row>
    <row r="18" spans="1:23" x14ac:dyDescent="0.25">
      <c r="B18" s="1">
        <v>67</v>
      </c>
      <c r="C18" s="1">
        <f>D1</f>
        <v>80</v>
      </c>
      <c r="D18" s="1">
        <v>19</v>
      </c>
      <c r="E18" s="12">
        <f t="shared" si="0"/>
        <v>0.41875000000000001</v>
      </c>
      <c r="F18" s="9">
        <f t="shared" si="5"/>
        <v>2.5251288518518722</v>
      </c>
      <c r="G18" s="13">
        <v>7</v>
      </c>
      <c r="H18" s="13">
        <v>488</v>
      </c>
      <c r="I18" s="5">
        <f t="shared" si="2"/>
        <v>481</v>
      </c>
      <c r="J18" s="9">
        <f>(I18*F18)/496</f>
        <v>2.448764068025707</v>
      </c>
      <c r="K18" s="3">
        <v>155</v>
      </c>
      <c r="M18" s="11"/>
      <c r="N18" s="14"/>
      <c r="P18" s="9"/>
      <c r="R18" s="11"/>
      <c r="S18" s="14"/>
      <c r="U18" s="9"/>
      <c r="W18" s="11"/>
    </row>
    <row r="19" spans="1:23" x14ac:dyDescent="0.25">
      <c r="B19" s="1">
        <v>71</v>
      </c>
      <c r="C19" s="1">
        <f>D1</f>
        <v>80</v>
      </c>
      <c r="D19" s="1">
        <v>19</v>
      </c>
      <c r="E19" s="12">
        <f t="shared" si="0"/>
        <v>0.44374999999999998</v>
      </c>
      <c r="F19" s="9">
        <f t="shared" si="5"/>
        <v>2.6758295607294249</v>
      </c>
      <c r="G19" s="13">
        <v>5</v>
      </c>
      <c r="H19" s="13">
        <v>489</v>
      </c>
      <c r="I19" s="5">
        <f t="shared" si="2"/>
        <v>484</v>
      </c>
      <c r="J19" s="9">
        <f>(I19*F19)/496</f>
        <v>2.6110917487762935</v>
      </c>
      <c r="K19" s="3">
        <v>165</v>
      </c>
      <c r="M19" s="11"/>
      <c r="N19" s="14"/>
      <c r="P19" s="9"/>
      <c r="R19" s="11"/>
      <c r="S19" s="14"/>
      <c r="U19" s="9"/>
      <c r="W19" s="11"/>
    </row>
    <row r="20" spans="1:23" x14ac:dyDescent="0.25">
      <c r="B20" s="1">
        <v>75</v>
      </c>
      <c r="C20" s="1">
        <f>D1</f>
        <v>80</v>
      </c>
      <c r="D20" s="1">
        <v>19</v>
      </c>
      <c r="E20" s="12">
        <f t="shared" si="0"/>
        <v>0.46875</v>
      </c>
      <c r="F20" s="9">
        <f t="shared" si="5"/>
        <v>2.8265210127022273</v>
      </c>
      <c r="G20" s="13">
        <v>6</v>
      </c>
      <c r="H20" s="13">
        <v>487</v>
      </c>
      <c r="I20" s="5">
        <f t="shared" si="2"/>
        <v>481</v>
      </c>
      <c r="J20" s="9">
        <f t="shared" ref="J20:J27" si="8">(I20*F20)/528</f>
        <v>2.5749178164957791</v>
      </c>
      <c r="K20" s="3">
        <v>175</v>
      </c>
      <c r="M20" s="11"/>
      <c r="N20" s="14"/>
      <c r="P20" s="9"/>
      <c r="R20" s="11"/>
      <c r="S20" s="14"/>
      <c r="U20" s="9"/>
      <c r="W20" s="11"/>
    </row>
    <row r="21" spans="1:23" x14ac:dyDescent="0.25">
      <c r="B21" s="1">
        <v>79</v>
      </c>
      <c r="C21" s="1">
        <f>D1</f>
        <v>80</v>
      </c>
      <c r="D21" s="1">
        <v>19</v>
      </c>
      <c r="E21" s="12">
        <f t="shared" si="0"/>
        <v>0.49375000000000002</v>
      </c>
      <c r="F21" s="9">
        <f t="shared" si="5"/>
        <v>2.9772026874895716</v>
      </c>
      <c r="G21" s="13">
        <v>6</v>
      </c>
      <c r="H21" s="13">
        <v>489</v>
      </c>
      <c r="I21" s="5">
        <f t="shared" si="2"/>
        <v>483</v>
      </c>
      <c r="J21" s="9">
        <f t="shared" si="8"/>
        <v>2.7234638220785286</v>
      </c>
      <c r="K21" s="3">
        <v>185</v>
      </c>
      <c r="M21" s="11"/>
      <c r="N21" s="14"/>
      <c r="P21" s="9"/>
      <c r="R21" s="11"/>
      <c r="S21" s="14"/>
      <c r="U21" s="9"/>
      <c r="W21" s="11"/>
    </row>
    <row r="22" spans="1:23" x14ac:dyDescent="0.25">
      <c r="B22" s="1">
        <v>83</v>
      </c>
      <c r="C22" s="1">
        <f>D1</f>
        <v>80</v>
      </c>
      <c r="D22" s="1">
        <v>19</v>
      </c>
      <c r="E22" s="12">
        <f t="shared" si="0"/>
        <v>0.51875000000000004</v>
      </c>
      <c r="F22" s="9">
        <f t="shared" si="5"/>
        <v>3.1278740650135037</v>
      </c>
      <c r="G22" s="13">
        <v>6</v>
      </c>
      <c r="H22" s="13">
        <v>489</v>
      </c>
      <c r="I22" s="5">
        <f t="shared" si="2"/>
        <v>483</v>
      </c>
      <c r="J22" s="9">
        <f t="shared" si="8"/>
        <v>2.8612938890180351</v>
      </c>
      <c r="K22" s="3">
        <v>195</v>
      </c>
      <c r="M22" s="11"/>
      <c r="N22" s="14"/>
      <c r="P22" s="9"/>
      <c r="R22" s="11"/>
      <c r="S22" s="14"/>
      <c r="U22" s="9"/>
      <c r="W22" s="11"/>
    </row>
    <row r="23" spans="1:23" x14ac:dyDescent="0.25">
      <c r="B23" s="1">
        <v>87</v>
      </c>
      <c r="C23" s="1">
        <f>D1</f>
        <v>80</v>
      </c>
      <c r="D23" s="1">
        <v>19</v>
      </c>
      <c r="E23" s="12">
        <f t="shared" si="0"/>
        <v>0.54374999999999996</v>
      </c>
      <c r="F23" s="9">
        <f t="shared" si="5"/>
        <v>3.2785346254095682</v>
      </c>
      <c r="G23" s="13">
        <v>5</v>
      </c>
      <c r="H23" s="13">
        <v>491</v>
      </c>
      <c r="I23" s="5">
        <f t="shared" si="2"/>
        <v>486</v>
      </c>
      <c r="J23" s="9">
        <f t="shared" si="8"/>
        <v>3.0177420983883527</v>
      </c>
      <c r="K23" s="3">
        <v>205</v>
      </c>
      <c r="M23" s="11"/>
      <c r="N23" s="14"/>
      <c r="P23" s="9"/>
      <c r="R23" s="11"/>
      <c r="S23" s="14"/>
      <c r="U23" s="9"/>
      <c r="W23" s="11"/>
    </row>
    <row r="24" spans="1:23" x14ac:dyDescent="0.25">
      <c r="B24" s="1">
        <v>91</v>
      </c>
      <c r="C24" s="1">
        <f>D1</f>
        <v>80</v>
      </c>
      <c r="D24" s="1">
        <v>19</v>
      </c>
      <c r="E24" s="12">
        <f t="shared" si="0"/>
        <v>0.56874999999999998</v>
      </c>
      <c r="F24" s="9">
        <f t="shared" si="5"/>
        <v>3.429183849037539</v>
      </c>
      <c r="G24" s="13">
        <v>6</v>
      </c>
      <c r="H24" s="13">
        <v>492</v>
      </c>
      <c r="I24" s="5">
        <f t="shared" si="2"/>
        <v>486</v>
      </c>
      <c r="J24" s="9">
        <f t="shared" si="8"/>
        <v>3.1564078610459165</v>
      </c>
      <c r="K24" s="3">
        <v>215</v>
      </c>
      <c r="M24" s="11"/>
      <c r="N24" s="14"/>
      <c r="P24" s="9"/>
      <c r="R24" s="11"/>
      <c r="S24" s="14"/>
      <c r="U24" s="9"/>
      <c r="W24" s="11"/>
    </row>
    <row r="25" spans="1:23" x14ac:dyDescent="0.25">
      <c r="B25" s="1">
        <v>95</v>
      </c>
      <c r="C25" s="1">
        <f>D1</f>
        <v>80</v>
      </c>
      <c r="D25" s="1">
        <v>19</v>
      </c>
      <c r="E25" s="12">
        <f t="shared" si="0"/>
        <v>0.59375</v>
      </c>
      <c r="F25" s="9">
        <f t="shared" si="5"/>
        <v>3.5798212164921388</v>
      </c>
      <c r="G25" s="13">
        <v>4</v>
      </c>
      <c r="H25" s="13">
        <v>490</v>
      </c>
      <c r="I25" s="5">
        <f t="shared" si="2"/>
        <v>486</v>
      </c>
      <c r="J25" s="9">
        <f t="shared" si="8"/>
        <v>3.2950627106348094</v>
      </c>
      <c r="K25" s="3">
        <v>225</v>
      </c>
      <c r="M25" s="11"/>
      <c r="N25" s="14"/>
      <c r="P25" s="9"/>
      <c r="R25" s="11"/>
      <c r="S25" s="14"/>
      <c r="U25" s="9"/>
      <c r="W25" s="11"/>
    </row>
    <row r="26" spans="1:23" x14ac:dyDescent="0.25">
      <c r="B26" s="1">
        <v>97</v>
      </c>
      <c r="C26" s="1">
        <f>D1</f>
        <v>80</v>
      </c>
      <c r="D26" s="1">
        <v>19</v>
      </c>
      <c r="E26" s="12">
        <f t="shared" si="0"/>
        <v>0.60624999999999996</v>
      </c>
      <c r="F26" s="9">
        <f t="shared" si="5"/>
        <v>3.6551352919071536</v>
      </c>
      <c r="G26" s="13">
        <v>2</v>
      </c>
      <c r="H26" s="13">
        <v>491</v>
      </c>
      <c r="I26" s="5">
        <f t="shared" si="2"/>
        <v>489</v>
      </c>
      <c r="J26" s="9">
        <f t="shared" si="8"/>
        <v>3.3851537078458298</v>
      </c>
      <c r="K26" s="3">
        <v>235</v>
      </c>
      <c r="M26" s="11"/>
      <c r="N26" s="14"/>
      <c r="P26" s="9"/>
      <c r="R26" s="11"/>
      <c r="S26" s="14"/>
      <c r="U26" s="9"/>
      <c r="W26" s="11"/>
    </row>
    <row r="27" spans="1:23" x14ac:dyDescent="0.25">
      <c r="B27" s="1">
        <v>98</v>
      </c>
      <c r="C27" s="1">
        <f>D1</f>
        <v>80</v>
      </c>
      <c r="D27" s="1">
        <v>19</v>
      </c>
      <c r="E27" s="12">
        <f t="shared" si="0"/>
        <v>0.61250000000000004</v>
      </c>
      <c r="F27" s="9">
        <f t="shared" si="5"/>
        <v>3.6927911491528165</v>
      </c>
      <c r="G27" s="13">
        <v>1</v>
      </c>
      <c r="H27" s="13">
        <v>490</v>
      </c>
      <c r="I27" s="5">
        <f t="shared" si="2"/>
        <v>489</v>
      </c>
      <c r="J27" s="9">
        <f t="shared" si="8"/>
        <v>3.4200281665449381</v>
      </c>
      <c r="K27" s="3">
        <v>245</v>
      </c>
      <c r="M27" s="11"/>
      <c r="N27" s="14"/>
      <c r="P27" s="9"/>
      <c r="R27" s="11"/>
      <c r="S27" s="14"/>
      <c r="U27" s="9"/>
      <c r="W27" s="11"/>
    </row>
    <row r="28" spans="1:23" x14ac:dyDescent="0.25">
      <c r="E28" s="12"/>
      <c r="F28" s="9"/>
      <c r="G28" s="13"/>
      <c r="H28" s="13"/>
      <c r="I28" s="5"/>
      <c r="J28" s="9"/>
      <c r="M28" s="11"/>
      <c r="N28" s="14"/>
      <c r="P28" s="9"/>
      <c r="R28" s="11"/>
      <c r="S28" s="14"/>
      <c r="U28" s="9"/>
      <c r="W28" s="11"/>
    </row>
    <row r="29" spans="1:23" x14ac:dyDescent="0.25">
      <c r="E29" s="12"/>
      <c r="F29" s="9"/>
      <c r="G29" s="11"/>
      <c r="H29" s="11"/>
      <c r="I29" s="11"/>
      <c r="J29" s="9"/>
    </row>
    <row r="30" spans="1:23" ht="30" x14ac:dyDescent="0.25">
      <c r="A30" s="6" t="s">
        <v>4</v>
      </c>
      <c r="E30" s="12"/>
      <c r="F30" s="9"/>
      <c r="G30" s="11"/>
      <c r="H30" s="11"/>
      <c r="I30" s="11"/>
      <c r="J30" s="9"/>
    </row>
    <row r="31" spans="1:23" x14ac:dyDescent="0.25">
      <c r="B31" s="1">
        <v>5</v>
      </c>
      <c r="C31" s="1">
        <f>D1</f>
        <v>80</v>
      </c>
      <c r="D31" s="1">
        <v>19</v>
      </c>
      <c r="E31" s="12">
        <f>0.5*(B31/C31)</f>
        <v>3.125E-2</v>
      </c>
      <c r="F31" s="9">
        <f>2*DEGREES(ATAN(E31/D31))</f>
        <v>0.18847278897509745</v>
      </c>
      <c r="G31" s="11">
        <v>41</v>
      </c>
      <c r="H31" s="11">
        <v>443</v>
      </c>
      <c r="I31" s="5">
        <f t="shared" ref="I31:I50" si="9">H31-G31</f>
        <v>402</v>
      </c>
      <c r="J31" s="9">
        <f t="shared" ref="J31:J50" si="10">(I31*F31)/528</f>
        <v>0.14349632796967648</v>
      </c>
      <c r="K31" s="3">
        <v>1</v>
      </c>
    </row>
    <row r="32" spans="1:23" x14ac:dyDescent="0.25">
      <c r="B32" s="1">
        <v>10</v>
      </c>
      <c r="C32" s="1">
        <f>D1</f>
        <v>80</v>
      </c>
      <c r="D32" s="1">
        <v>19</v>
      </c>
      <c r="E32" s="12">
        <f t="shared" ref="E32:E50" si="11">0.5*B32/C32</f>
        <v>6.25E-2</v>
      </c>
      <c r="F32" s="9">
        <f t="shared" ref="F32:F50" si="12">2*DEGREES(ATAN(E32/D32))</f>
        <v>0.37694455825972256</v>
      </c>
      <c r="G32" s="11">
        <v>33</v>
      </c>
      <c r="H32" s="11">
        <v>490</v>
      </c>
      <c r="I32" s="5">
        <f t="shared" si="9"/>
        <v>457</v>
      </c>
      <c r="J32" s="9">
        <f t="shared" si="10"/>
        <v>0.32625693773616138</v>
      </c>
      <c r="K32" s="3">
        <v>2</v>
      </c>
    </row>
    <row r="33" spans="2:11" x14ac:dyDescent="0.25">
      <c r="B33" s="1">
        <v>14</v>
      </c>
      <c r="C33" s="1">
        <f>D1</f>
        <v>80</v>
      </c>
      <c r="D33" s="1">
        <v>19</v>
      </c>
      <c r="E33" s="12">
        <f t="shared" si="11"/>
        <v>8.7499999999999994E-2</v>
      </c>
      <c r="F33" s="9">
        <f t="shared" si="12"/>
        <v>0.52772055429857123</v>
      </c>
      <c r="G33" s="11">
        <v>28</v>
      </c>
      <c r="H33" s="11">
        <v>470</v>
      </c>
      <c r="I33" s="5">
        <f t="shared" si="9"/>
        <v>442</v>
      </c>
      <c r="J33" s="9">
        <f t="shared" si="10"/>
        <v>0.4417660700756979</v>
      </c>
      <c r="K33" s="3">
        <v>3</v>
      </c>
    </row>
    <row r="34" spans="2:11" x14ac:dyDescent="0.25">
      <c r="B34" s="1">
        <v>20</v>
      </c>
      <c r="C34" s="1">
        <f>D1</f>
        <v>80</v>
      </c>
      <c r="D34" s="1">
        <v>19</v>
      </c>
      <c r="E34" s="12">
        <f t="shared" si="11"/>
        <v>0.125</v>
      </c>
      <c r="F34" s="9">
        <f t="shared" si="12"/>
        <v>0.75388095919426634</v>
      </c>
      <c r="G34" s="11">
        <v>2</v>
      </c>
      <c r="H34" s="11">
        <v>489</v>
      </c>
      <c r="I34" s="5">
        <f t="shared" si="9"/>
        <v>487</v>
      </c>
      <c r="J34" s="9">
        <f t="shared" si="10"/>
        <v>0.69534096046895399</v>
      </c>
      <c r="K34" s="3">
        <v>4</v>
      </c>
    </row>
    <row r="35" spans="2:11" x14ac:dyDescent="0.25">
      <c r="B35" s="1">
        <v>24</v>
      </c>
      <c r="C35" s="1">
        <f>D1</f>
        <v>80</v>
      </c>
      <c r="D35" s="1">
        <v>19</v>
      </c>
      <c r="E35" s="12">
        <f t="shared" si="11"/>
        <v>0.15</v>
      </c>
      <c r="F35" s="9">
        <f t="shared" si="12"/>
        <v>0.90465140845365744</v>
      </c>
      <c r="G35" s="11">
        <v>6</v>
      </c>
      <c r="H35" s="11">
        <v>475</v>
      </c>
      <c r="I35" s="5">
        <f t="shared" si="9"/>
        <v>469</v>
      </c>
      <c r="J35" s="9">
        <f t="shared" si="10"/>
        <v>0.80356346697872216</v>
      </c>
      <c r="K35" s="3">
        <v>5</v>
      </c>
    </row>
    <row r="36" spans="2:11" x14ac:dyDescent="0.25">
      <c r="C36" s="1">
        <f>D1</f>
        <v>80</v>
      </c>
      <c r="D36" s="1">
        <v>19</v>
      </c>
      <c r="E36" s="12">
        <f t="shared" ref="E36" si="13">0.5*(B36/C36)</f>
        <v>0</v>
      </c>
      <c r="F36" s="9">
        <f t="shared" si="12"/>
        <v>0</v>
      </c>
      <c r="G36" s="11"/>
      <c r="H36" s="11"/>
      <c r="I36" s="5">
        <f t="shared" si="9"/>
        <v>0</v>
      </c>
      <c r="J36" s="9">
        <f t="shared" si="10"/>
        <v>0</v>
      </c>
      <c r="K36" s="3">
        <v>6</v>
      </c>
    </row>
    <row r="37" spans="2:11" x14ac:dyDescent="0.25">
      <c r="B37" s="1">
        <v>34</v>
      </c>
      <c r="C37" s="1">
        <f>D1</f>
        <v>80</v>
      </c>
      <c r="D37" s="1">
        <v>19</v>
      </c>
      <c r="E37" s="12">
        <f t="shared" si="11"/>
        <v>0.21249999999999999</v>
      </c>
      <c r="F37" s="9">
        <f t="shared" si="12"/>
        <v>1.2815626870448391</v>
      </c>
      <c r="G37" s="11">
        <v>12</v>
      </c>
      <c r="H37" s="11">
        <v>483</v>
      </c>
      <c r="I37" s="5">
        <f t="shared" si="9"/>
        <v>471</v>
      </c>
      <c r="J37" s="9">
        <f t="shared" si="10"/>
        <v>1.1432121696934077</v>
      </c>
      <c r="K37" s="3">
        <v>7</v>
      </c>
    </row>
    <row r="38" spans="2:11" x14ac:dyDescent="0.25">
      <c r="B38" s="1">
        <v>39</v>
      </c>
      <c r="C38" s="1">
        <f>D1</f>
        <v>80</v>
      </c>
      <c r="D38" s="1">
        <v>19</v>
      </c>
      <c r="E38" s="12">
        <f t="shared" si="11"/>
        <v>0.24374999999999999</v>
      </c>
      <c r="F38" s="9">
        <f t="shared" si="12"/>
        <v>1.4700084375618148</v>
      </c>
      <c r="G38" s="11">
        <v>14</v>
      </c>
      <c r="H38" s="11">
        <v>489</v>
      </c>
      <c r="I38" s="5">
        <f t="shared" si="9"/>
        <v>475</v>
      </c>
      <c r="J38" s="9">
        <f t="shared" si="10"/>
        <v>1.322450772427769</v>
      </c>
      <c r="K38" s="3">
        <v>8</v>
      </c>
    </row>
    <row r="39" spans="2:11" x14ac:dyDescent="0.25">
      <c r="B39" s="1">
        <v>45</v>
      </c>
      <c r="C39" s="1">
        <f>D1</f>
        <v>80</v>
      </c>
      <c r="D39" s="1">
        <v>19</v>
      </c>
      <c r="E39" s="12">
        <f t="shared" si="11"/>
        <v>0.28125</v>
      </c>
      <c r="F39" s="9">
        <f t="shared" si="12"/>
        <v>1.6961327532094852</v>
      </c>
      <c r="G39" s="11">
        <v>3</v>
      </c>
      <c r="H39" s="11">
        <v>492</v>
      </c>
      <c r="I39" s="5">
        <f t="shared" si="9"/>
        <v>489</v>
      </c>
      <c r="J39" s="9">
        <f t="shared" si="10"/>
        <v>1.5708502203019665</v>
      </c>
      <c r="K39" s="3">
        <v>9</v>
      </c>
    </row>
    <row r="40" spans="2:11" x14ac:dyDescent="0.25">
      <c r="B40" s="1">
        <v>49</v>
      </c>
      <c r="C40" s="1">
        <f>D1</f>
        <v>80</v>
      </c>
      <c r="D40" s="1">
        <v>19</v>
      </c>
      <c r="E40" s="12">
        <f t="shared" si="11"/>
        <v>0.30625000000000002</v>
      </c>
      <c r="F40" s="9">
        <f t="shared" si="12"/>
        <v>1.8468750670068124</v>
      </c>
      <c r="G40" s="11">
        <v>4</v>
      </c>
      <c r="H40" s="11">
        <v>492</v>
      </c>
      <c r="I40" s="5">
        <f t="shared" si="9"/>
        <v>488</v>
      </c>
      <c r="J40" s="9">
        <f t="shared" si="10"/>
        <v>1.706960289203266</v>
      </c>
      <c r="K40" s="3">
        <v>10</v>
      </c>
    </row>
    <row r="41" spans="2:11" x14ac:dyDescent="0.25">
      <c r="B41" s="1">
        <v>53</v>
      </c>
      <c r="C41" s="1">
        <f>D1</f>
        <v>80</v>
      </c>
      <c r="D41" s="1">
        <v>19</v>
      </c>
      <c r="E41" s="12">
        <f t="shared" ref="E41" si="14">0.5*(B41/C41)</f>
        <v>0.33124999999999999</v>
      </c>
      <c r="F41" s="9">
        <f t="shared" si="12"/>
        <v>1.9976109885865303</v>
      </c>
      <c r="G41" s="11">
        <v>6</v>
      </c>
      <c r="H41" s="11">
        <v>485</v>
      </c>
      <c r="I41" s="5">
        <f t="shared" si="9"/>
        <v>479</v>
      </c>
      <c r="J41" s="9">
        <f t="shared" si="10"/>
        <v>1.8122266354790681</v>
      </c>
      <c r="K41" s="3">
        <v>11</v>
      </c>
    </row>
    <row r="42" spans="2:11" x14ac:dyDescent="0.25">
      <c r="B42" s="1">
        <v>60</v>
      </c>
      <c r="C42" s="1">
        <f>D1</f>
        <v>80</v>
      </c>
      <c r="D42" s="1">
        <v>19</v>
      </c>
      <c r="E42" s="12">
        <f t="shared" si="11"/>
        <v>0.375</v>
      </c>
      <c r="F42" s="9">
        <f t="shared" si="12"/>
        <v>2.2613819024759421</v>
      </c>
      <c r="G42" s="11">
        <v>8</v>
      </c>
      <c r="H42" s="11">
        <v>489</v>
      </c>
      <c r="I42" s="5">
        <f t="shared" si="9"/>
        <v>481</v>
      </c>
      <c r="J42" s="9">
        <f t="shared" si="10"/>
        <v>2.0600846497934246</v>
      </c>
      <c r="K42" s="3">
        <v>12</v>
      </c>
    </row>
    <row r="43" spans="2:11" x14ac:dyDescent="0.25">
      <c r="B43" s="1">
        <v>64</v>
      </c>
      <c r="C43" s="1">
        <f>D1</f>
        <v>80</v>
      </c>
      <c r="D43" s="1">
        <v>19</v>
      </c>
      <c r="E43" s="12">
        <f t="shared" si="11"/>
        <v>0.4</v>
      </c>
      <c r="F43" s="9">
        <f t="shared" si="12"/>
        <v>2.4120975584399154</v>
      </c>
      <c r="G43" s="1">
        <v>6</v>
      </c>
      <c r="H43" s="1">
        <v>490</v>
      </c>
      <c r="I43" s="5">
        <f t="shared" si="9"/>
        <v>484</v>
      </c>
      <c r="J43" s="9">
        <f t="shared" si="10"/>
        <v>2.2110894285699225</v>
      </c>
      <c r="K43" s="3">
        <v>13</v>
      </c>
    </row>
    <row r="44" spans="2:11" x14ac:dyDescent="0.25">
      <c r="B44" s="1">
        <v>69</v>
      </c>
      <c r="C44" s="1">
        <f>D1</f>
        <v>80</v>
      </c>
      <c r="D44" s="1">
        <v>19</v>
      </c>
      <c r="E44" s="12">
        <f t="shared" si="11"/>
        <v>0.43125000000000002</v>
      </c>
      <c r="F44" s="9">
        <f t="shared" si="12"/>
        <v>2.6004803308785722</v>
      </c>
      <c r="G44" s="1">
        <v>9</v>
      </c>
      <c r="H44" s="1">
        <v>493</v>
      </c>
      <c r="I44" s="5">
        <f t="shared" si="9"/>
        <v>484</v>
      </c>
      <c r="J44" s="9">
        <f t="shared" si="10"/>
        <v>2.3837736366386912</v>
      </c>
      <c r="K44" s="3">
        <v>14</v>
      </c>
    </row>
    <row r="45" spans="2:11" x14ac:dyDescent="0.25">
      <c r="B45" s="1">
        <v>75</v>
      </c>
      <c r="C45" s="1">
        <f>D1</f>
        <v>80</v>
      </c>
      <c r="D45" s="1">
        <v>19</v>
      </c>
      <c r="E45" s="12">
        <f t="shared" si="11"/>
        <v>0.46875</v>
      </c>
      <c r="F45" s="9">
        <f t="shared" si="12"/>
        <v>2.8265210127022273</v>
      </c>
      <c r="G45" s="1">
        <v>2</v>
      </c>
      <c r="H45" s="1">
        <v>491</v>
      </c>
      <c r="I45" s="5">
        <f t="shared" si="9"/>
        <v>489</v>
      </c>
      <c r="J45" s="9">
        <f t="shared" si="10"/>
        <v>2.6177438924458127</v>
      </c>
      <c r="K45" s="3">
        <v>15</v>
      </c>
    </row>
    <row r="46" spans="2:11" x14ac:dyDescent="0.25">
      <c r="B46" s="1">
        <v>79</v>
      </c>
      <c r="C46" s="1">
        <f>D1</f>
        <v>80</v>
      </c>
      <c r="D46" s="1">
        <v>19</v>
      </c>
      <c r="E46" s="12">
        <f t="shared" ref="E46" si="15">0.5*(B46/C46)</f>
        <v>0.49375000000000002</v>
      </c>
      <c r="F46" s="9">
        <f t="shared" si="12"/>
        <v>2.9772026874895716</v>
      </c>
      <c r="G46" s="1">
        <v>6</v>
      </c>
      <c r="H46" s="1">
        <v>495</v>
      </c>
      <c r="I46" s="5">
        <f t="shared" si="9"/>
        <v>489</v>
      </c>
      <c r="J46" s="9">
        <f t="shared" si="10"/>
        <v>2.7572956708000009</v>
      </c>
      <c r="K46" s="3">
        <v>16</v>
      </c>
    </row>
    <row r="47" spans="2:11" x14ac:dyDescent="0.25">
      <c r="B47" s="1">
        <v>83</v>
      </c>
      <c r="C47" s="1">
        <f>D1</f>
        <v>80</v>
      </c>
      <c r="D47" s="1">
        <v>19</v>
      </c>
      <c r="E47" s="12">
        <f t="shared" si="11"/>
        <v>0.51875000000000004</v>
      </c>
      <c r="F47" s="9">
        <f t="shared" si="12"/>
        <v>3.1278740650135037</v>
      </c>
      <c r="G47" s="1">
        <v>2</v>
      </c>
      <c r="H47" s="1">
        <v>491</v>
      </c>
      <c r="I47" s="5">
        <f t="shared" si="9"/>
        <v>489</v>
      </c>
      <c r="J47" s="9">
        <f t="shared" si="10"/>
        <v>2.8968379124840968</v>
      </c>
      <c r="K47" s="3">
        <v>17</v>
      </c>
    </row>
    <row r="48" spans="2:11" x14ac:dyDescent="0.25">
      <c r="B48" s="1">
        <v>89</v>
      </c>
      <c r="C48" s="1">
        <f>D1</f>
        <v>80</v>
      </c>
      <c r="D48" s="1">
        <v>19</v>
      </c>
      <c r="E48" s="12">
        <f t="shared" si="11"/>
        <v>0.55625000000000002</v>
      </c>
      <c r="F48" s="9">
        <f t="shared" si="12"/>
        <v>3.3538606867880278</v>
      </c>
      <c r="G48" s="1">
        <v>2</v>
      </c>
      <c r="H48" s="1">
        <v>493</v>
      </c>
      <c r="I48" s="5">
        <f t="shared" si="9"/>
        <v>491</v>
      </c>
      <c r="J48" s="9">
        <f t="shared" si="10"/>
        <v>3.118836358357806</v>
      </c>
      <c r="K48" s="3">
        <v>18</v>
      </c>
    </row>
    <row r="49" spans="2:11" x14ac:dyDescent="0.25">
      <c r="B49" s="1">
        <v>93</v>
      </c>
      <c r="C49" s="1">
        <f>D1</f>
        <v>80</v>
      </c>
      <c r="D49" s="1">
        <v>19</v>
      </c>
      <c r="E49" s="12">
        <f t="shared" si="11"/>
        <v>0.58125000000000004</v>
      </c>
      <c r="F49" s="9">
        <f t="shared" si="12"/>
        <v>3.5045040472398696</v>
      </c>
      <c r="G49" s="1">
        <v>4</v>
      </c>
      <c r="H49" s="1">
        <v>490</v>
      </c>
      <c r="I49" s="5">
        <f t="shared" si="9"/>
        <v>486</v>
      </c>
      <c r="J49" s="9">
        <f t="shared" si="10"/>
        <v>3.2257366798457889</v>
      </c>
      <c r="K49" s="3">
        <v>19</v>
      </c>
    </row>
    <row r="50" spans="2:11" x14ac:dyDescent="0.25">
      <c r="B50" s="1">
        <v>97</v>
      </c>
      <c r="C50" s="1">
        <f>D1</f>
        <v>80</v>
      </c>
      <c r="D50" s="1">
        <v>19</v>
      </c>
      <c r="E50" s="12">
        <f t="shared" si="11"/>
        <v>0.60624999999999996</v>
      </c>
      <c r="F50" s="9">
        <f t="shared" si="12"/>
        <v>3.6551352919071536</v>
      </c>
      <c r="G50" s="1">
        <v>4</v>
      </c>
      <c r="H50" s="1">
        <v>491</v>
      </c>
      <c r="I50" s="5">
        <f t="shared" si="9"/>
        <v>487</v>
      </c>
      <c r="J50" s="9">
        <f t="shared" si="10"/>
        <v>3.3713084984067874</v>
      </c>
      <c r="K50" s="3">
        <v>20</v>
      </c>
    </row>
  </sheetData>
  <sortState ref="Q38:U46">
    <sortCondition ref="R38:R46"/>
  </sortState>
  <printOptions gridLines="1"/>
  <pageMargins left="0.7" right="0.7" top="0.75" bottom="0.75" header="0.3" footer="0.3"/>
  <pageSetup scale="68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opLeftCell="A55" workbookViewId="0">
      <selection activeCell="T68" sqref="T68"/>
    </sheetView>
  </sheetViews>
  <sheetFormatPr defaultColWidth="8.85546875" defaultRowHeight="15" x14ac:dyDescent="0.25"/>
  <cols>
    <col min="1" max="5" width="10.7109375" style="1" customWidth="1"/>
    <col min="6" max="6" width="10.7109375" style="2" customWidth="1"/>
    <col min="7" max="7" width="12.5703125" style="1" customWidth="1"/>
    <col min="8" max="9" width="10.7109375" style="1" customWidth="1"/>
    <col min="10" max="10" width="10.7109375" style="2" customWidth="1"/>
    <col min="11" max="11" width="10.42578125" style="3" customWidth="1"/>
    <col min="12" max="13" width="11" style="1" customWidth="1"/>
    <col min="14" max="21" width="8.85546875" style="1"/>
    <col min="22" max="22" width="11.140625" style="1" customWidth="1"/>
    <col min="23" max="23" width="10.85546875" style="1" customWidth="1"/>
    <col min="24" max="28" width="8.85546875" style="1"/>
    <col min="29" max="29" width="10.140625" style="1" customWidth="1"/>
    <col min="30" max="30" width="10.42578125" style="1" customWidth="1"/>
    <col min="31" max="16384" width="8.85546875" style="1"/>
  </cols>
  <sheetData>
    <row r="1" spans="1:30" x14ac:dyDescent="0.25">
      <c r="A1" s="1" t="s">
        <v>12</v>
      </c>
      <c r="D1" s="1">
        <v>80</v>
      </c>
    </row>
    <row r="6" spans="1:30" s="6" customFormat="1" ht="60" x14ac:dyDescent="0.25">
      <c r="A6" s="4"/>
      <c r="B6" s="5" t="s">
        <v>6</v>
      </c>
      <c r="C6" s="5" t="s">
        <v>7</v>
      </c>
      <c r="D6" s="5" t="s">
        <v>0</v>
      </c>
      <c r="E6" s="5" t="s">
        <v>1</v>
      </c>
      <c r="F6" s="4" t="s">
        <v>8</v>
      </c>
      <c r="G6" s="5" t="s">
        <v>9</v>
      </c>
      <c r="H6" s="5" t="s">
        <v>10</v>
      </c>
      <c r="I6" s="5" t="s">
        <v>5</v>
      </c>
      <c r="J6" s="4" t="s">
        <v>2</v>
      </c>
      <c r="K6" s="6" t="s">
        <v>11</v>
      </c>
      <c r="M6" s="7"/>
      <c r="N6" s="8"/>
      <c r="R6" s="7"/>
      <c r="S6" s="8"/>
      <c r="Y6" s="7"/>
      <c r="Z6" s="8"/>
    </row>
    <row r="7" spans="1:30" ht="30" x14ac:dyDescent="0.25">
      <c r="A7" s="4" t="s">
        <v>3</v>
      </c>
      <c r="B7" s="5"/>
      <c r="C7" s="5"/>
      <c r="D7" s="5"/>
      <c r="E7" s="5"/>
      <c r="F7" s="4"/>
      <c r="G7" s="5"/>
      <c r="H7" s="5"/>
      <c r="I7" s="5"/>
      <c r="J7" s="4"/>
      <c r="M7" s="9"/>
      <c r="N7" s="10"/>
      <c r="P7" s="9"/>
      <c r="R7" s="9"/>
      <c r="S7" s="10"/>
      <c r="U7" s="9"/>
      <c r="W7" s="11"/>
      <c r="Y7" s="9"/>
      <c r="Z7" s="10"/>
      <c r="AB7" s="9"/>
      <c r="AD7" s="11"/>
    </row>
    <row r="8" spans="1:30" x14ac:dyDescent="0.25">
      <c r="A8" s="4"/>
      <c r="B8" s="5">
        <v>22</v>
      </c>
      <c r="C8" s="5">
        <v>80</v>
      </c>
      <c r="D8" s="5">
        <v>19</v>
      </c>
      <c r="E8" s="12">
        <f t="shared" ref="E8:E27" si="0">0.5*B8/C8</f>
        <v>0.13750000000000001</v>
      </c>
      <c r="F8" s="9">
        <f t="shared" ref="F8:F27" si="1">2*DEGREES(ATAN(E8/D8))</f>
        <v>0.82926654272017264</v>
      </c>
      <c r="G8" s="5">
        <v>7.1</v>
      </c>
      <c r="H8" s="5">
        <v>466</v>
      </c>
      <c r="I8" s="5">
        <f t="shared" ref="I8:I27" si="2">H8-G8</f>
        <v>458.9</v>
      </c>
      <c r="J8" s="9">
        <f>(496*F8)/I8</f>
        <v>0.89630901109001015</v>
      </c>
      <c r="K8" s="3">
        <v>45</v>
      </c>
      <c r="L8" s="1">
        <v>1</v>
      </c>
      <c r="M8" s="9"/>
      <c r="N8" s="10"/>
      <c r="P8" s="9"/>
      <c r="R8" s="9"/>
      <c r="S8" s="10"/>
      <c r="U8" s="9"/>
      <c r="W8" s="11"/>
      <c r="Y8" s="9"/>
      <c r="Z8" s="10"/>
      <c r="AB8" s="9"/>
      <c r="AD8" s="11"/>
    </row>
    <row r="9" spans="1:30" x14ac:dyDescent="0.25">
      <c r="B9" s="1">
        <v>26</v>
      </c>
      <c r="C9" s="1">
        <f>D1</f>
        <v>80</v>
      </c>
      <c r="D9" s="1">
        <v>19</v>
      </c>
      <c r="E9" s="12">
        <f t="shared" si="0"/>
        <v>0.16250000000000001</v>
      </c>
      <c r="F9" s="9">
        <f t="shared" si="1"/>
        <v>0.98003549115645372</v>
      </c>
      <c r="G9" s="13">
        <v>13</v>
      </c>
      <c r="H9" s="13">
        <v>467.5</v>
      </c>
      <c r="I9" s="5">
        <f t="shared" si="2"/>
        <v>454.5</v>
      </c>
      <c r="J9" s="9">
        <f t="shared" ref="J9:J27" si="3">(496*F9)/I9</f>
        <v>1.0695216801179341</v>
      </c>
      <c r="K9" s="3">
        <v>55</v>
      </c>
      <c r="L9" s="1">
        <v>2</v>
      </c>
      <c r="M9" s="9"/>
      <c r="N9" s="10"/>
      <c r="P9" s="9"/>
      <c r="R9" s="9"/>
      <c r="S9" s="10"/>
      <c r="U9" s="9"/>
      <c r="W9" s="11"/>
      <c r="Y9" s="9"/>
      <c r="Z9" s="10"/>
      <c r="AB9" s="9"/>
      <c r="AD9" s="11"/>
    </row>
    <row r="10" spans="1:30" x14ac:dyDescent="0.25">
      <c r="B10" s="1">
        <v>31</v>
      </c>
      <c r="C10" s="1">
        <f>D1</f>
        <v>80</v>
      </c>
      <c r="D10" s="1">
        <v>19</v>
      </c>
      <c r="E10" s="12">
        <f t="shared" si="0"/>
        <v>0.19375000000000001</v>
      </c>
      <c r="F10" s="9">
        <f t="shared" si="1"/>
        <v>1.168491844065662</v>
      </c>
      <c r="G10" s="13">
        <v>14.3</v>
      </c>
      <c r="H10" s="13">
        <v>483.4</v>
      </c>
      <c r="I10" s="5">
        <f t="shared" si="2"/>
        <v>469.09999999999997</v>
      </c>
      <c r="J10" s="9">
        <f t="shared" si="3"/>
        <v>1.2354976650108045</v>
      </c>
      <c r="K10" s="3">
        <v>65</v>
      </c>
      <c r="L10" s="1">
        <v>3</v>
      </c>
      <c r="M10" s="9"/>
      <c r="N10" s="10"/>
      <c r="P10" s="9"/>
      <c r="R10" s="9"/>
      <c r="S10" s="10"/>
      <c r="U10" s="9"/>
      <c r="W10" s="11"/>
      <c r="Y10" s="9"/>
      <c r="Z10" s="10"/>
      <c r="AB10" s="9"/>
      <c r="AD10" s="11"/>
    </row>
    <row r="11" spans="1:30" x14ac:dyDescent="0.25">
      <c r="B11" s="1">
        <v>36</v>
      </c>
      <c r="C11" s="1">
        <f>D1</f>
        <v>80</v>
      </c>
      <c r="D11" s="1">
        <v>19</v>
      </c>
      <c r="E11" s="12">
        <f t="shared" si="0"/>
        <v>0.22500000000000001</v>
      </c>
      <c r="F11" s="9">
        <f>2*DEGREES(ATAN(E11/D11))</f>
        <v>1.3569418761743537</v>
      </c>
      <c r="G11" s="13">
        <v>2.2999999999999998</v>
      </c>
      <c r="H11" s="13">
        <v>481.4</v>
      </c>
      <c r="I11" s="5">
        <f t="shared" si="2"/>
        <v>479.09999999999997</v>
      </c>
      <c r="J11" s="9">
        <f t="shared" si="3"/>
        <v>1.4048072857075338</v>
      </c>
      <c r="K11" s="3">
        <v>75</v>
      </c>
      <c r="L11" s="1">
        <v>4</v>
      </c>
      <c r="M11" s="9"/>
      <c r="N11" s="10"/>
      <c r="P11" s="9"/>
      <c r="R11" s="9"/>
      <c r="S11" s="10"/>
      <c r="U11" s="9"/>
      <c r="W11" s="11"/>
      <c r="Y11" s="9"/>
      <c r="Z11" s="10"/>
      <c r="AB11" s="9"/>
      <c r="AD11" s="11"/>
    </row>
    <row r="12" spans="1:30" x14ac:dyDescent="0.25">
      <c r="B12" s="1">
        <v>40</v>
      </c>
      <c r="C12" s="1">
        <f>D1</f>
        <v>80</v>
      </c>
      <c r="D12" s="1">
        <v>19</v>
      </c>
      <c r="E12" s="12">
        <f t="shared" si="0"/>
        <v>0.25</v>
      </c>
      <c r="F12" s="9">
        <f t="shared" si="1"/>
        <v>1.5076966661415341</v>
      </c>
      <c r="G12" s="13">
        <v>6.2</v>
      </c>
      <c r="H12" s="13">
        <v>482.1</v>
      </c>
      <c r="I12" s="5">
        <f t="shared" si="2"/>
        <v>475.90000000000003</v>
      </c>
      <c r="J12" s="9">
        <f t="shared" si="3"/>
        <v>1.5713753864387494</v>
      </c>
      <c r="K12" s="3">
        <v>85</v>
      </c>
      <c r="L12" s="1">
        <v>5</v>
      </c>
      <c r="M12" s="9"/>
      <c r="N12" s="10"/>
      <c r="P12" s="9"/>
      <c r="R12" s="9"/>
      <c r="S12" s="10"/>
      <c r="U12" s="9"/>
      <c r="W12" s="11"/>
      <c r="Y12" s="9"/>
      <c r="Z12" s="10"/>
      <c r="AB12" s="9"/>
      <c r="AD12" s="11"/>
    </row>
    <row r="13" spans="1:30" x14ac:dyDescent="0.25">
      <c r="B13" s="1">
        <v>44</v>
      </c>
      <c r="C13" s="1">
        <f>D1</f>
        <v>80</v>
      </c>
      <c r="D13" s="1">
        <v>19</v>
      </c>
      <c r="E13" s="12">
        <f t="shared" si="0"/>
        <v>0.27500000000000002</v>
      </c>
      <c r="F13" s="9">
        <f t="shared" si="1"/>
        <v>1.6584462370674646</v>
      </c>
      <c r="G13" s="13">
        <v>6.2</v>
      </c>
      <c r="H13" s="13">
        <v>480.5</v>
      </c>
      <c r="I13" s="5">
        <f t="shared" si="2"/>
        <v>474.3</v>
      </c>
      <c r="J13" s="9">
        <f t="shared" si="3"/>
        <v>1.7343228622927733</v>
      </c>
      <c r="K13" s="3">
        <v>95</v>
      </c>
      <c r="L13" s="1">
        <v>6</v>
      </c>
      <c r="M13" s="9"/>
      <c r="N13" s="10"/>
      <c r="P13" s="9"/>
      <c r="R13" s="9"/>
      <c r="S13" s="10"/>
      <c r="U13" s="9"/>
      <c r="W13" s="11"/>
      <c r="Y13" s="9"/>
      <c r="Z13" s="10"/>
      <c r="AB13" s="9"/>
      <c r="AD13" s="11"/>
    </row>
    <row r="14" spans="1:30" x14ac:dyDescent="0.25">
      <c r="B14" s="1">
        <v>44</v>
      </c>
      <c r="C14" s="1">
        <f>D1</f>
        <v>80</v>
      </c>
      <c r="D14" s="1">
        <v>19</v>
      </c>
      <c r="E14" s="12">
        <f t="shared" si="0"/>
        <v>0.27500000000000002</v>
      </c>
      <c r="F14" s="9">
        <f t="shared" si="1"/>
        <v>1.6584462370674646</v>
      </c>
      <c r="G14" s="13">
        <v>8.5</v>
      </c>
      <c r="H14" s="13">
        <v>430.2</v>
      </c>
      <c r="I14" s="5">
        <f t="shared" si="2"/>
        <v>421.7</v>
      </c>
      <c r="J14" s="9">
        <f t="shared" si="3"/>
        <v>1.9506505420570606</v>
      </c>
      <c r="K14" s="3">
        <v>105</v>
      </c>
      <c r="L14" s="1">
        <v>7</v>
      </c>
      <c r="M14" s="9"/>
      <c r="N14" s="10"/>
      <c r="P14" s="9"/>
      <c r="R14" s="9"/>
      <c r="S14" s="10"/>
      <c r="U14" s="9"/>
      <c r="W14" s="11"/>
      <c r="Y14" s="9"/>
      <c r="Z14" s="10"/>
      <c r="AB14" s="9"/>
      <c r="AD14" s="11"/>
    </row>
    <row r="15" spans="1:30" x14ac:dyDescent="0.25">
      <c r="B15" s="1">
        <v>51</v>
      </c>
      <c r="C15" s="1">
        <f>D1</f>
        <v>80</v>
      </c>
      <c r="D15" s="1">
        <v>19</v>
      </c>
      <c r="E15" s="12">
        <f t="shared" si="0"/>
        <v>0.31874999999999998</v>
      </c>
      <c r="F15" s="9">
        <f t="shared" si="1"/>
        <v>1.9222438594023217</v>
      </c>
      <c r="G15" s="13">
        <v>9.1</v>
      </c>
      <c r="H15" s="13">
        <v>470.1</v>
      </c>
      <c r="I15" s="5">
        <f t="shared" si="2"/>
        <v>461</v>
      </c>
      <c r="J15" s="9">
        <f t="shared" si="3"/>
        <v>2.0681842825673571</v>
      </c>
      <c r="K15" s="3">
        <v>115</v>
      </c>
      <c r="L15" s="1">
        <v>8</v>
      </c>
      <c r="M15" s="9"/>
      <c r="N15" s="10"/>
      <c r="P15" s="9"/>
      <c r="R15" s="9"/>
      <c r="S15" s="10"/>
      <c r="U15" s="9"/>
      <c r="W15" s="11"/>
      <c r="Y15" s="9"/>
      <c r="Z15" s="10"/>
      <c r="AB15" s="9"/>
      <c r="AD15" s="11"/>
    </row>
    <row r="16" spans="1:30" x14ac:dyDescent="0.25">
      <c r="B16" s="1">
        <v>55</v>
      </c>
      <c r="C16" s="1">
        <f>D1</f>
        <v>80</v>
      </c>
      <c r="D16" s="1">
        <v>19</v>
      </c>
      <c r="E16" s="12">
        <f t="shared" si="0"/>
        <v>0.34375</v>
      </c>
      <c r="F16" s="9">
        <f t="shared" si="1"/>
        <v>2.0729763894132454</v>
      </c>
      <c r="G16" s="13">
        <v>9</v>
      </c>
      <c r="H16" s="13">
        <v>471.3</v>
      </c>
      <c r="I16" s="5">
        <f t="shared" si="2"/>
        <v>462.3</v>
      </c>
      <c r="J16" s="9">
        <f t="shared" si="3"/>
        <v>2.2240888798377023</v>
      </c>
      <c r="K16" s="3">
        <v>125</v>
      </c>
      <c r="L16" s="1">
        <v>9</v>
      </c>
      <c r="M16" s="9"/>
      <c r="N16" s="10"/>
      <c r="P16" s="9"/>
      <c r="R16" s="9"/>
      <c r="S16" s="10"/>
      <c r="U16" s="9"/>
      <c r="W16" s="11"/>
      <c r="Y16" s="9"/>
      <c r="Z16" s="10"/>
      <c r="AB16" s="9"/>
      <c r="AD16" s="11"/>
    </row>
    <row r="17" spans="1:30" x14ac:dyDescent="0.25">
      <c r="B17" s="1">
        <v>60</v>
      </c>
      <c r="C17" s="1">
        <f>D1</f>
        <v>80</v>
      </c>
      <c r="D17" s="1">
        <v>19</v>
      </c>
      <c r="E17" s="12">
        <f t="shared" si="0"/>
        <v>0.375</v>
      </c>
      <c r="F17" s="9">
        <f t="shared" si="1"/>
        <v>2.2613819024759421</v>
      </c>
      <c r="G17" s="13">
        <v>8.4</v>
      </c>
      <c r="H17" s="13">
        <v>478.2</v>
      </c>
      <c r="I17" s="5">
        <f t="shared" si="2"/>
        <v>469.8</v>
      </c>
      <c r="J17" s="9">
        <f t="shared" si="3"/>
        <v>2.3874955803066564</v>
      </c>
      <c r="K17" s="3">
        <v>135</v>
      </c>
      <c r="L17" s="1">
        <v>10</v>
      </c>
      <c r="M17" s="9"/>
      <c r="N17" s="10"/>
      <c r="P17" s="9"/>
      <c r="R17" s="9"/>
      <c r="S17" s="10"/>
      <c r="U17" s="9"/>
      <c r="W17" s="11"/>
      <c r="Y17" s="9"/>
      <c r="Z17" s="10"/>
      <c r="AB17" s="9"/>
      <c r="AD17" s="11"/>
    </row>
    <row r="18" spans="1:30" x14ac:dyDescent="0.25">
      <c r="B18" s="1">
        <v>64</v>
      </c>
      <c r="C18" s="1">
        <f>D1</f>
        <v>80</v>
      </c>
      <c r="D18" s="1">
        <v>19</v>
      </c>
      <c r="E18" s="12">
        <f t="shared" si="0"/>
        <v>0.4</v>
      </c>
      <c r="F18" s="9">
        <f t="shared" si="1"/>
        <v>2.4120975584399154</v>
      </c>
      <c r="G18" s="13">
        <v>7.8</v>
      </c>
      <c r="H18" s="13">
        <v>478.2</v>
      </c>
      <c r="I18" s="5">
        <f t="shared" si="2"/>
        <v>470.4</v>
      </c>
      <c r="J18" s="9">
        <f t="shared" si="3"/>
        <v>2.543368173865217</v>
      </c>
      <c r="K18" s="3">
        <v>145</v>
      </c>
      <c r="L18" s="1">
        <v>11</v>
      </c>
      <c r="M18" s="11"/>
      <c r="N18" s="14"/>
      <c r="P18" s="9"/>
      <c r="R18" s="11"/>
      <c r="S18" s="14"/>
      <c r="U18" s="9"/>
      <c r="W18" s="11"/>
    </row>
    <row r="19" spans="1:30" x14ac:dyDescent="0.25">
      <c r="B19" s="1">
        <v>69</v>
      </c>
      <c r="C19" s="1">
        <f>D1</f>
        <v>80</v>
      </c>
      <c r="D19" s="1">
        <v>19</v>
      </c>
      <c r="E19" s="12">
        <f t="shared" si="0"/>
        <v>0.43125000000000002</v>
      </c>
      <c r="F19" s="9">
        <f t="shared" si="1"/>
        <v>2.6004803308785722</v>
      </c>
      <c r="G19" s="13">
        <v>3.3</v>
      </c>
      <c r="H19" s="13">
        <v>480.5</v>
      </c>
      <c r="I19" s="5">
        <f t="shared" si="2"/>
        <v>477.2</v>
      </c>
      <c r="J19" s="9">
        <f t="shared" si="3"/>
        <v>2.7029301008293629</v>
      </c>
      <c r="K19" s="3">
        <v>155</v>
      </c>
      <c r="L19" s="1">
        <v>12</v>
      </c>
      <c r="M19" s="11"/>
      <c r="N19" s="14"/>
      <c r="P19" s="9"/>
      <c r="R19" s="11"/>
      <c r="S19" s="14"/>
      <c r="U19" s="9"/>
      <c r="W19" s="11"/>
    </row>
    <row r="20" spans="1:30" x14ac:dyDescent="0.25">
      <c r="B20" s="1">
        <v>72</v>
      </c>
      <c r="C20" s="1">
        <f>D1</f>
        <v>80</v>
      </c>
      <c r="D20" s="1">
        <v>19</v>
      </c>
      <c r="E20" s="12">
        <f t="shared" si="0"/>
        <v>0.45</v>
      </c>
      <c r="F20" s="9">
        <f t="shared" si="1"/>
        <v>2.7135033118842751</v>
      </c>
      <c r="G20" s="13">
        <v>4</v>
      </c>
      <c r="H20" s="13">
        <v>474.3</v>
      </c>
      <c r="I20" s="5">
        <f t="shared" si="2"/>
        <v>470.3</v>
      </c>
      <c r="J20" s="9">
        <f t="shared" si="3"/>
        <v>2.8617853342432498</v>
      </c>
      <c r="K20" s="3">
        <v>165</v>
      </c>
      <c r="L20" s="1">
        <v>13</v>
      </c>
      <c r="M20" s="11"/>
      <c r="N20" s="14"/>
      <c r="P20" s="9"/>
      <c r="R20" s="11"/>
      <c r="S20" s="14"/>
      <c r="U20" s="9"/>
      <c r="W20" s="11"/>
    </row>
    <row r="21" spans="1:30" x14ac:dyDescent="0.25">
      <c r="B21" s="1">
        <v>76</v>
      </c>
      <c r="C21" s="1">
        <f>D1</f>
        <v>80</v>
      </c>
      <c r="D21" s="1">
        <v>19</v>
      </c>
      <c r="E21" s="12">
        <f t="shared" si="0"/>
        <v>0.47499999999999998</v>
      </c>
      <c r="F21" s="9">
        <f t="shared" si="1"/>
        <v>2.8641923683292925</v>
      </c>
      <c r="G21" s="13">
        <v>7.1</v>
      </c>
      <c r="H21" s="13">
        <v>478.5</v>
      </c>
      <c r="I21" s="5">
        <f t="shared" si="2"/>
        <v>471.4</v>
      </c>
      <c r="J21" s="9">
        <f t="shared" si="3"/>
        <v>3.0136601923872064</v>
      </c>
      <c r="K21" s="3">
        <v>175</v>
      </c>
      <c r="L21" s="1">
        <v>14</v>
      </c>
      <c r="M21" s="11"/>
      <c r="N21" s="14"/>
      <c r="P21" s="9"/>
      <c r="R21" s="11"/>
      <c r="S21" s="14"/>
      <c r="U21" s="9"/>
      <c r="W21" s="11"/>
    </row>
    <row r="22" spans="1:30" x14ac:dyDescent="0.25">
      <c r="B22" s="1">
        <v>80</v>
      </c>
      <c r="C22" s="1">
        <f>D1</f>
        <v>80</v>
      </c>
      <c r="D22" s="1">
        <v>19</v>
      </c>
      <c r="E22" s="12">
        <f t="shared" si="0"/>
        <v>0.5</v>
      </c>
      <c r="F22" s="9">
        <f t="shared" si="1"/>
        <v>3.0148715175499357</v>
      </c>
      <c r="G22" s="13">
        <v>7.4</v>
      </c>
      <c r="H22" s="13">
        <v>478.5</v>
      </c>
      <c r="I22" s="5">
        <f t="shared" si="2"/>
        <v>471.1</v>
      </c>
      <c r="J22" s="9">
        <f t="shared" si="3"/>
        <v>3.1742226124066399</v>
      </c>
      <c r="K22" s="3">
        <v>185</v>
      </c>
      <c r="L22" s="1">
        <v>15</v>
      </c>
      <c r="M22" s="11"/>
      <c r="N22" s="14"/>
      <c r="P22" s="9"/>
      <c r="R22" s="11"/>
      <c r="S22" s="14"/>
      <c r="U22" s="9"/>
      <c r="W22" s="11"/>
    </row>
    <row r="23" spans="1:30" x14ac:dyDescent="0.25">
      <c r="B23" s="1">
        <v>85</v>
      </c>
      <c r="C23" s="1">
        <f>D1</f>
        <v>80</v>
      </c>
      <c r="D23" s="1">
        <v>19</v>
      </c>
      <c r="E23" s="12">
        <f t="shared" si="0"/>
        <v>0.53125</v>
      </c>
      <c r="F23" s="9">
        <f t="shared" si="1"/>
        <v>3.2032057298354144</v>
      </c>
      <c r="G23" s="13">
        <v>3</v>
      </c>
      <c r="H23" s="13">
        <v>480.2</v>
      </c>
      <c r="I23" s="5">
        <f t="shared" si="2"/>
        <v>477.2</v>
      </c>
      <c r="J23" s="9">
        <f t="shared" si="3"/>
        <v>3.3294007585883603</v>
      </c>
      <c r="K23" s="3">
        <v>195</v>
      </c>
      <c r="L23" s="1">
        <v>16</v>
      </c>
      <c r="M23" s="11"/>
      <c r="N23" s="14"/>
      <c r="P23" s="9"/>
      <c r="R23" s="11"/>
      <c r="S23" s="14"/>
      <c r="U23" s="9"/>
      <c r="W23" s="11"/>
    </row>
    <row r="24" spans="1:30" x14ac:dyDescent="0.25">
      <c r="B24" s="1">
        <v>85</v>
      </c>
      <c r="C24" s="1">
        <f>D1</f>
        <v>80</v>
      </c>
      <c r="D24" s="1">
        <v>19</v>
      </c>
      <c r="E24" s="12">
        <f t="shared" si="0"/>
        <v>0.53125</v>
      </c>
      <c r="F24" s="9">
        <f t="shared" si="1"/>
        <v>3.2032057298354144</v>
      </c>
      <c r="G24" s="13">
        <v>5.8</v>
      </c>
      <c r="H24" s="13">
        <v>462</v>
      </c>
      <c r="I24" s="5">
        <f t="shared" si="2"/>
        <v>456.2</v>
      </c>
      <c r="J24" s="9">
        <f t="shared" si="3"/>
        <v>3.4826612056079913</v>
      </c>
      <c r="K24" s="3">
        <v>205</v>
      </c>
      <c r="L24" s="1">
        <v>17</v>
      </c>
      <c r="M24" s="11"/>
      <c r="N24" s="14"/>
      <c r="P24" s="9"/>
      <c r="R24" s="11"/>
      <c r="S24" s="14"/>
      <c r="U24" s="9"/>
      <c r="W24" s="11"/>
    </row>
    <row r="25" spans="1:30" x14ac:dyDescent="0.25">
      <c r="B25" s="1">
        <v>65</v>
      </c>
      <c r="C25" s="1">
        <f>D1</f>
        <v>80</v>
      </c>
      <c r="D25" s="1">
        <v>19</v>
      </c>
      <c r="E25" s="12">
        <f t="shared" si="0"/>
        <v>0.40625</v>
      </c>
      <c r="F25" s="9">
        <f t="shared" si="1"/>
        <v>2.4497751887143315</v>
      </c>
      <c r="G25" s="13">
        <v>2.9</v>
      </c>
      <c r="H25" s="13">
        <v>335.4</v>
      </c>
      <c r="I25" s="5">
        <f t="shared" si="2"/>
        <v>332.5</v>
      </c>
      <c r="J25" s="9">
        <f t="shared" si="3"/>
        <v>3.6544014845182211</v>
      </c>
      <c r="K25" s="3">
        <v>215</v>
      </c>
      <c r="L25" s="1">
        <v>18</v>
      </c>
      <c r="M25" s="11"/>
      <c r="N25" s="14"/>
      <c r="P25" s="9"/>
      <c r="R25" s="11"/>
      <c r="S25" s="14"/>
      <c r="U25" s="9"/>
      <c r="W25" s="11"/>
    </row>
    <row r="26" spans="1:30" x14ac:dyDescent="0.25">
      <c r="B26" s="1">
        <v>64</v>
      </c>
      <c r="C26" s="1">
        <f>D1</f>
        <v>80</v>
      </c>
      <c r="D26" s="1">
        <v>19</v>
      </c>
      <c r="E26" s="12">
        <f t="shared" si="0"/>
        <v>0.4</v>
      </c>
      <c r="F26" s="9">
        <f t="shared" si="1"/>
        <v>2.4120975584399154</v>
      </c>
      <c r="G26" s="13">
        <v>2</v>
      </c>
      <c r="H26" s="13">
        <v>321.3</v>
      </c>
      <c r="I26" s="5">
        <f t="shared" si="2"/>
        <v>319.3</v>
      </c>
      <c r="J26" s="9">
        <f t="shared" si="3"/>
        <v>3.7469476635959853</v>
      </c>
      <c r="K26" s="3">
        <v>225</v>
      </c>
      <c r="L26" s="1">
        <v>19</v>
      </c>
      <c r="M26" s="11"/>
      <c r="N26" s="14"/>
      <c r="P26" s="9"/>
      <c r="R26" s="11"/>
      <c r="S26" s="14"/>
      <c r="U26" s="9"/>
      <c r="W26" s="11"/>
    </row>
    <row r="27" spans="1:30" x14ac:dyDescent="0.25">
      <c r="B27" s="1">
        <v>101</v>
      </c>
      <c r="C27" s="1">
        <f>D1</f>
        <v>80</v>
      </c>
      <c r="D27" s="1">
        <v>19</v>
      </c>
      <c r="E27" s="12">
        <f t="shared" si="0"/>
        <v>0.63124999999999998</v>
      </c>
      <c r="F27" s="9">
        <f t="shared" si="1"/>
        <v>3.8057539017570994</v>
      </c>
      <c r="G27" s="13">
        <v>2.2999999999999998</v>
      </c>
      <c r="H27" s="13">
        <v>481.8</v>
      </c>
      <c r="I27" s="5">
        <f t="shared" si="2"/>
        <v>479.5</v>
      </c>
      <c r="J27" s="9">
        <f t="shared" si="3"/>
        <v>3.9367131079698043</v>
      </c>
      <c r="K27" s="3">
        <v>235</v>
      </c>
      <c r="L27" s="1">
        <v>20</v>
      </c>
      <c r="M27" s="11"/>
      <c r="N27" s="14"/>
      <c r="P27" s="9"/>
      <c r="R27" s="11"/>
      <c r="S27" s="14"/>
      <c r="U27" s="9"/>
      <c r="W27" s="11"/>
    </row>
    <row r="28" spans="1:30" x14ac:dyDescent="0.25">
      <c r="E28" s="12"/>
      <c r="F28" s="9"/>
      <c r="G28" s="13"/>
      <c r="H28" s="13"/>
      <c r="I28" s="5"/>
      <c r="J28" s="9"/>
      <c r="M28" s="11"/>
      <c r="N28" s="14"/>
      <c r="P28" s="9"/>
      <c r="R28" s="11"/>
      <c r="S28" s="14"/>
      <c r="U28" s="9"/>
      <c r="W28" s="11"/>
    </row>
    <row r="29" spans="1:30" x14ac:dyDescent="0.25">
      <c r="E29" s="12"/>
      <c r="F29" s="9"/>
      <c r="G29" s="11"/>
      <c r="H29" s="11"/>
      <c r="I29" s="11"/>
      <c r="J29" s="9"/>
    </row>
    <row r="30" spans="1:30" ht="30" x14ac:dyDescent="0.25">
      <c r="A30" s="6" t="s">
        <v>4</v>
      </c>
      <c r="E30" s="12"/>
      <c r="F30" s="9"/>
      <c r="G30" s="11"/>
      <c r="H30" s="11"/>
      <c r="I30" s="11"/>
      <c r="J30" s="9"/>
    </row>
    <row r="31" spans="1:30" x14ac:dyDescent="0.25">
      <c r="B31" s="1">
        <v>5</v>
      </c>
      <c r="C31" s="1">
        <f>D1</f>
        <v>80</v>
      </c>
      <c r="D31" s="1">
        <v>19</v>
      </c>
      <c r="E31" s="12">
        <f>0.5*B31/C31</f>
        <v>3.125E-2</v>
      </c>
      <c r="F31" s="9">
        <f>2*DEGREES(ATAN(E31/D31))</f>
        <v>0.18847278897509745</v>
      </c>
      <c r="G31" s="11">
        <v>56.9</v>
      </c>
      <c r="H31" s="11">
        <v>442.6</v>
      </c>
      <c r="I31" s="5">
        <f t="shared" ref="I31:I50" si="4">H31-G31</f>
        <v>385.70000000000005</v>
      </c>
      <c r="J31" s="9">
        <f>(F31*496)/I31</f>
        <v>0.24237102237917635</v>
      </c>
      <c r="K31" s="3">
        <v>1</v>
      </c>
    </row>
    <row r="32" spans="1:30" x14ac:dyDescent="0.25">
      <c r="B32" s="1">
        <v>10</v>
      </c>
      <c r="C32" s="1">
        <f>D1</f>
        <v>80</v>
      </c>
      <c r="D32" s="1">
        <v>19</v>
      </c>
      <c r="E32" s="12">
        <f t="shared" ref="E32:E50" si="5">0.5*B32/C32</f>
        <v>6.25E-2</v>
      </c>
      <c r="F32" s="9">
        <f t="shared" ref="F32:F50" si="6">2*DEGREES(ATAN(E32/D32))</f>
        <v>0.37694455825972256</v>
      </c>
      <c r="G32" s="11">
        <v>27.9</v>
      </c>
      <c r="H32" s="11">
        <v>490</v>
      </c>
      <c r="I32" s="5">
        <v>464.2</v>
      </c>
      <c r="J32" s="9">
        <f t="shared" ref="J32:J50" si="7">(F32*496)/I32</f>
        <v>0.40276712817066435</v>
      </c>
      <c r="K32" s="3">
        <v>2</v>
      </c>
    </row>
    <row r="33" spans="2:11" x14ac:dyDescent="0.25">
      <c r="B33" s="1">
        <v>15</v>
      </c>
      <c r="C33" s="1">
        <f>D1</f>
        <v>80</v>
      </c>
      <c r="D33" s="1">
        <v>19</v>
      </c>
      <c r="E33" s="12">
        <f t="shared" si="5"/>
        <v>9.375E-2</v>
      </c>
      <c r="F33" s="9">
        <f t="shared" si="6"/>
        <v>0.56541428819650341</v>
      </c>
      <c r="G33" s="11">
        <v>10.199999999999999</v>
      </c>
      <c r="H33" s="11">
        <v>463</v>
      </c>
      <c r="I33" s="5">
        <f t="shared" si="4"/>
        <v>452.8</v>
      </c>
      <c r="J33" s="9">
        <f t="shared" si="7"/>
        <v>0.61935840756507443</v>
      </c>
      <c r="K33" s="3">
        <v>3</v>
      </c>
    </row>
    <row r="34" spans="2:11" x14ac:dyDescent="0.25">
      <c r="B34" s="1">
        <v>20</v>
      </c>
      <c r="C34" s="1">
        <f>D1</f>
        <v>80</v>
      </c>
      <c r="D34" s="1">
        <v>19</v>
      </c>
      <c r="E34" s="12">
        <f t="shared" si="5"/>
        <v>0.125</v>
      </c>
      <c r="F34" s="9">
        <f t="shared" si="6"/>
        <v>0.75388095919426634</v>
      </c>
      <c r="G34" s="11">
        <v>25.8</v>
      </c>
      <c r="H34" s="11">
        <v>486.4</v>
      </c>
      <c r="I34" s="5">
        <f t="shared" si="4"/>
        <v>460.59999999999997</v>
      </c>
      <c r="J34" s="9">
        <f t="shared" si="7"/>
        <v>0.81182144107762944</v>
      </c>
      <c r="K34" s="3">
        <v>4</v>
      </c>
    </row>
    <row r="35" spans="2:11" x14ac:dyDescent="0.25">
      <c r="B35" s="1">
        <v>25</v>
      </c>
      <c r="C35" s="1">
        <f>D1</f>
        <v>80</v>
      </c>
      <c r="D35" s="1">
        <v>19</v>
      </c>
      <c r="E35" s="12">
        <f t="shared" si="5"/>
        <v>0.15625</v>
      </c>
      <c r="F35" s="9">
        <f t="shared" si="6"/>
        <v>0.94234355176112838</v>
      </c>
      <c r="G35" s="11">
        <v>14.5</v>
      </c>
      <c r="H35" s="11">
        <v>479.2</v>
      </c>
      <c r="I35" s="5">
        <f t="shared" si="4"/>
        <v>464.7</v>
      </c>
      <c r="J35" s="9">
        <f t="shared" si="7"/>
        <v>1.0058153683527431</v>
      </c>
      <c r="K35" s="3">
        <v>5</v>
      </c>
    </row>
    <row r="36" spans="2:11" x14ac:dyDescent="0.25">
      <c r="B36" s="1">
        <v>30</v>
      </c>
      <c r="C36" s="1">
        <v>80</v>
      </c>
      <c r="D36" s="1">
        <v>19</v>
      </c>
      <c r="E36" s="12">
        <f t="shared" si="5"/>
        <v>0.1875</v>
      </c>
      <c r="F36" s="9">
        <f t="shared" si="6"/>
        <v>1.1308010465375817</v>
      </c>
      <c r="G36" s="11">
        <v>6.9</v>
      </c>
      <c r="H36" s="11">
        <v>475.5</v>
      </c>
      <c r="I36" s="5">
        <f t="shared" si="4"/>
        <v>468.6</v>
      </c>
      <c r="J36" s="9">
        <f t="shared" si="7"/>
        <v>1.1969212955242008</v>
      </c>
      <c r="K36" s="3">
        <v>6</v>
      </c>
    </row>
    <row r="37" spans="2:11" x14ac:dyDescent="0.25">
      <c r="B37" s="1">
        <v>36</v>
      </c>
      <c r="C37" s="1">
        <f>D1</f>
        <v>80</v>
      </c>
      <c r="D37" s="1">
        <v>19</v>
      </c>
      <c r="E37" s="12">
        <f t="shared" si="5"/>
        <v>0.22500000000000001</v>
      </c>
      <c r="F37" s="9">
        <f t="shared" si="6"/>
        <v>1.3569418761743537</v>
      </c>
      <c r="G37" s="11">
        <v>6.6</v>
      </c>
      <c r="H37" s="11">
        <v>490.4</v>
      </c>
      <c r="I37" s="5">
        <f t="shared" si="4"/>
        <v>483.79999999999995</v>
      </c>
      <c r="J37" s="9">
        <f t="shared" si="7"/>
        <v>1.3911599226591143</v>
      </c>
      <c r="K37" s="3">
        <v>7</v>
      </c>
    </row>
    <row r="38" spans="2:11" x14ac:dyDescent="0.25">
      <c r="B38" s="1">
        <v>40</v>
      </c>
      <c r="C38" s="1">
        <f>D1</f>
        <v>80</v>
      </c>
      <c r="D38" s="1">
        <v>19</v>
      </c>
      <c r="E38" s="12">
        <f t="shared" si="5"/>
        <v>0.25</v>
      </c>
      <c r="F38" s="9">
        <f t="shared" si="6"/>
        <v>1.5076966661415341</v>
      </c>
      <c r="G38" s="11">
        <v>3.3</v>
      </c>
      <c r="H38" s="11">
        <v>474.4</v>
      </c>
      <c r="I38" s="5">
        <f t="shared" si="4"/>
        <v>471.09999999999997</v>
      </c>
      <c r="J38" s="9">
        <f t="shared" si="7"/>
        <v>1.5873860038340075</v>
      </c>
      <c r="K38" s="3">
        <v>8</v>
      </c>
    </row>
    <row r="39" spans="2:11" x14ac:dyDescent="0.25">
      <c r="B39" s="1">
        <v>45</v>
      </c>
      <c r="C39" s="1">
        <f>D1</f>
        <v>80</v>
      </c>
      <c r="D39" s="1">
        <v>19</v>
      </c>
      <c r="E39" s="12">
        <f t="shared" si="5"/>
        <v>0.28125</v>
      </c>
      <c r="F39" s="9">
        <f t="shared" si="6"/>
        <v>1.6961327532094852</v>
      </c>
      <c r="G39" s="11">
        <v>11.3</v>
      </c>
      <c r="H39" s="11">
        <v>484.1</v>
      </c>
      <c r="I39" s="5">
        <f t="shared" si="4"/>
        <v>472.8</v>
      </c>
      <c r="J39" s="9">
        <f t="shared" si="7"/>
        <v>1.7793609255327933</v>
      </c>
      <c r="K39" s="3">
        <v>9</v>
      </c>
    </row>
    <row r="40" spans="2:11" x14ac:dyDescent="0.25">
      <c r="B40" s="1">
        <v>51</v>
      </c>
      <c r="C40" s="1">
        <f>D1</f>
        <v>80</v>
      </c>
      <c r="D40" s="1">
        <v>19</v>
      </c>
      <c r="E40" s="12">
        <f t="shared" si="5"/>
        <v>0.31874999999999998</v>
      </c>
      <c r="F40" s="9">
        <f t="shared" si="6"/>
        <v>1.9222438594023217</v>
      </c>
      <c r="G40" s="11">
        <v>8.6</v>
      </c>
      <c r="H40" s="11">
        <v>491.4</v>
      </c>
      <c r="I40" s="5">
        <f t="shared" si="4"/>
        <v>482.79999999999995</v>
      </c>
      <c r="J40" s="9">
        <f t="shared" si="7"/>
        <v>1.9747989939178783</v>
      </c>
      <c r="K40" s="3">
        <v>10</v>
      </c>
    </row>
    <row r="41" spans="2:11" x14ac:dyDescent="0.25">
      <c r="B41" s="1">
        <v>56</v>
      </c>
      <c r="C41" s="1">
        <f>D1</f>
        <v>80</v>
      </c>
      <c r="D41" s="1">
        <v>19</v>
      </c>
      <c r="E41" s="12">
        <f t="shared" ref="E41" si="8">0.5*(B41/C41)</f>
        <v>0.35</v>
      </c>
      <c r="F41" s="9">
        <f t="shared" si="6"/>
        <v>2.1106584213368</v>
      </c>
      <c r="G41" s="11">
        <v>6.3</v>
      </c>
      <c r="H41" s="11">
        <v>488.4</v>
      </c>
      <c r="I41" s="5">
        <f t="shared" si="4"/>
        <v>482.09999999999997</v>
      </c>
      <c r="J41" s="9">
        <f t="shared" si="7"/>
        <v>2.1715133312239225</v>
      </c>
      <c r="K41" s="3">
        <v>11</v>
      </c>
    </row>
    <row r="42" spans="2:11" x14ac:dyDescent="0.25">
      <c r="B42" s="1">
        <v>61</v>
      </c>
      <c r="C42" s="1">
        <f>D1</f>
        <v>80</v>
      </c>
      <c r="D42" s="1">
        <v>19</v>
      </c>
      <c r="E42" s="12">
        <f t="shared" si="5"/>
        <v>0.38124999999999998</v>
      </c>
      <c r="F42" s="9">
        <f t="shared" si="6"/>
        <v>2.2990615704230439</v>
      </c>
      <c r="G42" s="11">
        <v>4</v>
      </c>
      <c r="H42" s="11">
        <v>486</v>
      </c>
      <c r="I42" s="5">
        <f t="shared" si="4"/>
        <v>482</v>
      </c>
      <c r="J42" s="9">
        <f t="shared" si="7"/>
        <v>2.3658392923855387</v>
      </c>
      <c r="K42" s="3">
        <v>12</v>
      </c>
    </row>
    <row r="43" spans="2:11" x14ac:dyDescent="0.25">
      <c r="B43" s="1">
        <v>66</v>
      </c>
      <c r="C43" s="1">
        <f>D1</f>
        <v>80</v>
      </c>
      <c r="D43" s="1">
        <v>19</v>
      </c>
      <c r="E43" s="12">
        <f t="shared" si="5"/>
        <v>0.41249999999999998</v>
      </c>
      <c r="F43" s="9">
        <f t="shared" si="6"/>
        <v>2.4874522892299478</v>
      </c>
      <c r="G43" s="1">
        <v>2.7</v>
      </c>
      <c r="H43" s="1">
        <v>484.4</v>
      </c>
      <c r="I43" s="5">
        <f t="shared" si="4"/>
        <v>481.7</v>
      </c>
      <c r="J43" s="9">
        <f t="shared" si="7"/>
        <v>2.5612961084867223</v>
      </c>
      <c r="K43" s="3">
        <v>13</v>
      </c>
    </row>
    <row r="44" spans="2:11" x14ac:dyDescent="0.25">
      <c r="B44" s="1">
        <v>71</v>
      </c>
      <c r="C44" s="1">
        <f>D1</f>
        <v>80</v>
      </c>
      <c r="D44" s="1">
        <v>19</v>
      </c>
      <c r="E44" s="12">
        <f t="shared" si="5"/>
        <v>0.44374999999999998</v>
      </c>
      <c r="F44" s="9">
        <f t="shared" si="6"/>
        <v>2.6758295607294249</v>
      </c>
      <c r="G44" s="1">
        <v>8</v>
      </c>
      <c r="H44" s="1">
        <v>489</v>
      </c>
      <c r="I44" s="5">
        <f t="shared" si="4"/>
        <v>481</v>
      </c>
      <c r="J44" s="9">
        <f t="shared" si="7"/>
        <v>2.7592753890266004</v>
      </c>
      <c r="K44" s="3">
        <v>14</v>
      </c>
    </row>
    <row r="45" spans="2:11" x14ac:dyDescent="0.25">
      <c r="B45" s="1">
        <v>76</v>
      </c>
      <c r="C45" s="1">
        <f>D1</f>
        <v>80</v>
      </c>
      <c r="D45" s="1">
        <v>19</v>
      </c>
      <c r="E45" s="12">
        <f t="shared" si="5"/>
        <v>0.47499999999999998</v>
      </c>
      <c r="F45" s="9">
        <f t="shared" si="6"/>
        <v>2.8641923683292925</v>
      </c>
      <c r="G45" s="1">
        <v>6.3</v>
      </c>
      <c r="H45" s="1">
        <v>487.4</v>
      </c>
      <c r="I45" s="5">
        <f t="shared" si="4"/>
        <v>481.09999999999997</v>
      </c>
      <c r="J45" s="9">
        <f t="shared" si="7"/>
        <v>2.9528983884666995</v>
      </c>
      <c r="K45" s="3">
        <v>15</v>
      </c>
    </row>
    <row r="46" spans="2:11" x14ac:dyDescent="0.25">
      <c r="B46" s="1">
        <v>82</v>
      </c>
      <c r="C46" s="1">
        <f>D1</f>
        <v>80</v>
      </c>
      <c r="D46" s="1">
        <v>19</v>
      </c>
      <c r="E46" s="12">
        <f t="shared" ref="E46" si="9">0.5*(B46/C46)</f>
        <v>0.51249999999999996</v>
      </c>
      <c r="F46" s="9">
        <f t="shared" si="6"/>
        <v>3.0902072144348023</v>
      </c>
      <c r="G46" s="1">
        <v>4.3</v>
      </c>
      <c r="H46" s="1">
        <v>492.3</v>
      </c>
      <c r="I46" s="5">
        <f t="shared" si="4"/>
        <v>488</v>
      </c>
      <c r="J46" s="9">
        <f t="shared" si="7"/>
        <v>3.140866349097668</v>
      </c>
      <c r="K46" s="3">
        <v>16</v>
      </c>
    </row>
    <row r="47" spans="2:11" x14ac:dyDescent="0.25">
      <c r="B47" s="1">
        <v>87</v>
      </c>
      <c r="C47" s="1">
        <f>D1</f>
        <v>80</v>
      </c>
      <c r="D47" s="1">
        <v>19</v>
      </c>
      <c r="E47" s="12">
        <f t="shared" si="5"/>
        <v>0.54374999999999996</v>
      </c>
      <c r="F47" s="9">
        <f t="shared" si="6"/>
        <v>3.2785346254095682</v>
      </c>
      <c r="G47" s="1">
        <v>3.3</v>
      </c>
      <c r="H47" s="1">
        <v>490.4</v>
      </c>
      <c r="I47" s="5">
        <f t="shared" si="4"/>
        <v>487.09999999999997</v>
      </c>
      <c r="J47" s="9">
        <f t="shared" si="7"/>
        <v>3.338438050098842</v>
      </c>
      <c r="K47" s="3">
        <v>17</v>
      </c>
    </row>
    <row r="48" spans="2:11" x14ac:dyDescent="0.25">
      <c r="B48" s="1">
        <v>91</v>
      </c>
      <c r="C48" s="1">
        <f>D1</f>
        <v>80</v>
      </c>
      <c r="D48" s="1">
        <v>19</v>
      </c>
      <c r="E48" s="12">
        <f t="shared" si="5"/>
        <v>0.56874999999999998</v>
      </c>
      <c r="F48" s="9">
        <f t="shared" si="6"/>
        <v>3.429183849037539</v>
      </c>
      <c r="G48" s="1">
        <v>5.3</v>
      </c>
      <c r="H48" s="1">
        <v>487.1</v>
      </c>
      <c r="I48" s="5">
        <f t="shared" si="4"/>
        <v>481.8</v>
      </c>
      <c r="J48" s="9">
        <f t="shared" si="7"/>
        <v>3.5302515340859677</v>
      </c>
      <c r="K48" s="3">
        <v>18</v>
      </c>
    </row>
    <row r="49" spans="2:11" x14ac:dyDescent="0.25">
      <c r="B49" s="1">
        <v>95</v>
      </c>
      <c r="C49" s="1">
        <f>D1</f>
        <v>80</v>
      </c>
      <c r="D49" s="1">
        <v>19</v>
      </c>
      <c r="E49" s="12">
        <f t="shared" si="5"/>
        <v>0.59375</v>
      </c>
      <c r="F49" s="9">
        <f t="shared" si="6"/>
        <v>3.5798212164921388</v>
      </c>
      <c r="G49" s="1">
        <v>6.3</v>
      </c>
      <c r="H49" s="1">
        <v>482.1</v>
      </c>
      <c r="I49" s="5">
        <f t="shared" si="4"/>
        <v>475.8</v>
      </c>
      <c r="J49" s="9">
        <f t="shared" si="7"/>
        <v>3.7318018566206406</v>
      </c>
      <c r="K49" s="3">
        <v>19</v>
      </c>
    </row>
    <row r="50" spans="2:11" x14ac:dyDescent="0.25">
      <c r="B50" s="1">
        <v>99</v>
      </c>
      <c r="C50" s="1">
        <f>D1</f>
        <v>80</v>
      </c>
      <c r="D50" s="1">
        <v>19</v>
      </c>
      <c r="E50" s="12">
        <f t="shared" si="5"/>
        <v>0.61875000000000002</v>
      </c>
      <c r="F50" s="9">
        <f t="shared" si="6"/>
        <v>3.7304462086137464</v>
      </c>
      <c r="G50" s="1">
        <v>4.3</v>
      </c>
      <c r="H50" s="1">
        <v>476.8</v>
      </c>
      <c r="I50" s="5">
        <f t="shared" si="4"/>
        <v>472.5</v>
      </c>
      <c r="J50" s="9">
        <f t="shared" si="7"/>
        <v>3.9159816285130544</v>
      </c>
      <c r="K50" s="3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FOV Calibration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2025-04-18T15:42:20Z</dcterms:modified>
</cp:coreProperties>
</file>