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4749682V\Desktop\"/>
    </mc:Choice>
  </mc:AlternateContent>
  <bookViews>
    <workbookView xWindow="11480" yWindow="4730" windowWidth="19320" windowHeight="9770"/>
  </bookViews>
  <sheets>
    <sheet name="Índex" sheetId="9" r:id="rId1"/>
    <sheet name="1.Indicadors principals" sheetId="8" r:id="rId2"/>
    <sheet name="2.Població juvenil" sheetId="5" r:id="rId3"/>
    <sheet name="3.Població juvenil diferent" sheetId="7" r:id="rId4"/>
    <sheet name="4.Distribució intervencions" sheetId="6" r:id="rId5"/>
  </sheets>
  <externalReferences>
    <externalReference r:id="rId6"/>
    <externalReference r:id="rId7"/>
  </externalReferences>
  <definedNames>
    <definedName name="_xlnm.Print_Area" localSheetId="1">'1.Indicadors principals'!$A$1:$H$21</definedName>
    <definedName name="_xlnm.Print_Area" localSheetId="3">'3.Població juvenil diferent'!$A$1:$H$30</definedName>
    <definedName name="_xlnm.Print_Area" localSheetId="4">'4.Distribució intervencions'!$A$1:$H$112</definedName>
    <definedName name="D_I">[1]Criterios!$B$14</definedName>
    <definedName name="J_V">[1]Criterios!$B$13</definedName>
    <definedName name="JV">[2]Criterios!$B$13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" i="6" l="1"/>
  <c r="P15" i="7" l="1"/>
  <c r="P14" i="7"/>
  <c r="P25" i="6" l="1"/>
  <c r="P17" i="8" s="1"/>
  <c r="P85" i="6"/>
  <c r="P30" i="6" s="1"/>
  <c r="P10" i="8" s="1"/>
  <c r="P69" i="6"/>
  <c r="P29" i="6" s="1"/>
  <c r="P9" i="8" s="1"/>
  <c r="P52" i="6"/>
  <c r="P28" i="6" s="1"/>
  <c r="P8" i="8" s="1"/>
  <c r="P36" i="6"/>
  <c r="P27" i="6" s="1"/>
  <c r="P7" i="8" s="1"/>
  <c r="P12" i="6"/>
  <c r="P20" i="7"/>
  <c r="P17" i="7"/>
  <c r="P13" i="7"/>
  <c r="P10" i="7"/>
  <c r="P5" i="7"/>
  <c r="P12" i="8" s="1"/>
  <c r="P5" i="5"/>
  <c r="P6" i="8" s="1"/>
  <c r="P18" i="8"/>
  <c r="P16" i="8"/>
  <c r="P15" i="8"/>
  <c r="P14" i="8"/>
  <c r="P13" i="8"/>
  <c r="P9" i="7" l="1"/>
  <c r="P16" i="7"/>
  <c r="D20" i="7"/>
  <c r="E20" i="7"/>
  <c r="E16" i="7" s="1"/>
  <c r="F20" i="7"/>
  <c r="G20" i="7"/>
  <c r="H20" i="7"/>
  <c r="I20" i="7"/>
  <c r="J20" i="7"/>
  <c r="K20" i="7"/>
  <c r="L20" i="7"/>
  <c r="M20" i="7"/>
  <c r="N20" i="7"/>
  <c r="O20" i="7"/>
  <c r="C20" i="7"/>
  <c r="D17" i="7"/>
  <c r="D16" i="7" s="1"/>
  <c r="E17" i="7"/>
  <c r="F17" i="7"/>
  <c r="G17" i="7"/>
  <c r="G16" i="7" s="1"/>
  <c r="H17" i="7"/>
  <c r="H16" i="7" s="1"/>
  <c r="I17" i="7"/>
  <c r="I16" i="7" s="1"/>
  <c r="J17" i="7"/>
  <c r="K17" i="7"/>
  <c r="K16" i="7" s="1"/>
  <c r="L17" i="7"/>
  <c r="L16" i="7" s="1"/>
  <c r="M17" i="7"/>
  <c r="N17" i="7"/>
  <c r="O17" i="7"/>
  <c r="O16" i="7" s="1"/>
  <c r="C17" i="7"/>
  <c r="C16" i="7" s="1"/>
  <c r="D13" i="7"/>
  <c r="D9" i="7" s="1"/>
  <c r="E13" i="7"/>
  <c r="E9" i="7" s="1"/>
  <c r="F13" i="7"/>
  <c r="G13" i="7"/>
  <c r="H13" i="7"/>
  <c r="H9" i="7" s="1"/>
  <c r="I13" i="7"/>
  <c r="I9" i="7" s="1"/>
  <c r="J13" i="7"/>
  <c r="K13" i="7"/>
  <c r="L13" i="7"/>
  <c r="L9" i="7" s="1"/>
  <c r="M13" i="7"/>
  <c r="M9" i="7" s="1"/>
  <c r="N13" i="7"/>
  <c r="O13" i="7"/>
  <c r="C13" i="7"/>
  <c r="D10" i="7"/>
  <c r="E10" i="7"/>
  <c r="F10" i="7"/>
  <c r="F9" i="7" s="1"/>
  <c r="G10" i="7"/>
  <c r="H10" i="7"/>
  <c r="I10" i="7"/>
  <c r="J10" i="7"/>
  <c r="J9" i="7" s="1"/>
  <c r="K10" i="7"/>
  <c r="K9" i="7" s="1"/>
  <c r="L10" i="7"/>
  <c r="M10" i="7"/>
  <c r="N10" i="7"/>
  <c r="O10" i="7"/>
  <c r="C10" i="7"/>
  <c r="M16" i="7"/>
  <c r="G9" i="7"/>
  <c r="N9" i="7"/>
  <c r="O9" i="7"/>
  <c r="N16" i="7" l="1"/>
  <c r="F16" i="7"/>
  <c r="J16" i="7"/>
  <c r="C9" i="7"/>
  <c r="D101" i="6" l="1"/>
  <c r="E101" i="6"/>
  <c r="F101" i="6"/>
  <c r="G101" i="6"/>
  <c r="H101" i="6"/>
  <c r="I101" i="6"/>
  <c r="J101" i="6"/>
  <c r="K101" i="6"/>
  <c r="L101" i="6"/>
  <c r="M101" i="6"/>
  <c r="N101" i="6"/>
  <c r="C101" i="6"/>
  <c r="D85" i="6"/>
  <c r="E85" i="6"/>
  <c r="F85" i="6"/>
  <c r="G85" i="6"/>
  <c r="H85" i="6"/>
  <c r="I85" i="6"/>
  <c r="J85" i="6"/>
  <c r="K85" i="6"/>
  <c r="L85" i="6"/>
  <c r="M85" i="6"/>
  <c r="N85" i="6"/>
  <c r="C85" i="6"/>
  <c r="D69" i="6"/>
  <c r="E69" i="6"/>
  <c r="F69" i="6"/>
  <c r="G69" i="6"/>
  <c r="H69" i="6"/>
  <c r="I69" i="6"/>
  <c r="J69" i="6"/>
  <c r="K69" i="6"/>
  <c r="L69" i="6"/>
  <c r="M69" i="6"/>
  <c r="N69" i="6"/>
  <c r="C69" i="6"/>
  <c r="D52" i="6"/>
  <c r="E52" i="6"/>
  <c r="F52" i="6"/>
  <c r="G52" i="6"/>
  <c r="H52" i="6"/>
  <c r="I52" i="6"/>
  <c r="J52" i="6"/>
  <c r="L52" i="6"/>
  <c r="M52" i="6"/>
  <c r="N52" i="6"/>
  <c r="C52" i="6"/>
  <c r="N36" i="6"/>
  <c r="M36" i="6"/>
  <c r="L36" i="6"/>
  <c r="K36" i="6"/>
  <c r="J36" i="6"/>
  <c r="I36" i="6"/>
  <c r="H36" i="6"/>
  <c r="G36" i="6"/>
  <c r="F36" i="6"/>
  <c r="E36" i="6"/>
  <c r="D36" i="6"/>
  <c r="C36" i="6"/>
  <c r="D5" i="7"/>
  <c r="E5" i="7"/>
  <c r="F5" i="7"/>
  <c r="G5" i="7"/>
  <c r="H5" i="7"/>
  <c r="I5" i="7"/>
  <c r="J5" i="7"/>
  <c r="K5" i="7"/>
  <c r="L5" i="7"/>
  <c r="M5" i="7"/>
  <c r="N5" i="7"/>
  <c r="O5" i="7"/>
  <c r="C5" i="7"/>
  <c r="D5" i="5"/>
  <c r="E5" i="5"/>
  <c r="F5" i="5"/>
  <c r="G5" i="5"/>
  <c r="H5" i="5"/>
  <c r="I5" i="5"/>
  <c r="J5" i="5"/>
  <c r="K5" i="5"/>
  <c r="L5" i="5"/>
  <c r="M5" i="5"/>
  <c r="N5" i="5"/>
  <c r="C5" i="5"/>
  <c r="E23" i="7" l="1"/>
  <c r="C23" i="7" l="1"/>
  <c r="D23" i="7"/>
  <c r="H23" i="7"/>
  <c r="I23" i="7"/>
  <c r="M23" i="7"/>
  <c r="N23" i="7"/>
  <c r="L23" i="7" l="1"/>
  <c r="K23" i="7"/>
  <c r="G23" i="7"/>
  <c r="F23" i="7"/>
  <c r="J23" i="7"/>
  <c r="N25" i="6" l="1"/>
  <c r="N17" i="8" s="1"/>
  <c r="N30" i="6"/>
  <c r="N10" i="8" s="1"/>
  <c r="N29" i="6"/>
  <c r="N9" i="8" s="1"/>
  <c r="N28" i="6"/>
  <c r="N8" i="8" s="1"/>
  <c r="N27" i="6"/>
  <c r="N7" i="8" s="1"/>
  <c r="N6" i="8"/>
  <c r="N18" i="8"/>
  <c r="M25" i="6" l="1"/>
  <c r="M17" i="8" s="1"/>
  <c r="M30" i="6"/>
  <c r="M10" i="8" s="1"/>
  <c r="M29" i="6"/>
  <c r="M9" i="8" s="1"/>
  <c r="M28" i="6"/>
  <c r="M8" i="8" s="1"/>
  <c r="M27" i="6"/>
  <c r="M7" i="8" s="1"/>
  <c r="M12" i="6"/>
  <c r="M16" i="8"/>
  <c r="M15" i="8"/>
  <c r="M14" i="8"/>
  <c r="M13" i="8"/>
  <c r="M18" i="8" l="1"/>
  <c r="M6" i="8"/>
  <c r="L13" i="8"/>
  <c r="L14" i="8"/>
  <c r="L15" i="8"/>
  <c r="L16" i="8"/>
  <c r="L25" i="6"/>
  <c r="L17" i="8" s="1"/>
  <c r="L30" i="6"/>
  <c r="L10" i="8" s="1"/>
  <c r="L29" i="6"/>
  <c r="L9" i="8" s="1"/>
  <c r="L28" i="6"/>
  <c r="L8" i="8" s="1"/>
  <c r="L27" i="6"/>
  <c r="L7" i="8" s="1"/>
  <c r="L12" i="6"/>
  <c r="L18" i="8" l="1"/>
  <c r="L12" i="8"/>
  <c r="L9" i="5"/>
  <c r="L6" i="8"/>
  <c r="K56" i="6" l="1"/>
  <c r="K52" i="6" s="1"/>
  <c r="K16" i="8" l="1"/>
  <c r="K15" i="8"/>
  <c r="K14" i="8"/>
  <c r="K13" i="8"/>
  <c r="K9" i="5"/>
  <c r="K25" i="6"/>
  <c r="K17" i="8" s="1"/>
  <c r="K100" i="6"/>
  <c r="K30" i="6"/>
  <c r="K10" i="8" s="1"/>
  <c r="K84" i="6"/>
  <c r="K29" i="6"/>
  <c r="K9" i="8" s="1"/>
  <c r="K68" i="6"/>
  <c r="K28" i="6"/>
  <c r="K8" i="8" s="1"/>
  <c r="K51" i="6"/>
  <c r="K27" i="6"/>
  <c r="K7" i="8" s="1"/>
  <c r="K35" i="6"/>
  <c r="K19" i="6"/>
  <c r="K12" i="6"/>
  <c r="K18" i="8" l="1"/>
  <c r="K12" i="8"/>
  <c r="K6" i="8"/>
  <c r="J25" i="6"/>
  <c r="J100" i="6"/>
  <c r="J30" i="6"/>
  <c r="J84" i="6"/>
  <c r="J29" i="6"/>
  <c r="J68" i="6"/>
  <c r="J28" i="6"/>
  <c r="J51" i="6"/>
  <c r="J27" i="6"/>
  <c r="J35" i="6"/>
  <c r="J19" i="6"/>
  <c r="J12" i="6"/>
  <c r="J9" i="5"/>
  <c r="J17" i="8" l="1"/>
  <c r="J10" i="8"/>
  <c r="J9" i="8"/>
  <c r="J8" i="8"/>
  <c r="J7" i="8"/>
  <c r="J18" i="8"/>
  <c r="J16" i="8"/>
  <c r="J15" i="8"/>
  <c r="J14" i="8"/>
  <c r="J13" i="8"/>
  <c r="J6" i="8"/>
  <c r="C12" i="9"/>
  <c r="C11" i="9"/>
  <c r="C10" i="9"/>
  <c r="C9" i="9"/>
  <c r="J12" i="8" l="1"/>
  <c r="I25" i="6"/>
  <c r="I100" i="6"/>
  <c r="I30" i="6"/>
  <c r="I84" i="6"/>
  <c r="I29" i="6"/>
  <c r="I68" i="6"/>
  <c r="I28" i="6"/>
  <c r="I51" i="6"/>
  <c r="I27" i="6"/>
  <c r="I35" i="6"/>
  <c r="I19" i="6"/>
  <c r="I12" i="6"/>
  <c r="I17" i="8" l="1"/>
  <c r="I9" i="8"/>
  <c r="I8" i="8"/>
  <c r="I7" i="8"/>
  <c r="I10" i="8"/>
  <c r="I9" i="5"/>
  <c r="I18" i="8"/>
  <c r="I16" i="8"/>
  <c r="I15" i="8"/>
  <c r="I14" i="8"/>
  <c r="I13" i="8"/>
  <c r="I12" i="8" l="1"/>
  <c r="I6" i="8"/>
  <c r="H19" i="6"/>
  <c r="H12" i="6"/>
  <c r="H35" i="6"/>
  <c r="H27" i="6"/>
  <c r="H51" i="6"/>
  <c r="H28" i="6"/>
  <c r="H68" i="6"/>
  <c r="H29" i="6"/>
  <c r="H84" i="6"/>
  <c r="H30" i="6"/>
  <c r="H100" i="6"/>
  <c r="H25" i="6"/>
  <c r="H17" i="8" l="1"/>
  <c r="H16" i="8"/>
  <c r="H15" i="8"/>
  <c r="H14" i="8"/>
  <c r="H13" i="8"/>
  <c r="H10" i="8"/>
  <c r="H9" i="8"/>
  <c r="H8" i="8"/>
  <c r="H7" i="8"/>
  <c r="H9" i="5"/>
  <c r="G68" i="6"/>
  <c r="F68" i="6"/>
  <c r="E68" i="6"/>
  <c r="D68" i="6"/>
  <c r="C68" i="6"/>
  <c r="G84" i="6"/>
  <c r="F84" i="6"/>
  <c r="E84" i="6"/>
  <c r="D84" i="6"/>
  <c r="C84" i="6"/>
  <c r="G100" i="6"/>
  <c r="F100" i="6"/>
  <c r="E100" i="6"/>
  <c r="D100" i="6"/>
  <c r="C100" i="6"/>
  <c r="G51" i="6"/>
  <c r="F51" i="6"/>
  <c r="E51" i="6"/>
  <c r="D51" i="6"/>
  <c r="C51" i="6"/>
  <c r="G35" i="6"/>
  <c r="F35" i="6"/>
  <c r="E35" i="6"/>
  <c r="D35" i="6"/>
  <c r="C35" i="6"/>
  <c r="G19" i="6"/>
  <c r="F19" i="6"/>
  <c r="E19" i="6"/>
  <c r="D19" i="6"/>
  <c r="C19" i="6"/>
  <c r="H18" i="8" l="1"/>
  <c r="H12" i="8"/>
  <c r="H6" i="8"/>
  <c r="G6" i="8" l="1"/>
  <c r="E6" i="8"/>
  <c r="D6" i="8"/>
  <c r="C6" i="8"/>
  <c r="E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E18" i="8"/>
  <c r="C14" i="8"/>
  <c r="C15" i="8"/>
  <c r="C16" i="8"/>
  <c r="C13" i="8"/>
  <c r="F6" i="8"/>
  <c r="G25" i="6"/>
  <c r="G17" i="8" s="1"/>
  <c r="F25" i="6"/>
  <c r="F17" i="8" s="1"/>
  <c r="E25" i="6"/>
  <c r="E17" i="8" s="1"/>
  <c r="D25" i="6"/>
  <c r="D17" i="8" s="1"/>
  <c r="C25" i="6"/>
  <c r="C17" i="8" s="1"/>
  <c r="G12" i="6"/>
  <c r="F12" i="6"/>
  <c r="E12" i="6"/>
  <c r="D12" i="6"/>
  <c r="C12" i="6"/>
  <c r="F9" i="5"/>
  <c r="D12" i="8" l="1"/>
  <c r="G30" i="6"/>
  <c r="G10" i="8" s="1"/>
  <c r="C30" i="6"/>
  <c r="C10" i="8" s="1"/>
  <c r="D29" i="6"/>
  <c r="D9" i="8" s="1"/>
  <c r="E28" i="6"/>
  <c r="E8" i="8" s="1"/>
  <c r="F27" i="6"/>
  <c r="F7" i="8" s="1"/>
  <c r="F30" i="6"/>
  <c r="F10" i="8" s="1"/>
  <c r="G29" i="6"/>
  <c r="G9" i="8" s="1"/>
  <c r="C29" i="6"/>
  <c r="C9" i="8" s="1"/>
  <c r="D28" i="6"/>
  <c r="D8" i="8" s="1"/>
  <c r="E27" i="6"/>
  <c r="E7" i="8" s="1"/>
  <c r="D27" i="6"/>
  <c r="D7" i="8" s="1"/>
  <c r="E30" i="6"/>
  <c r="E10" i="8" s="1"/>
  <c r="F29" i="6"/>
  <c r="F9" i="8" s="1"/>
  <c r="G28" i="6"/>
  <c r="G8" i="8" s="1"/>
  <c r="C28" i="6"/>
  <c r="C8" i="8" s="1"/>
  <c r="D30" i="6"/>
  <c r="D10" i="8" s="1"/>
  <c r="E29" i="6"/>
  <c r="E9" i="8" s="1"/>
  <c r="F28" i="6"/>
  <c r="F8" i="8" s="1"/>
  <c r="G27" i="6"/>
  <c r="G7" i="8" s="1"/>
  <c r="C27" i="6"/>
  <c r="C7" i="8" s="1"/>
  <c r="G18" i="8"/>
  <c r="D18" i="8"/>
  <c r="D9" i="5"/>
  <c r="F18" i="8"/>
  <c r="C12" i="8"/>
  <c r="F12" i="8"/>
  <c r="C18" i="8"/>
  <c r="G9" i="5"/>
  <c r="E9" i="5"/>
  <c r="C9" i="5"/>
  <c r="G12" i="8"/>
</calcChain>
</file>

<file path=xl/sharedStrings.xml><?xml version="1.0" encoding="utf-8"?>
<sst xmlns="http://schemas.openxmlformats.org/spreadsheetml/2006/main" count="147" uniqueCount="68">
  <si>
    <t>Índex de contingut de les estadístiques en matèria de</t>
  </si>
  <si>
    <t>Justícia juvenil</t>
  </si>
  <si>
    <t>Pàg.</t>
  </si>
  <si>
    <t>Conjunt de dades</t>
  </si>
  <si>
    <t>Àmbit
territorial</t>
  </si>
  <si>
    <t>Període 
disponible</t>
  </si>
  <si>
    <t>Catalunya</t>
  </si>
  <si>
    <t>URL:</t>
  </si>
  <si>
    <t>http://justicia.gencat.cat/ca/departament/Estadistiques</t>
  </si>
  <si>
    <t>Població en assessorament tècnic</t>
  </si>
  <si>
    <t>Població en mediació</t>
  </si>
  <si>
    <t>Població en medi obert</t>
  </si>
  <si>
    <t>Indicadors acumulats al llarg de l'any</t>
  </si>
  <si>
    <t>Població amb mesures fermes notificades</t>
  </si>
  <si>
    <t>Població de justícia juvenil últim dia de l'any</t>
  </si>
  <si>
    <t>Població de justícia juvenil</t>
  </si>
  <si>
    <t>Homes</t>
  </si>
  <si>
    <t>Dones</t>
  </si>
  <si>
    <t>Espanyols</t>
  </si>
  <si>
    <t>Estrangers</t>
  </si>
  <si>
    <t>Població de justícia juvenil diferent acumulada al llarg de l'any</t>
  </si>
  <si>
    <t>Població de 14-17 anys</t>
  </si>
  <si>
    <t>Població de 18-21 anys</t>
  </si>
  <si>
    <t>Població amb expedients anteriors</t>
  </si>
  <si>
    <t>Distribució de les intervencions i de la població dels serveis de justicia juvenil</t>
  </si>
  <si>
    <t>Intervencions anuals sobre la població per tipus de programa aplicat</t>
  </si>
  <si>
    <t>Assessorament tècnic</t>
  </si>
  <si>
    <t>Mediació</t>
  </si>
  <si>
    <t>Mesures fermes notificades</t>
  </si>
  <si>
    <t>Internament</t>
  </si>
  <si>
    <t>Població anual</t>
  </si>
  <si>
    <t>Medi obert</t>
  </si>
  <si>
    <t>Població l'últim dia de l'any</t>
  </si>
  <si>
    <t>Població de justícia juvenil en tràmits d'assessorament tècnic l'últim dia de l'any</t>
  </si>
  <si>
    <t>Població amb assessorament tècnic</t>
  </si>
  <si>
    <t>Mitjana d'edat</t>
  </si>
  <si>
    <t>% Contra el patrimoni</t>
  </si>
  <si>
    <t>% Lesions</t>
  </si>
  <si>
    <t>% Contra la llibertat</t>
  </si>
  <si>
    <t>% Contra la seguretat col·lectiva</t>
  </si>
  <si>
    <t>% Contra l'ordre públic</t>
  </si>
  <si>
    <t>Població de justícia juvenil en tràmits de mediació l'últim dia de l'any</t>
  </si>
  <si>
    <t>Població amb mediació</t>
  </si>
  <si>
    <t>% Contra l'honor</t>
  </si>
  <si>
    <t>Població de justícia juvenil en medi obert l'últim dia de l'any</t>
  </si>
  <si>
    <t>% Contra la vida</t>
  </si>
  <si>
    <t>Població anual de justícia juvenil amb mesures fermes notificades</t>
  </si>
  <si>
    <t>Indicadors principals vinculats a la justícia juvenil</t>
  </si>
  <si>
    <t>Indicadors de l'últim dia de l'any</t>
  </si>
  <si>
    <t>Població interna en un centre educatiu</t>
  </si>
  <si>
    <t>% Població de justícia juvenil amb expedients incoats anteriorment</t>
  </si>
  <si>
    <t>(1) Les dades de l'anàlisi de la població segons la intervenció no coincideixen amb els totals de població dels fulls 3 i 4 perquè hi ha persones donades d'alta en més d'una intervenció.</t>
  </si>
  <si>
    <t>Segons el sexe</t>
  </si>
  <si>
    <t>Segons la nacionalitat</t>
  </si>
  <si>
    <t>Segons l'edat</t>
  </si>
  <si>
    <t>Segons la reincidència</t>
  </si>
  <si>
    <t>Població amb expedients oberts una vegada</t>
  </si>
  <si>
    <t>Internament en un centre educatiu</t>
  </si>
  <si>
    <t>Segons el delicte principal</t>
  </si>
  <si>
    <t>% Mediació amb resultat positiu</t>
  </si>
  <si>
    <t>Població de justícia juvenil interna en un centre educatiu l'últim dia de l'any</t>
  </si>
  <si>
    <t>(3) Les dades de l'anàlisi de la població segons la intervenció no coincideix amb els totals de la població dels fulles 3 i 4 perquè hi ha persones donades d'alta en més d'una intervenció.</t>
  </si>
  <si>
    <t>Segons el gènere</t>
  </si>
  <si>
    <t>2010 - 2023</t>
  </si>
  <si>
    <t>(2) Nombre de persones anuals de les quals la Fiscalia de Menors fa una o diverses peticions d'assessorament tècnic o de valoració de la mediació o la reparació.</t>
  </si>
  <si>
    <r>
      <t xml:space="preserve">Població de justícia juvenil </t>
    </r>
    <r>
      <rPr>
        <vertAlign val="superscript"/>
        <sz val="11"/>
        <rFont val="Arial"/>
        <family val="2"/>
      </rPr>
      <t>(1)</t>
    </r>
  </si>
  <si>
    <r>
      <t xml:space="preserve">Població anual amb expedients incoats </t>
    </r>
    <r>
      <rPr>
        <vertAlign val="superscript"/>
        <sz val="11"/>
        <rFont val="Arial"/>
        <family val="2"/>
      </rPr>
      <t>(2)</t>
    </r>
  </si>
  <si>
    <r>
      <t xml:space="preserve">Població de justícia juvenil segons la intervenció </t>
    </r>
    <r>
      <rPr>
        <b/>
        <vertAlign val="superscript"/>
        <sz val="11"/>
        <rFont val="Arial"/>
        <family val="2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</si>
</sst>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€_-;\-* #,##0\ _€_-;_-* &quot;-&quot;\ _€_-;_-@_-"/>
    <numFmt numFmtId="164" formatCode="#,##0.0"/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3"/>
      <color theme="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8"/>
      <name val="Arial"/>
      <family val="2"/>
    </font>
    <font>
      <sz val="11"/>
      <color indexed="55"/>
      <name val="Arial"/>
      <family val="2"/>
    </font>
    <font>
      <b/>
      <vertAlign val="super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1" fontId="2" fillId="0" borderId="0" applyFont="0" applyFill="0" applyBorder="0" applyAlignment="0" applyProtection="0"/>
    <xf numFmtId="0" fontId="3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/>
    <xf numFmtId="0" fontId="5" fillId="0" borderId="0" xfId="5" applyFont="1" applyFill="1"/>
    <xf numFmtId="0" fontId="5" fillId="0" borderId="0" xfId="5" applyFont="1"/>
    <xf numFmtId="0" fontId="0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3" borderId="8" xfId="3" applyFont="1" applyFill="1" applyBorder="1" applyAlignment="1"/>
    <xf numFmtId="0" fontId="12" fillId="3" borderId="8" xfId="3" applyFont="1" applyFill="1" applyBorder="1" applyAlignment="1">
      <alignment wrapText="1"/>
    </xf>
    <xf numFmtId="0" fontId="8" fillId="0" borderId="2" xfId="0" applyFont="1" applyBorder="1" applyAlignment="1">
      <alignment horizontal="right" indent="3"/>
    </xf>
    <xf numFmtId="0" fontId="8" fillId="0" borderId="2" xfId="0" applyFont="1" applyBorder="1"/>
    <xf numFmtId="0" fontId="13" fillId="0" borderId="0" xfId="5" applyFont="1"/>
    <xf numFmtId="0" fontId="13" fillId="0" borderId="0" xfId="5" applyFont="1" applyFill="1"/>
    <xf numFmtId="0" fontId="14" fillId="0" borderId="0" xfId="5" applyFont="1" applyFill="1"/>
    <xf numFmtId="0" fontId="13" fillId="0" borderId="0" xfId="5" applyFont="1" applyBorder="1"/>
    <xf numFmtId="0" fontId="15" fillId="0" borderId="1" xfId="5" applyFont="1" applyBorder="1"/>
    <xf numFmtId="0" fontId="15" fillId="0" borderId="1" xfId="5" applyNumberFormat="1" applyFont="1" applyFill="1" applyBorder="1" applyAlignment="1">
      <alignment horizontal="right"/>
    </xf>
    <xf numFmtId="0" fontId="15" fillId="0" borderId="1" xfId="5" applyNumberFormat="1" applyFont="1" applyBorder="1" applyAlignment="1">
      <alignment horizontal="right"/>
    </xf>
    <xf numFmtId="0" fontId="15" fillId="0" borderId="1" xfId="5" applyFont="1" applyBorder="1" applyAlignment="1">
      <alignment horizontal="right"/>
    </xf>
    <xf numFmtId="0" fontId="15" fillId="0" borderId="1" xfId="5" applyFont="1" applyFill="1" applyBorder="1" applyAlignment="1">
      <alignment horizontal="right"/>
    </xf>
    <xf numFmtId="0" fontId="15" fillId="0" borderId="4" xfId="5" applyFont="1" applyBorder="1"/>
    <xf numFmtId="0" fontId="15" fillId="0" borderId="0" xfId="5" applyFont="1" applyFill="1" applyBorder="1" applyAlignment="1">
      <alignment horizontal="right"/>
    </xf>
    <xf numFmtId="0" fontId="15" fillId="0" borderId="0" xfId="5" applyFont="1" applyBorder="1" applyAlignment="1">
      <alignment horizontal="right"/>
    </xf>
    <xf numFmtId="0" fontId="13" fillId="0" borderId="2" xfId="5" applyFont="1" applyBorder="1" applyAlignment="1">
      <alignment horizontal="left" indent="1"/>
    </xf>
    <xf numFmtId="3" fontId="13" fillId="0" borderId="2" xfId="5" applyNumberFormat="1" applyFont="1" applyFill="1" applyBorder="1"/>
    <xf numFmtId="0" fontId="13" fillId="0" borderId="8" xfId="5" applyFont="1" applyBorder="1" applyAlignment="1">
      <alignment horizontal="left" indent="2"/>
    </xf>
    <xf numFmtId="0" fontId="13" fillId="0" borderId="2" xfId="5" applyFont="1" applyBorder="1" applyAlignment="1">
      <alignment horizontal="left" indent="2"/>
    </xf>
    <xf numFmtId="0" fontId="15" fillId="0" borderId="4" xfId="5" applyFont="1" applyFill="1" applyBorder="1" applyAlignment="1">
      <alignment horizontal="right"/>
    </xf>
    <xf numFmtId="0" fontId="13" fillId="0" borderId="3" xfId="5" applyFont="1" applyBorder="1" applyAlignment="1">
      <alignment horizontal="left" indent="1"/>
    </xf>
    <xf numFmtId="166" fontId="13" fillId="0" borderId="3" xfId="7" applyNumberFormat="1" applyFont="1" applyFill="1" applyBorder="1"/>
    <xf numFmtId="2" fontId="13" fillId="0" borderId="0" xfId="5" applyNumberFormat="1" applyFont="1" applyFill="1"/>
    <xf numFmtId="2" fontId="13" fillId="0" borderId="0" xfId="5" applyNumberFormat="1" applyFont="1"/>
    <xf numFmtId="0" fontId="12" fillId="0" borderId="0" xfId="0" applyFont="1" applyFill="1" applyBorder="1"/>
    <xf numFmtId="0" fontId="12" fillId="0" borderId="0" xfId="0" applyFont="1" applyFill="1"/>
    <xf numFmtId="0" fontId="14" fillId="0" borderId="0" xfId="0" applyFont="1" applyFill="1"/>
    <xf numFmtId="0" fontId="17" fillId="0" borderId="0" xfId="0" applyFont="1" applyFill="1"/>
    <xf numFmtId="0" fontId="15" fillId="0" borderId="4" xfId="0" applyFont="1" applyFill="1" applyBorder="1"/>
    <xf numFmtId="3" fontId="15" fillId="0" borderId="4" xfId="0" applyNumberFormat="1" applyFont="1" applyFill="1" applyBorder="1"/>
    <xf numFmtId="3" fontId="13" fillId="0" borderId="4" xfId="0" applyNumberFormat="1" applyFont="1" applyFill="1" applyBorder="1"/>
    <xf numFmtId="0" fontId="13" fillId="0" borderId="2" xfId="0" applyFont="1" applyFill="1" applyBorder="1" applyAlignment="1">
      <alignment horizontal="left" indent="1"/>
    </xf>
    <xf numFmtId="3" fontId="13" fillId="0" borderId="2" xfId="0" applyNumberFormat="1" applyFont="1" applyFill="1" applyBorder="1"/>
    <xf numFmtId="3" fontId="18" fillId="0" borderId="4" xfId="0" applyNumberFormat="1" applyFont="1" applyFill="1" applyBorder="1"/>
    <xf numFmtId="0" fontId="12" fillId="0" borderId="6" xfId="0" applyFont="1" applyFill="1" applyBorder="1"/>
    <xf numFmtId="0" fontId="13" fillId="0" borderId="0" xfId="0" applyFont="1" applyFill="1"/>
    <xf numFmtId="3" fontId="12" fillId="0" borderId="0" xfId="0" applyNumberFormat="1" applyFont="1" applyFill="1"/>
    <xf numFmtId="3" fontId="13" fillId="0" borderId="0" xfId="0" applyNumberFormat="1" applyFont="1" applyFill="1"/>
    <xf numFmtId="0" fontId="15" fillId="0" borderId="0" xfId="0" applyFont="1" applyFill="1"/>
    <xf numFmtId="0" fontId="13" fillId="0" borderId="5" xfId="0" applyFont="1" applyFill="1" applyBorder="1" applyAlignment="1">
      <alignment horizontal="left" indent="2"/>
    </xf>
    <xf numFmtId="3" fontId="13" fillId="0" borderId="5" xfId="0" applyNumberFormat="1" applyFont="1" applyFill="1" applyBorder="1"/>
    <xf numFmtId="3" fontId="13" fillId="0" borderId="8" xfId="0" applyNumberFormat="1" applyFont="1" applyFill="1" applyBorder="1"/>
    <xf numFmtId="0" fontId="12" fillId="0" borderId="0" xfId="0" applyFont="1"/>
    <xf numFmtId="0" fontId="13" fillId="0" borderId="2" xfId="0" applyFont="1" applyFill="1" applyBorder="1" applyAlignment="1">
      <alignment horizontal="left" indent="2"/>
    </xf>
    <xf numFmtId="3" fontId="13" fillId="0" borderId="6" xfId="0" applyNumberFormat="1" applyFont="1" applyFill="1" applyBorder="1"/>
    <xf numFmtId="3" fontId="12" fillId="0" borderId="6" xfId="0" applyNumberFormat="1" applyFont="1" applyFill="1" applyBorder="1"/>
    <xf numFmtId="3" fontId="13" fillId="0" borderId="0" xfId="0" applyNumberFormat="1" applyFont="1" applyFill="1" applyBorder="1"/>
    <xf numFmtId="3" fontId="12" fillId="0" borderId="0" xfId="0" applyNumberFormat="1" applyFont="1" applyFill="1" applyBorder="1"/>
    <xf numFmtId="0" fontId="13" fillId="0" borderId="4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2" xfId="0" applyFont="1" applyFill="1" applyBorder="1"/>
    <xf numFmtId="0" fontId="13" fillId="0" borderId="6" xfId="0" applyFont="1" applyFill="1" applyBorder="1"/>
    <xf numFmtId="0" fontId="15" fillId="0" borderId="0" xfId="5" applyFont="1" applyBorder="1" applyAlignment="1">
      <alignment horizontal="left"/>
    </xf>
    <xf numFmtId="0" fontId="13" fillId="0" borderId="0" xfId="0" applyFont="1" applyFill="1" applyBorder="1"/>
    <xf numFmtId="0" fontId="15" fillId="0" borderId="6" xfId="0" applyFont="1" applyFill="1" applyBorder="1"/>
    <xf numFmtId="3" fontId="15" fillId="0" borderId="6" xfId="0" applyNumberFormat="1" applyFont="1" applyFill="1" applyBorder="1"/>
    <xf numFmtId="0" fontId="13" fillId="0" borderId="5" xfId="0" applyFont="1" applyFill="1" applyBorder="1" applyAlignment="1">
      <alignment horizontal="left" indent="1"/>
    </xf>
    <xf numFmtId="0" fontId="13" fillId="0" borderId="7" xfId="0" applyFont="1" applyFill="1" applyBorder="1" applyAlignment="1">
      <alignment horizontal="left" indent="1"/>
    </xf>
    <xf numFmtId="164" fontId="13" fillId="0" borderId="7" xfId="0" applyNumberFormat="1" applyFont="1" applyFill="1" applyBorder="1"/>
    <xf numFmtId="164" fontId="13" fillId="0" borderId="2" xfId="0" applyNumberFormat="1" applyFont="1" applyFill="1" applyBorder="1"/>
    <xf numFmtId="164" fontId="13" fillId="0" borderId="5" xfId="0" applyNumberFormat="1" applyFont="1" applyFill="1" applyBorder="1"/>
    <xf numFmtId="165" fontId="12" fillId="0" borderId="2" xfId="0" applyNumberFormat="1" applyFont="1" applyFill="1" applyBorder="1"/>
    <xf numFmtId="165" fontId="13" fillId="0" borderId="2" xfId="0" applyNumberFormat="1" applyFont="1" applyFill="1" applyBorder="1"/>
    <xf numFmtId="1" fontId="13" fillId="0" borderId="5" xfId="0" applyNumberFormat="1" applyFont="1" applyFill="1" applyBorder="1"/>
    <xf numFmtId="1" fontId="13" fillId="0" borderId="2" xfId="0" applyNumberFormat="1" applyFont="1" applyFill="1" applyBorder="1"/>
    <xf numFmtId="165" fontId="13" fillId="0" borderId="7" xfId="0" applyNumberFormat="1" applyFont="1" applyFill="1" applyBorder="1"/>
    <xf numFmtId="165" fontId="18" fillId="0" borderId="4" xfId="0" applyNumberFormat="1" applyFont="1" applyFill="1" applyBorder="1"/>
    <xf numFmtId="165" fontId="13" fillId="0" borderId="4" xfId="0" applyNumberFormat="1" applyFont="1" applyFill="1" applyBorder="1"/>
    <xf numFmtId="165" fontId="13" fillId="0" borderId="5" xfId="0" applyNumberFormat="1" applyFont="1" applyFill="1" applyBorder="1"/>
    <xf numFmtId="0" fontId="7" fillId="0" borderId="0" xfId="9"/>
  </cellXfs>
  <cellStyles count="10">
    <cellStyle name="Enllaç" xfId="9" builtinId="8"/>
    <cellStyle name="Enllaç 2" xfId="8"/>
    <cellStyle name="Milers [0] 2" xfId="1"/>
    <cellStyle name="No-definido" xfId="2"/>
    <cellStyle name="Normal" xfId="0" builtinId="0"/>
    <cellStyle name="Normal 2" xfId="3"/>
    <cellStyle name="Normal 3" xfId="4"/>
    <cellStyle name="Normal 3 2" xfId="5"/>
    <cellStyle name="Percentatge" xfId="7" builtinId="5"/>
    <cellStyle name="Percentatg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2</xdr:col>
      <xdr:colOff>2085975</xdr:colOff>
      <xdr:row>3</xdr:row>
      <xdr:rowOff>171450</xdr:rowOff>
    </xdr:to>
    <xdr:sp macro="" textlink="">
      <xdr:nvSpPr>
        <xdr:cNvPr id="2049" name="Object 1" descr="&quot;&quot;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1173992</xdr:colOff>
      <xdr:row>2</xdr:row>
      <xdr:rowOff>91949</xdr:rowOff>
    </xdr:to>
    <xdr:pic>
      <xdr:nvPicPr>
        <xdr:cNvPr id="2" name="Imatge 1" title="Logotip del Departament de Justícia, Drets i Memòria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1892" cy="4602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udis%20i%20Treballs%20t&#232;cnics\Estudis+Reculls%20de%20Dades\ESTADISTIQUES+OPENDATA\DADES%20CGPJ-pnj\2012-CATALU&#209;A-1-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udis%20i%20Treballs%20t&#232;cnics\Estudis+Reculls%20de%20Dades\ESTADISTIQUES+OPENDATA\DADES%20CGPJ-pnj\2011-CATALU&#209;A-1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"/>
      <sheetName val="NºAsuntos"/>
      <sheetName val="Modulos"/>
      <sheetName val="Resol  Asuntos"/>
      <sheetName val="Ejecu  Sentencias"/>
      <sheetName val="Tasas"/>
      <sheetName val="Evolución"/>
      <sheetName val="Indicadores"/>
      <sheetName val="Evolucion"/>
      <sheetName val="Juez"/>
      <sheetName val="Datos"/>
      <sheetName val="DatosB"/>
    </sheetNames>
    <sheetDataSet>
      <sheetData sheetId="0">
        <row r="13">
          <cell r="B13" t="str">
            <v>NO</v>
          </cell>
        </row>
        <row r="14">
          <cell r="B14" t="str">
            <v>SI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"/>
      <sheetName val="NºAsuntos"/>
      <sheetName val="Modulos"/>
      <sheetName val="Resol  Asuntos"/>
      <sheetName val="Ejecu  Sentencias"/>
      <sheetName val="Tasas"/>
      <sheetName val="Evolución"/>
      <sheetName val="Indicadores"/>
      <sheetName val="Evolucion"/>
      <sheetName val="Juez"/>
      <sheetName val="Datos"/>
      <sheetName val="DatosB"/>
    </sheetNames>
    <sheetDataSet>
      <sheetData sheetId="0">
        <row r="13">
          <cell r="B13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usticia.gencat.cat/ca/departament/Estadistiqu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showGridLines="0" tabSelected="1" workbookViewId="0">
      <selection activeCell="E21" sqref="E21"/>
    </sheetView>
  </sheetViews>
  <sheetFormatPr defaultColWidth="9.1796875" defaultRowHeight="14.5" x14ac:dyDescent="0.35"/>
  <cols>
    <col min="1" max="1" width="4.81640625" style="6" customWidth="1"/>
    <col min="2" max="2" width="9.1796875" style="6"/>
    <col min="3" max="3" width="75.81640625" style="6" customWidth="1"/>
    <col min="4" max="4" width="12.81640625" style="6" customWidth="1"/>
    <col min="5" max="5" width="20.81640625" style="6" customWidth="1"/>
    <col min="6" max="16384" width="9.1796875" style="6"/>
  </cols>
  <sheetData>
    <row r="3" spans="1:8" x14ac:dyDescent="0.35">
      <c r="A3" s="9"/>
      <c r="B3" s="9"/>
      <c r="C3" s="9"/>
      <c r="D3" s="9"/>
      <c r="E3" s="9"/>
      <c r="F3" s="9"/>
      <c r="G3" s="9"/>
      <c r="H3" s="9"/>
    </row>
    <row r="4" spans="1:8" x14ac:dyDescent="0.35">
      <c r="A4" s="9"/>
      <c r="B4" s="9"/>
      <c r="C4" s="9"/>
      <c r="D4" s="9"/>
      <c r="E4" s="9"/>
      <c r="F4" s="9"/>
      <c r="G4" s="9"/>
      <c r="H4" s="9"/>
    </row>
    <row r="5" spans="1:8" x14ac:dyDescent="0.35">
      <c r="A5" s="9"/>
      <c r="B5" s="10" t="s">
        <v>0</v>
      </c>
      <c r="C5" s="11"/>
      <c r="D5" s="11"/>
      <c r="E5" s="11"/>
      <c r="F5" s="9"/>
      <c r="G5" s="9"/>
      <c r="H5" s="9"/>
    </row>
    <row r="6" spans="1:8" ht="16.5" x14ac:dyDescent="0.35">
      <c r="A6" s="9"/>
      <c r="B6" s="12" t="s">
        <v>1</v>
      </c>
      <c r="C6" s="11"/>
      <c r="D6" s="11"/>
      <c r="E6" s="11"/>
      <c r="F6" s="9"/>
      <c r="G6" s="9"/>
      <c r="H6" s="9"/>
    </row>
    <row r="7" spans="1:8" x14ac:dyDescent="0.35">
      <c r="A7" s="9"/>
      <c r="B7" s="9"/>
      <c r="C7" s="9"/>
      <c r="D7" s="9"/>
      <c r="E7" s="9"/>
      <c r="F7" s="9"/>
      <c r="G7" s="9"/>
      <c r="H7" s="9"/>
    </row>
    <row r="8" spans="1:8" ht="28.5" x14ac:dyDescent="0.35">
      <c r="A8" s="9"/>
      <c r="B8" s="13" t="s">
        <v>2</v>
      </c>
      <c r="C8" s="13" t="s">
        <v>3</v>
      </c>
      <c r="D8" s="14" t="s">
        <v>4</v>
      </c>
      <c r="E8" s="14" t="s">
        <v>5</v>
      </c>
      <c r="F8" s="9"/>
      <c r="G8" s="9"/>
      <c r="H8" s="9"/>
    </row>
    <row r="9" spans="1:8" x14ac:dyDescent="0.35">
      <c r="A9" s="9"/>
      <c r="B9" s="15">
        <v>1</v>
      </c>
      <c r="C9" s="16" t="str">
        <f>'1.Indicadors principals'!B2</f>
        <v>Indicadors principals vinculats a la justícia juvenil</v>
      </c>
      <c r="D9" s="16" t="s">
        <v>6</v>
      </c>
      <c r="E9" s="16" t="s">
        <v>63</v>
      </c>
      <c r="F9" s="9"/>
      <c r="G9" s="9"/>
      <c r="H9" s="9"/>
    </row>
    <row r="10" spans="1:8" x14ac:dyDescent="0.35">
      <c r="A10" s="9"/>
      <c r="B10" s="15">
        <v>2</v>
      </c>
      <c r="C10" s="16" t="str">
        <f>'2.Població juvenil'!B2</f>
        <v>Població de justícia juvenil últim dia de l'any</v>
      </c>
      <c r="D10" s="16" t="s">
        <v>6</v>
      </c>
      <c r="E10" s="16" t="s">
        <v>63</v>
      </c>
      <c r="F10" s="9"/>
      <c r="G10" s="9"/>
      <c r="H10" s="9"/>
    </row>
    <row r="11" spans="1:8" x14ac:dyDescent="0.35">
      <c r="A11" s="9"/>
      <c r="B11" s="15">
        <v>3</v>
      </c>
      <c r="C11" s="16" t="str">
        <f>'3.Població juvenil diferent'!B2</f>
        <v>Població de justícia juvenil diferent acumulada al llarg de l'any</v>
      </c>
      <c r="D11" s="16" t="s">
        <v>6</v>
      </c>
      <c r="E11" s="16" t="s">
        <v>63</v>
      </c>
      <c r="F11" s="9"/>
      <c r="G11" s="9"/>
      <c r="H11" s="9"/>
    </row>
    <row r="12" spans="1:8" x14ac:dyDescent="0.35">
      <c r="A12" s="9"/>
      <c r="B12" s="15">
        <v>4</v>
      </c>
      <c r="C12" s="16" t="str">
        <f>'4.Distribució intervencions'!B2</f>
        <v>Distribució de les intervencions i de la població dels serveis de justicia juvenil</v>
      </c>
      <c r="D12" s="16" t="s">
        <v>6</v>
      </c>
      <c r="E12" s="16" t="s">
        <v>63</v>
      </c>
      <c r="F12" s="9"/>
      <c r="G12" s="9"/>
      <c r="H12" s="9"/>
    </row>
    <row r="13" spans="1:8" x14ac:dyDescent="0.35">
      <c r="A13" s="9"/>
      <c r="B13" s="9"/>
      <c r="C13" s="9"/>
      <c r="D13" s="9"/>
      <c r="E13" s="9"/>
      <c r="F13" s="9"/>
      <c r="G13" s="9"/>
      <c r="H13" s="9"/>
    </row>
    <row r="14" spans="1:8" x14ac:dyDescent="0.35">
      <c r="A14" s="9"/>
      <c r="B14" s="9"/>
      <c r="C14" s="9"/>
      <c r="D14" s="9"/>
      <c r="E14" s="9"/>
      <c r="F14" s="9"/>
      <c r="G14" s="9"/>
      <c r="H14" s="9"/>
    </row>
    <row r="15" spans="1:8" x14ac:dyDescent="0.35">
      <c r="A15" s="9"/>
      <c r="B15" s="9" t="s">
        <v>7</v>
      </c>
      <c r="C15" s="83" t="s">
        <v>8</v>
      </c>
      <c r="D15" s="9"/>
      <c r="E15" s="9"/>
      <c r="F15" s="9"/>
      <c r="G15" s="9"/>
      <c r="H15" s="9"/>
    </row>
    <row r="16" spans="1:8" x14ac:dyDescent="0.35">
      <c r="A16" s="9"/>
      <c r="B16" s="9"/>
      <c r="C16" s="9"/>
      <c r="D16" s="9"/>
      <c r="E16" s="9"/>
      <c r="F16" s="9"/>
      <c r="G16" s="9"/>
      <c r="H16" s="9"/>
    </row>
    <row r="17" spans="1:8" x14ac:dyDescent="0.35">
      <c r="A17" s="9"/>
      <c r="B17" s="9"/>
      <c r="C17" s="9"/>
      <c r="D17" s="9"/>
      <c r="E17" s="9"/>
      <c r="F17" s="9"/>
      <c r="G17" s="9"/>
      <c r="H17" s="9"/>
    </row>
  </sheetData>
  <hyperlinks>
    <hyperlink ref="C15" r:id="rId1" tooltip="Espai d'estadística al web del Departament de Justícia, Drets i Memòria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topLeftCell="D1" zoomScale="90" zoomScaleNormal="90" workbookViewId="0">
      <selection activeCell="P12" sqref="P12"/>
    </sheetView>
  </sheetViews>
  <sheetFormatPr defaultColWidth="9.1796875" defaultRowHeight="14.5" x14ac:dyDescent="0.35"/>
  <cols>
    <col min="1" max="1" width="9.1796875" style="5"/>
    <col min="2" max="2" width="60.81640625" style="5" customWidth="1"/>
    <col min="3" max="3" width="11.81640625" style="4" customWidth="1"/>
    <col min="4" max="15" width="11.81640625" style="5" customWidth="1"/>
    <col min="16" max="16" width="11.81640625" style="4" customWidth="1"/>
    <col min="17" max="16384" width="9.1796875" style="5"/>
  </cols>
  <sheetData>
    <row r="1" spans="1:18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</row>
    <row r="2" spans="1:18" ht="16.5" x14ac:dyDescent="0.35">
      <c r="A2" s="17"/>
      <c r="B2" s="19" t="s">
        <v>47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7"/>
      <c r="R2" s="17"/>
    </row>
    <row r="3" spans="1:18" x14ac:dyDescent="0.35">
      <c r="A3" s="17"/>
      <c r="B3" s="20"/>
      <c r="C3" s="18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7"/>
      <c r="R3" s="17"/>
    </row>
    <row r="4" spans="1:18" ht="15" thickBot="1" x14ac:dyDescent="0.4">
      <c r="A4" s="17"/>
      <c r="B4" s="21"/>
      <c r="C4" s="22">
        <v>2010</v>
      </c>
      <c r="D4" s="23">
        <v>2011</v>
      </c>
      <c r="E4" s="23">
        <v>2012</v>
      </c>
      <c r="F4" s="23">
        <v>2013</v>
      </c>
      <c r="G4" s="24">
        <v>2014</v>
      </c>
      <c r="H4" s="24">
        <v>2015</v>
      </c>
      <c r="I4" s="24">
        <v>2016</v>
      </c>
      <c r="J4" s="24">
        <v>2017</v>
      </c>
      <c r="K4" s="24">
        <v>2018</v>
      </c>
      <c r="L4" s="24">
        <v>2019</v>
      </c>
      <c r="M4" s="24">
        <v>2020</v>
      </c>
      <c r="N4" s="24">
        <v>2021</v>
      </c>
      <c r="O4" s="24">
        <v>2022</v>
      </c>
      <c r="P4" s="25">
        <v>2023</v>
      </c>
      <c r="Q4" s="17"/>
      <c r="R4" s="17"/>
    </row>
    <row r="5" spans="1:18" x14ac:dyDescent="0.35">
      <c r="A5" s="17"/>
      <c r="B5" s="26" t="s">
        <v>48</v>
      </c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7"/>
      <c r="O5" s="27"/>
      <c r="P5" s="27"/>
      <c r="Q5" s="17"/>
      <c r="R5" s="17"/>
    </row>
    <row r="6" spans="1:18" ht="17" x14ac:dyDescent="0.35">
      <c r="A6" s="17"/>
      <c r="B6" s="29" t="s">
        <v>65</v>
      </c>
      <c r="C6" s="30">
        <f>+'2.Població juvenil'!C5</f>
        <v>2293</v>
      </c>
      <c r="D6" s="30">
        <f>+'2.Població juvenil'!D5</f>
        <v>2085</v>
      </c>
      <c r="E6" s="30">
        <f>+'2.Població juvenil'!E5</f>
        <v>1942</v>
      </c>
      <c r="F6" s="30">
        <f>+'2.Població juvenil'!F5</f>
        <v>1842</v>
      </c>
      <c r="G6" s="30">
        <f>+'2.Població juvenil'!G5</f>
        <v>1866</v>
      </c>
      <c r="H6" s="30">
        <f>+'2.Població juvenil'!H5</f>
        <v>1767</v>
      </c>
      <c r="I6" s="30">
        <f>+'2.Població juvenil'!I5</f>
        <v>1855</v>
      </c>
      <c r="J6" s="30">
        <f>+'2.Població juvenil'!J5</f>
        <v>1920</v>
      </c>
      <c r="K6" s="30">
        <f>+'2.Població juvenil'!K5</f>
        <v>1961</v>
      </c>
      <c r="L6" s="30">
        <f>+'2.Població juvenil'!L5</f>
        <v>2078</v>
      </c>
      <c r="M6" s="30">
        <f>+'2.Població juvenil'!M5</f>
        <v>1698</v>
      </c>
      <c r="N6" s="30">
        <f>+'2.Població juvenil'!N5</f>
        <v>1849</v>
      </c>
      <c r="O6" s="30">
        <v>1893</v>
      </c>
      <c r="P6" s="30">
        <f>+'2.Població juvenil'!P5</f>
        <v>1999</v>
      </c>
      <c r="Q6" s="17"/>
      <c r="R6" s="17"/>
    </row>
    <row r="7" spans="1:18" x14ac:dyDescent="0.35">
      <c r="A7" s="17"/>
      <c r="B7" s="31" t="s">
        <v>9</v>
      </c>
      <c r="C7" s="30">
        <f>+'4.Distribució intervencions'!C27</f>
        <v>226</v>
      </c>
      <c r="D7" s="30">
        <f>+'4.Distribució intervencions'!D27</f>
        <v>181</v>
      </c>
      <c r="E7" s="30">
        <f>+'4.Distribució intervencions'!E27</f>
        <v>187</v>
      </c>
      <c r="F7" s="30">
        <f>+'4.Distribució intervencions'!F27</f>
        <v>173</v>
      </c>
      <c r="G7" s="30">
        <f>+'4.Distribució intervencions'!G27</f>
        <v>145</v>
      </c>
      <c r="H7" s="30">
        <f>+'4.Distribució intervencions'!H27</f>
        <v>168</v>
      </c>
      <c r="I7" s="30">
        <f>+'4.Distribució intervencions'!I27</f>
        <v>141</v>
      </c>
      <c r="J7" s="30">
        <f>+'4.Distribució intervencions'!J27</f>
        <v>136</v>
      </c>
      <c r="K7" s="30">
        <f>+'4.Distribució intervencions'!K27</f>
        <v>150</v>
      </c>
      <c r="L7" s="30">
        <f>+'4.Distribució intervencions'!L27</f>
        <v>160</v>
      </c>
      <c r="M7" s="30">
        <f>+'4.Distribució intervencions'!M27</f>
        <v>116</v>
      </c>
      <c r="N7" s="30">
        <f>+'4.Distribució intervencions'!N27</f>
        <v>153</v>
      </c>
      <c r="O7" s="30">
        <v>204</v>
      </c>
      <c r="P7" s="30">
        <f>+'4.Distribució intervencions'!P27</f>
        <v>209</v>
      </c>
      <c r="Q7" s="17"/>
      <c r="R7" s="17"/>
    </row>
    <row r="8" spans="1:18" x14ac:dyDescent="0.35">
      <c r="A8" s="17"/>
      <c r="B8" s="32" t="s">
        <v>10</v>
      </c>
      <c r="C8" s="30">
        <f>+'4.Distribució intervencions'!C28</f>
        <v>410</v>
      </c>
      <c r="D8" s="30">
        <f>+'4.Distribució intervencions'!D28</f>
        <v>381</v>
      </c>
      <c r="E8" s="30">
        <f>+'4.Distribució intervencions'!E28</f>
        <v>340</v>
      </c>
      <c r="F8" s="30">
        <f>+'4.Distribució intervencions'!F28</f>
        <v>268</v>
      </c>
      <c r="G8" s="30">
        <f>+'4.Distribució intervencions'!G28</f>
        <v>232</v>
      </c>
      <c r="H8" s="30">
        <f>+'4.Distribució intervencions'!H28</f>
        <v>249</v>
      </c>
      <c r="I8" s="30">
        <f>+'4.Distribució intervencions'!I28</f>
        <v>275</v>
      </c>
      <c r="J8" s="30">
        <f>+'4.Distribució intervencions'!J28</f>
        <v>272</v>
      </c>
      <c r="K8" s="30">
        <f>+'4.Distribució intervencions'!K28</f>
        <v>310</v>
      </c>
      <c r="L8" s="30">
        <f>+'4.Distribució intervencions'!L28</f>
        <v>344</v>
      </c>
      <c r="M8" s="30">
        <f>+'4.Distribució intervencions'!M28</f>
        <v>307</v>
      </c>
      <c r="N8" s="30">
        <f>+'4.Distribució intervencions'!N28</f>
        <v>300</v>
      </c>
      <c r="O8" s="30">
        <v>296</v>
      </c>
      <c r="P8" s="30">
        <f>+'4.Distribució intervencions'!P28</f>
        <v>367</v>
      </c>
      <c r="Q8" s="17"/>
      <c r="R8" s="17"/>
    </row>
    <row r="9" spans="1:18" x14ac:dyDescent="0.35">
      <c r="A9" s="17"/>
      <c r="B9" s="32" t="s">
        <v>11</v>
      </c>
      <c r="C9" s="30">
        <f>+'4.Distribució intervencions'!C29</f>
        <v>1448</v>
      </c>
      <c r="D9" s="30">
        <f>+'4.Distribució intervencions'!D29</f>
        <v>1306</v>
      </c>
      <c r="E9" s="30">
        <f>+'4.Distribució intervencions'!E29</f>
        <v>1221</v>
      </c>
      <c r="F9" s="30">
        <f>+'4.Distribució intervencions'!F29</f>
        <v>1233</v>
      </c>
      <c r="G9" s="30">
        <f>+'4.Distribució intervencions'!G29</f>
        <v>1307</v>
      </c>
      <c r="H9" s="30">
        <f>+'4.Distribució intervencions'!H29</f>
        <v>1195</v>
      </c>
      <c r="I9" s="30">
        <f>+'4.Distribució intervencions'!I29</f>
        <v>1304</v>
      </c>
      <c r="J9" s="30">
        <f>+'4.Distribució intervencions'!J29</f>
        <v>1344</v>
      </c>
      <c r="K9" s="30">
        <f>+'4.Distribució intervencions'!K29</f>
        <v>1308</v>
      </c>
      <c r="L9" s="30">
        <f>+'4.Distribució intervencions'!L29</f>
        <v>1362</v>
      </c>
      <c r="M9" s="30">
        <f>+'4.Distribució intervencions'!M29</f>
        <v>1151</v>
      </c>
      <c r="N9" s="30">
        <f>+'4.Distribució intervencions'!N29</f>
        <v>1359</v>
      </c>
      <c r="O9" s="30">
        <v>1291</v>
      </c>
      <c r="P9" s="30">
        <f>+'4.Distribució intervencions'!P29</f>
        <v>1348</v>
      </c>
      <c r="Q9" s="17"/>
      <c r="R9" s="17"/>
    </row>
    <row r="10" spans="1:18" ht="15" thickBot="1" x14ac:dyDescent="0.4">
      <c r="A10" s="17"/>
      <c r="B10" s="32" t="s">
        <v>49</v>
      </c>
      <c r="C10" s="30">
        <f>+'4.Distribució intervencions'!C30</f>
        <v>285</v>
      </c>
      <c r="D10" s="30">
        <f>+'4.Distribució intervencions'!D30</f>
        <v>295</v>
      </c>
      <c r="E10" s="30">
        <f>+'4.Distribució intervencions'!E30</f>
        <v>264</v>
      </c>
      <c r="F10" s="30">
        <f>+'4.Distribució intervencions'!F30</f>
        <v>245</v>
      </c>
      <c r="G10" s="30">
        <f>+'4.Distribució intervencions'!G30</f>
        <v>252</v>
      </c>
      <c r="H10" s="30">
        <f>+'4.Distribució intervencions'!H30</f>
        <v>221</v>
      </c>
      <c r="I10" s="30">
        <f>+'4.Distribució intervencions'!I30</f>
        <v>207</v>
      </c>
      <c r="J10" s="30">
        <f>+'4.Distribució intervencions'!J30</f>
        <v>230</v>
      </c>
      <c r="K10" s="30">
        <f>+'4.Distribució intervencions'!K30</f>
        <v>252</v>
      </c>
      <c r="L10" s="30">
        <f>+'4.Distribució intervencions'!L30</f>
        <v>295</v>
      </c>
      <c r="M10" s="30">
        <f>+'4.Distribució intervencions'!M30</f>
        <v>180</v>
      </c>
      <c r="N10" s="30">
        <f>+'4.Distribució intervencions'!N30</f>
        <v>219</v>
      </c>
      <c r="O10" s="30">
        <v>210</v>
      </c>
      <c r="P10" s="30">
        <f>+'4.Distribució intervencions'!P30</f>
        <v>216</v>
      </c>
      <c r="Q10" s="17"/>
      <c r="R10" s="17"/>
    </row>
    <row r="11" spans="1:18" x14ac:dyDescent="0.35">
      <c r="A11" s="17"/>
      <c r="B11" s="26" t="s">
        <v>12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</row>
    <row r="12" spans="1:18" ht="17" x14ac:dyDescent="0.35">
      <c r="A12" s="17"/>
      <c r="B12" s="29" t="s">
        <v>65</v>
      </c>
      <c r="C12" s="30">
        <f>+'3.Població juvenil diferent'!C5</f>
        <v>7094</v>
      </c>
      <c r="D12" s="30">
        <f>+'3.Població juvenil diferent'!D5</f>
        <v>6888</v>
      </c>
      <c r="E12" s="30">
        <f>+'3.Població juvenil diferent'!E5</f>
        <v>6422</v>
      </c>
      <c r="F12" s="30">
        <f>+'3.Població juvenil diferent'!F5</f>
        <v>6013</v>
      </c>
      <c r="G12" s="30">
        <f>+'3.Població juvenil diferent'!G5</f>
        <v>5611</v>
      </c>
      <c r="H12" s="30">
        <f>+'3.Població juvenil diferent'!H5</f>
        <v>5564</v>
      </c>
      <c r="I12" s="30">
        <f>+'3.Població juvenil diferent'!I5</f>
        <v>5481</v>
      </c>
      <c r="J12" s="30">
        <f>+'3.Població juvenil diferent'!J5</f>
        <v>5731</v>
      </c>
      <c r="K12" s="30">
        <f>+'3.Població juvenil diferent'!K5</f>
        <v>5843</v>
      </c>
      <c r="L12" s="30">
        <f>+'3.Població juvenil diferent'!L5</f>
        <v>5926</v>
      </c>
      <c r="M12" s="30">
        <v>5362</v>
      </c>
      <c r="N12" s="30">
        <v>5601</v>
      </c>
      <c r="O12" s="30">
        <v>5907</v>
      </c>
      <c r="P12" s="30">
        <f>+'3.Població juvenil diferent'!P5</f>
        <v>6228</v>
      </c>
      <c r="Q12" s="17"/>
      <c r="R12" s="17"/>
    </row>
    <row r="13" spans="1:18" x14ac:dyDescent="0.35">
      <c r="A13" s="17"/>
      <c r="B13" s="31" t="s">
        <v>9</v>
      </c>
      <c r="C13" s="30">
        <f>+'4.Distribució intervencions'!C21</f>
        <v>3327</v>
      </c>
      <c r="D13" s="30">
        <f>+'4.Distribució intervencions'!D21</f>
        <v>3105</v>
      </c>
      <c r="E13" s="30">
        <f>+'4.Distribució intervencions'!E21</f>
        <v>2974</v>
      </c>
      <c r="F13" s="30">
        <f>+'4.Distribució intervencions'!F21</f>
        <v>3024</v>
      </c>
      <c r="G13" s="30">
        <f>+'4.Distribució intervencions'!G21</f>
        <v>2651</v>
      </c>
      <c r="H13" s="30">
        <f>+'4.Distribució intervencions'!H21</f>
        <v>2535</v>
      </c>
      <c r="I13" s="30">
        <f>+'4.Distribució intervencions'!I21</f>
        <v>2717</v>
      </c>
      <c r="J13" s="30">
        <f>+'4.Distribució intervencions'!J21</f>
        <v>2684</v>
      </c>
      <c r="K13" s="30">
        <f>+'4.Distribució intervencions'!K21</f>
        <v>2649</v>
      </c>
      <c r="L13" s="30">
        <f>+'4.Distribució intervencions'!L21</f>
        <v>2778</v>
      </c>
      <c r="M13" s="30">
        <f>+'4.Distribució intervencions'!M21</f>
        <v>2404</v>
      </c>
      <c r="N13" s="30">
        <v>2649</v>
      </c>
      <c r="O13" s="30">
        <v>2807</v>
      </c>
      <c r="P13" s="30">
        <f>+'4.Distribució intervencions'!P21</f>
        <v>2981</v>
      </c>
      <c r="Q13" s="17"/>
      <c r="R13" s="17"/>
    </row>
    <row r="14" spans="1:18" x14ac:dyDescent="0.35">
      <c r="A14" s="17"/>
      <c r="B14" s="32" t="s">
        <v>10</v>
      </c>
      <c r="C14" s="30">
        <f>+'4.Distribució intervencions'!C22</f>
        <v>2185</v>
      </c>
      <c r="D14" s="30">
        <f>+'4.Distribució intervencions'!D22</f>
        <v>2187</v>
      </c>
      <c r="E14" s="30">
        <f>+'4.Distribució intervencions'!E22</f>
        <v>1995</v>
      </c>
      <c r="F14" s="30">
        <f>+'4.Distribució intervencions'!F22</f>
        <v>1777</v>
      </c>
      <c r="G14" s="30">
        <f>+'4.Distribució intervencions'!G22</f>
        <v>1541</v>
      </c>
      <c r="H14" s="30">
        <f>+'4.Distribució intervencions'!H22</f>
        <v>1581</v>
      </c>
      <c r="I14" s="30">
        <f>+'4.Distribució intervencions'!I22</f>
        <v>1563</v>
      </c>
      <c r="J14" s="30">
        <f>+'4.Distribució intervencions'!J22</f>
        <v>1551</v>
      </c>
      <c r="K14" s="30">
        <f>+'4.Distribució intervencions'!K22</f>
        <v>1651</v>
      </c>
      <c r="L14" s="30">
        <f>+'4.Distribució intervencions'!L22</f>
        <v>1691</v>
      </c>
      <c r="M14" s="30">
        <f>+'4.Distribució intervencions'!M22</f>
        <v>1524</v>
      </c>
      <c r="N14" s="30">
        <v>1713</v>
      </c>
      <c r="O14" s="30">
        <v>1852</v>
      </c>
      <c r="P14" s="30">
        <f>+'4.Distribució intervencions'!P22</f>
        <v>1986</v>
      </c>
      <c r="Q14" s="17"/>
      <c r="R14" s="17"/>
    </row>
    <row r="15" spans="1:18" x14ac:dyDescent="0.35">
      <c r="A15" s="17"/>
      <c r="B15" s="32" t="s">
        <v>11</v>
      </c>
      <c r="C15" s="30">
        <f>+'4.Distribució intervencions'!C23</f>
        <v>3072</v>
      </c>
      <c r="D15" s="30">
        <f>+'4.Distribució intervencions'!D23</f>
        <v>2931</v>
      </c>
      <c r="E15" s="30">
        <f>+'4.Distribució intervencions'!E23</f>
        <v>2750</v>
      </c>
      <c r="F15" s="30">
        <f>+'4.Distribució intervencions'!F23</f>
        <v>2672</v>
      </c>
      <c r="G15" s="30">
        <f>+'4.Distribució intervencions'!G23</f>
        <v>2791</v>
      </c>
      <c r="H15" s="30">
        <f>+'4.Distribució intervencions'!H23</f>
        <v>2709</v>
      </c>
      <c r="I15" s="30">
        <f>+'4.Distribució intervencions'!I23</f>
        <v>2536</v>
      </c>
      <c r="J15" s="30">
        <f>+'4.Distribució intervencions'!J23</f>
        <v>2782</v>
      </c>
      <c r="K15" s="30">
        <f>+'4.Distribució intervencions'!K23</f>
        <v>2854</v>
      </c>
      <c r="L15" s="30">
        <f>+'4.Distribució intervencions'!L23</f>
        <v>2860</v>
      </c>
      <c r="M15" s="30">
        <f>+'4.Distribució intervencions'!M23</f>
        <v>2516</v>
      </c>
      <c r="N15" s="30">
        <v>2568</v>
      </c>
      <c r="O15" s="30">
        <v>2702</v>
      </c>
      <c r="P15" s="30">
        <f>+'4.Distribució intervencions'!P23</f>
        <v>2747</v>
      </c>
      <c r="Q15" s="17"/>
      <c r="R15" s="17"/>
    </row>
    <row r="16" spans="1:18" x14ac:dyDescent="0.35">
      <c r="A16" s="17"/>
      <c r="B16" s="32" t="s">
        <v>49</v>
      </c>
      <c r="C16" s="30">
        <f>+'4.Distribució intervencions'!C24</f>
        <v>614</v>
      </c>
      <c r="D16" s="30">
        <f>+'4.Distribució intervencions'!D24</f>
        <v>586</v>
      </c>
      <c r="E16" s="30">
        <f>+'4.Distribució intervencions'!E24</f>
        <v>582</v>
      </c>
      <c r="F16" s="30">
        <f>+'4.Distribució intervencions'!F24</f>
        <v>533</v>
      </c>
      <c r="G16" s="30">
        <f>+'4.Distribució intervencions'!G24</f>
        <v>542</v>
      </c>
      <c r="H16" s="30">
        <f>+'4.Distribució intervencions'!H24</f>
        <v>518</v>
      </c>
      <c r="I16" s="30">
        <f>+'4.Distribució intervencions'!I24</f>
        <v>474</v>
      </c>
      <c r="J16" s="30">
        <f>+'4.Distribució intervencions'!J24</f>
        <v>472</v>
      </c>
      <c r="K16" s="30">
        <f>+'4.Distribució intervencions'!K24</f>
        <v>536</v>
      </c>
      <c r="L16" s="30">
        <f>+'4.Distribució intervencions'!L24</f>
        <v>600</v>
      </c>
      <c r="M16" s="30">
        <f>+'4.Distribució intervencions'!M24</f>
        <v>511</v>
      </c>
      <c r="N16" s="30">
        <v>414</v>
      </c>
      <c r="O16" s="30">
        <v>449</v>
      </c>
      <c r="P16" s="30">
        <f>+'4.Distribució intervencions'!P24</f>
        <v>475</v>
      </c>
      <c r="Q16" s="17"/>
      <c r="R16" s="17"/>
    </row>
    <row r="17" spans="1:18" x14ac:dyDescent="0.35">
      <c r="A17" s="17"/>
      <c r="B17" s="32" t="s">
        <v>13</v>
      </c>
      <c r="C17" s="30">
        <f>+'4.Distribució intervencions'!C25</f>
        <v>2071</v>
      </c>
      <c r="D17" s="30">
        <f>+'4.Distribució intervencions'!D25</f>
        <v>1926</v>
      </c>
      <c r="E17" s="30">
        <f>+'4.Distribució intervencions'!E25</f>
        <v>1765</v>
      </c>
      <c r="F17" s="30">
        <f>+'4.Distribució intervencions'!F25</f>
        <v>1731</v>
      </c>
      <c r="G17" s="30">
        <f>+'4.Distribució intervencions'!G25</f>
        <v>1899</v>
      </c>
      <c r="H17" s="30">
        <f>+'4.Distribució intervencions'!H25</f>
        <v>1607</v>
      </c>
      <c r="I17" s="30">
        <f>+'4.Distribució intervencions'!I25</f>
        <v>1630</v>
      </c>
      <c r="J17" s="30">
        <f>+'4.Distribució intervencions'!J25</f>
        <v>1872</v>
      </c>
      <c r="K17" s="30">
        <f>+'4.Distribució intervencions'!K25</f>
        <v>1712</v>
      </c>
      <c r="L17" s="30">
        <f>+'4.Distribució intervencions'!L25</f>
        <v>1851</v>
      </c>
      <c r="M17" s="30">
        <f>+'4.Distribució intervencions'!M25</f>
        <v>1329</v>
      </c>
      <c r="N17" s="30">
        <f>+'4.Distribució intervencions'!N25</f>
        <v>1735</v>
      </c>
      <c r="O17" s="30">
        <v>1695</v>
      </c>
      <c r="P17" s="30">
        <f>+'4.Distribució intervencions'!P25</f>
        <v>1219</v>
      </c>
      <c r="Q17" s="17"/>
      <c r="R17" s="17"/>
    </row>
    <row r="18" spans="1:18" ht="15" thickBot="1" x14ac:dyDescent="0.4">
      <c r="A18" s="17"/>
      <c r="B18" s="34" t="s">
        <v>50</v>
      </c>
      <c r="C18" s="35">
        <f>+'3.Població juvenil diferent'!C26/'3.Població juvenil diferent'!C5</f>
        <v>0.53679165491965042</v>
      </c>
      <c r="D18" s="35">
        <f>+'3.Població juvenil diferent'!D26/'3.Població juvenil diferent'!D5</f>
        <v>0.55981416957026708</v>
      </c>
      <c r="E18" s="35">
        <f>+'3.Població juvenil diferent'!E26/'3.Població juvenil diferent'!E5</f>
        <v>0.52849579570227345</v>
      </c>
      <c r="F18" s="35">
        <f>+'3.Població juvenil diferent'!F26/'3.Població juvenil diferent'!F5</f>
        <v>0.52968568102444702</v>
      </c>
      <c r="G18" s="35">
        <f>+'3.Població juvenil diferent'!G26/'3.Població juvenil diferent'!G5</f>
        <v>0.52575298520762792</v>
      </c>
      <c r="H18" s="35">
        <f>+'3.Població juvenil diferent'!H26/'3.Població juvenil diferent'!H5</f>
        <v>0.51222142343637667</v>
      </c>
      <c r="I18" s="35">
        <f>+'3.Població juvenil diferent'!I26/'3.Població juvenil diferent'!I5</f>
        <v>0.48586024448093412</v>
      </c>
      <c r="J18" s="35">
        <f>+'3.Població juvenil diferent'!J26/'3.Població juvenil diferent'!J5</f>
        <v>0.49153725353341476</v>
      </c>
      <c r="K18" s="35">
        <f>+'3.Població juvenil diferent'!K26/'3.Població juvenil diferent'!K5</f>
        <v>0.52216327229163106</v>
      </c>
      <c r="L18" s="35">
        <f>IFERROR(+'3.Població juvenil diferent'!L26/'3.Població juvenil diferent'!L5,0)</f>
        <v>0.50607492406344923</v>
      </c>
      <c r="M18" s="35">
        <f>IFERROR(+'3.Població juvenil diferent'!M26/'3.Població juvenil diferent'!M5,0)</f>
        <v>0.57070989379541648</v>
      </c>
      <c r="N18" s="35">
        <f>IFERROR(+'3.Població juvenil diferent'!N26/'3.Població juvenil diferent'!N5,0)</f>
        <v>0.52556310332499101</v>
      </c>
      <c r="O18" s="35">
        <v>0.45640765193837818</v>
      </c>
      <c r="P18" s="35">
        <f>IFERROR(+'3.Població juvenil diferent'!P26/'3.Població juvenil diferent'!P5,0)</f>
        <v>0.41875401412973667</v>
      </c>
      <c r="Q18" s="17"/>
      <c r="R18" s="17"/>
    </row>
    <row r="19" spans="1:18" x14ac:dyDescent="0.35">
      <c r="A19" s="17"/>
      <c r="B19" s="18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7"/>
      <c r="R19" s="17"/>
    </row>
    <row r="20" spans="1:18" x14ac:dyDescent="0.35">
      <c r="A20" s="17"/>
      <c r="B20" s="36" t="s">
        <v>51</v>
      </c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6"/>
      <c r="Q20" s="17"/>
      <c r="R20" s="17"/>
    </row>
    <row r="21" spans="1:18" x14ac:dyDescent="0.35">
      <c r="A21" s="17"/>
      <c r="B21" s="38"/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7"/>
      <c r="R21" s="17"/>
    </row>
    <row r="22" spans="1:18" x14ac:dyDescent="0.35">
      <c r="A22" s="17"/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7"/>
      <c r="R22" s="17"/>
    </row>
    <row r="23" spans="1:18" x14ac:dyDescent="0.35">
      <c r="A23" s="17"/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7"/>
      <c r="R23" s="17"/>
    </row>
    <row r="24" spans="1:18" x14ac:dyDescent="0.35">
      <c r="A24" s="17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7"/>
      <c r="R24" s="17"/>
    </row>
    <row r="25" spans="1:18" x14ac:dyDescent="0.35">
      <c r="A25" s="17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7"/>
      <c r="R25" s="17"/>
    </row>
    <row r="26" spans="1:18" x14ac:dyDescent="0.35">
      <c r="A26" s="17"/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17"/>
      <c r="R26" s="17"/>
    </row>
  </sheetData>
  <phoneticPr fontId="0" type="noConversion"/>
  <pageMargins left="0.39370078740157483" right="0.74803149606299213" top="0.59055118110236227" bottom="0.59055118110236227" header="0" footer="0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90" zoomScaleNormal="90" workbookViewId="0">
      <selection activeCell="P12" sqref="P12"/>
    </sheetView>
  </sheetViews>
  <sheetFormatPr defaultColWidth="9.1796875" defaultRowHeight="14.5" x14ac:dyDescent="0.35"/>
  <cols>
    <col min="1" max="1" width="9.1796875" style="1"/>
    <col min="2" max="2" width="60.81640625" style="1" customWidth="1"/>
    <col min="3" max="16" width="11.81640625" style="1" customWidth="1"/>
    <col min="17" max="16384" width="9.1796875" style="1"/>
  </cols>
  <sheetData>
    <row r="1" spans="1:17" x14ac:dyDescent="0.3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16.5" x14ac:dyDescent="0.35">
      <c r="A2" s="39"/>
      <c r="B2" s="40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3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ht="15" thickBot="1" x14ac:dyDescent="0.4">
      <c r="A4" s="39"/>
      <c r="B4" s="41"/>
      <c r="C4" s="41">
        <v>2010</v>
      </c>
      <c r="D4" s="41">
        <v>2011</v>
      </c>
      <c r="E4" s="41">
        <v>2012</v>
      </c>
      <c r="F4" s="41">
        <v>2013</v>
      </c>
      <c r="G4" s="41">
        <v>2014</v>
      </c>
      <c r="H4" s="41">
        <v>2015</v>
      </c>
      <c r="I4" s="41">
        <v>2016</v>
      </c>
      <c r="J4" s="41">
        <v>2017</v>
      </c>
      <c r="K4" s="41">
        <v>2018</v>
      </c>
      <c r="L4" s="41">
        <v>2019</v>
      </c>
      <c r="M4" s="41">
        <v>2020</v>
      </c>
      <c r="N4" s="41">
        <v>2021</v>
      </c>
      <c r="O4" s="41">
        <v>2022</v>
      </c>
      <c r="P4" s="41">
        <v>2023</v>
      </c>
      <c r="Q4" s="39"/>
    </row>
    <row r="5" spans="1:17" ht="15" thickBot="1" x14ac:dyDescent="0.4">
      <c r="A5" s="39"/>
      <c r="B5" s="42" t="s">
        <v>15</v>
      </c>
      <c r="C5" s="43">
        <f>+SUM(C7:C8)</f>
        <v>2293</v>
      </c>
      <c r="D5" s="43">
        <f t="shared" ref="D5:N5" si="0">+SUM(D7:D8)</f>
        <v>2085</v>
      </c>
      <c r="E5" s="43">
        <f t="shared" si="0"/>
        <v>1942</v>
      </c>
      <c r="F5" s="43">
        <f t="shared" si="0"/>
        <v>1842</v>
      </c>
      <c r="G5" s="43">
        <f t="shared" si="0"/>
        <v>1866</v>
      </c>
      <c r="H5" s="43">
        <f t="shared" si="0"/>
        <v>1767</v>
      </c>
      <c r="I5" s="43">
        <f t="shared" si="0"/>
        <v>1855</v>
      </c>
      <c r="J5" s="43">
        <f t="shared" si="0"/>
        <v>1920</v>
      </c>
      <c r="K5" s="43">
        <f t="shared" si="0"/>
        <v>1961</v>
      </c>
      <c r="L5" s="43">
        <f t="shared" si="0"/>
        <v>2078</v>
      </c>
      <c r="M5" s="43">
        <f t="shared" si="0"/>
        <v>1698</v>
      </c>
      <c r="N5" s="43">
        <f t="shared" si="0"/>
        <v>1849</v>
      </c>
      <c r="O5" s="43">
        <v>1893</v>
      </c>
      <c r="P5" s="43">
        <f t="shared" ref="P5" si="1">+SUM(P7:P8)</f>
        <v>1999</v>
      </c>
      <c r="Q5" s="39"/>
    </row>
    <row r="6" spans="1:17" x14ac:dyDescent="0.35">
      <c r="A6" s="39"/>
      <c r="B6" s="42" t="s">
        <v>62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39"/>
    </row>
    <row r="7" spans="1:17" x14ac:dyDescent="0.35">
      <c r="A7" s="39"/>
      <c r="B7" s="45" t="s">
        <v>17</v>
      </c>
      <c r="C7" s="46">
        <v>303</v>
      </c>
      <c r="D7" s="46">
        <v>266</v>
      </c>
      <c r="E7" s="46">
        <v>237</v>
      </c>
      <c r="F7" s="46">
        <v>269</v>
      </c>
      <c r="G7" s="46">
        <v>294</v>
      </c>
      <c r="H7" s="46">
        <v>256</v>
      </c>
      <c r="I7" s="46">
        <v>287</v>
      </c>
      <c r="J7" s="46">
        <v>298</v>
      </c>
      <c r="K7" s="46">
        <v>322</v>
      </c>
      <c r="L7" s="46">
        <v>271</v>
      </c>
      <c r="M7" s="46">
        <v>256</v>
      </c>
      <c r="N7" s="46">
        <v>240</v>
      </c>
      <c r="O7" s="46">
        <v>289</v>
      </c>
      <c r="P7" s="46">
        <v>294</v>
      </c>
      <c r="Q7" s="39"/>
    </row>
    <row r="8" spans="1:17" ht="15" thickBot="1" x14ac:dyDescent="0.4">
      <c r="A8" s="39"/>
      <c r="B8" s="45" t="s">
        <v>16</v>
      </c>
      <c r="C8" s="46">
        <v>1990</v>
      </c>
      <c r="D8" s="46">
        <v>1819</v>
      </c>
      <c r="E8" s="46">
        <v>1705</v>
      </c>
      <c r="F8" s="46">
        <v>1573</v>
      </c>
      <c r="G8" s="46">
        <v>1572</v>
      </c>
      <c r="H8" s="46">
        <v>1511</v>
      </c>
      <c r="I8" s="46">
        <v>1568</v>
      </c>
      <c r="J8" s="46">
        <v>1622</v>
      </c>
      <c r="K8" s="46">
        <v>1639</v>
      </c>
      <c r="L8" s="46">
        <v>1807</v>
      </c>
      <c r="M8" s="46">
        <v>1442</v>
      </c>
      <c r="N8" s="46">
        <v>1609</v>
      </c>
      <c r="O8" s="46">
        <v>1604</v>
      </c>
      <c r="P8" s="46">
        <v>1705</v>
      </c>
      <c r="Q8" s="39"/>
    </row>
    <row r="9" spans="1:17" x14ac:dyDescent="0.35">
      <c r="A9" s="39"/>
      <c r="B9" s="42" t="s">
        <v>53</v>
      </c>
      <c r="C9" s="47" t="str">
        <f t="shared" ref="C9:H9" si="2">+IF(SUM(C10:C11)=C$5,"","no coincideix amb població penitenciaria")</f>
        <v/>
      </c>
      <c r="D9" s="47" t="str">
        <f t="shared" si="2"/>
        <v/>
      </c>
      <c r="E9" s="47" t="str">
        <f t="shared" si="2"/>
        <v/>
      </c>
      <c r="F9" s="47" t="str">
        <f t="shared" si="2"/>
        <v/>
      </c>
      <c r="G9" s="47" t="str">
        <f t="shared" si="2"/>
        <v/>
      </c>
      <c r="H9" s="47" t="str">
        <f t="shared" si="2"/>
        <v/>
      </c>
      <c r="I9" s="47" t="str">
        <f>+IF(SUM(I10:I11)=I$5,"","no coincideix amb població penitenciaria")</f>
        <v/>
      </c>
      <c r="J9" s="47" t="str">
        <f>+IF(SUM(J10:J11)=J$5,"","no coincideix amb població penitenciaria")</f>
        <v/>
      </c>
      <c r="K9" s="47" t="str">
        <f>+IF(SUM(K10:K11)=K$5,"","no coincideix amb població penitenciaria")</f>
        <v/>
      </c>
      <c r="L9" s="47" t="str">
        <f>+IF(SUM(L10:L11)=L$5,"","no coincideix amb població penitenciaria")</f>
        <v/>
      </c>
      <c r="M9" s="47"/>
      <c r="N9" s="47"/>
      <c r="O9" s="47"/>
      <c r="P9" s="47"/>
      <c r="Q9" s="39"/>
    </row>
    <row r="10" spans="1:17" x14ac:dyDescent="0.35">
      <c r="A10" s="39"/>
      <c r="B10" s="45" t="s">
        <v>18</v>
      </c>
      <c r="C10" s="46">
        <v>1332</v>
      </c>
      <c r="D10" s="46">
        <v>1204</v>
      </c>
      <c r="E10" s="46">
        <v>1114</v>
      </c>
      <c r="F10" s="46">
        <v>1093</v>
      </c>
      <c r="G10" s="46">
        <v>1114</v>
      </c>
      <c r="H10" s="46">
        <v>1054</v>
      </c>
      <c r="I10" s="46">
        <v>1164</v>
      </c>
      <c r="J10" s="46">
        <v>1302</v>
      </c>
      <c r="K10" s="46">
        <v>1284</v>
      </c>
      <c r="L10" s="46">
        <v>1311</v>
      </c>
      <c r="M10" s="46">
        <v>1153</v>
      </c>
      <c r="N10" s="46">
        <v>1316</v>
      </c>
      <c r="O10" s="46">
        <v>1334</v>
      </c>
      <c r="P10" s="46">
        <v>1474</v>
      </c>
      <c r="Q10" s="39"/>
    </row>
    <row r="11" spans="1:17" ht="15" thickBot="1" x14ac:dyDescent="0.4">
      <c r="A11" s="39"/>
      <c r="B11" s="45" t="s">
        <v>19</v>
      </c>
      <c r="C11" s="46">
        <v>961</v>
      </c>
      <c r="D11" s="46">
        <v>881</v>
      </c>
      <c r="E11" s="46">
        <v>828</v>
      </c>
      <c r="F11" s="46">
        <v>749</v>
      </c>
      <c r="G11" s="46">
        <v>752</v>
      </c>
      <c r="H11" s="46">
        <v>713</v>
      </c>
      <c r="I11" s="46">
        <v>691</v>
      </c>
      <c r="J11" s="46">
        <v>618</v>
      </c>
      <c r="K11" s="46">
        <v>677</v>
      </c>
      <c r="L11" s="46">
        <v>767</v>
      </c>
      <c r="M11" s="46">
        <v>545</v>
      </c>
      <c r="N11" s="46">
        <v>533</v>
      </c>
      <c r="O11" s="46">
        <v>559</v>
      </c>
      <c r="P11" s="46">
        <v>525</v>
      </c>
      <c r="Q11" s="39"/>
    </row>
    <row r="12" spans="1:17" x14ac:dyDescent="0.35">
      <c r="A12" s="39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9"/>
    </row>
    <row r="13" spans="1:17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</sheetData>
  <phoneticPr fontId="0" type="noConversion"/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F10" zoomScale="90" zoomScaleNormal="90" workbookViewId="0">
      <selection activeCell="P26" sqref="P26"/>
    </sheetView>
  </sheetViews>
  <sheetFormatPr defaultColWidth="9.1796875" defaultRowHeight="14.5" x14ac:dyDescent="0.35"/>
  <cols>
    <col min="1" max="1" width="9.1796875" style="1"/>
    <col min="2" max="2" width="60.81640625" style="7" customWidth="1"/>
    <col min="3" max="10" width="11.81640625" style="1" customWidth="1"/>
    <col min="11" max="16" width="11.81640625" style="7" customWidth="1"/>
    <col min="17" max="16384" width="9.1796875" style="1"/>
  </cols>
  <sheetData>
    <row r="1" spans="1:16" x14ac:dyDescent="0.35">
      <c r="A1" s="39"/>
      <c r="B1" s="49"/>
      <c r="C1" s="39"/>
      <c r="D1" s="39"/>
      <c r="E1" s="39"/>
      <c r="F1" s="39"/>
      <c r="G1" s="39"/>
      <c r="H1" s="39"/>
      <c r="I1" s="39"/>
      <c r="J1" s="39"/>
      <c r="K1" s="49"/>
      <c r="L1" s="49"/>
      <c r="M1" s="49"/>
      <c r="N1" s="49"/>
      <c r="O1" s="49"/>
      <c r="P1" s="49"/>
    </row>
    <row r="2" spans="1:16" ht="16.5" x14ac:dyDescent="0.35">
      <c r="A2" s="39"/>
      <c r="B2" s="40" t="s">
        <v>20</v>
      </c>
      <c r="C2" s="39"/>
      <c r="D2" s="39"/>
      <c r="E2" s="39"/>
      <c r="F2" s="39"/>
      <c r="G2" s="39"/>
      <c r="H2" s="39"/>
      <c r="I2" s="39"/>
      <c r="J2" s="39"/>
      <c r="K2" s="49"/>
      <c r="L2" s="49"/>
      <c r="M2" s="49"/>
      <c r="N2" s="49"/>
      <c r="O2" s="49"/>
      <c r="P2" s="49"/>
    </row>
    <row r="3" spans="1:16" x14ac:dyDescent="0.35">
      <c r="A3" s="39"/>
      <c r="B3" s="49"/>
      <c r="C3" s="50"/>
      <c r="D3" s="50"/>
      <c r="E3" s="50"/>
      <c r="F3" s="50"/>
      <c r="G3" s="50"/>
      <c r="H3" s="50"/>
      <c r="I3" s="50"/>
      <c r="J3" s="50"/>
      <c r="K3" s="51"/>
      <c r="L3" s="51"/>
      <c r="M3" s="51"/>
      <c r="N3" s="51"/>
      <c r="O3" s="51"/>
      <c r="P3" s="51"/>
    </row>
    <row r="4" spans="1:16" ht="15" thickBot="1" x14ac:dyDescent="0.4">
      <c r="A4" s="39"/>
      <c r="B4" s="52"/>
      <c r="C4" s="41">
        <v>2010</v>
      </c>
      <c r="D4" s="41">
        <v>2011</v>
      </c>
      <c r="E4" s="41">
        <v>2012</v>
      </c>
      <c r="F4" s="41">
        <v>2013</v>
      </c>
      <c r="G4" s="41">
        <v>2014</v>
      </c>
      <c r="H4" s="41">
        <v>2015</v>
      </c>
      <c r="I4" s="41">
        <v>2016</v>
      </c>
      <c r="J4" s="41">
        <v>2017</v>
      </c>
      <c r="K4" s="52">
        <v>2018</v>
      </c>
      <c r="L4" s="52">
        <v>2019</v>
      </c>
      <c r="M4" s="52">
        <v>2020</v>
      </c>
      <c r="N4" s="52">
        <v>2021</v>
      </c>
      <c r="O4" s="52">
        <v>2022</v>
      </c>
      <c r="P4" s="52">
        <v>2023</v>
      </c>
    </row>
    <row r="5" spans="1:16" ht="15" thickBot="1" x14ac:dyDescent="0.4">
      <c r="A5" s="39"/>
      <c r="B5" s="42" t="s">
        <v>15</v>
      </c>
      <c r="C5" s="43">
        <f>+SUM(C7:C8)</f>
        <v>7094</v>
      </c>
      <c r="D5" s="43">
        <f t="shared" ref="D5:O5" si="0">+SUM(D7:D8)</f>
        <v>6888</v>
      </c>
      <c r="E5" s="43">
        <f t="shared" si="0"/>
        <v>6422</v>
      </c>
      <c r="F5" s="43">
        <f t="shared" si="0"/>
        <v>6013</v>
      </c>
      <c r="G5" s="43">
        <f t="shared" si="0"/>
        <v>5611</v>
      </c>
      <c r="H5" s="43">
        <f t="shared" si="0"/>
        <v>5564</v>
      </c>
      <c r="I5" s="43">
        <f t="shared" si="0"/>
        <v>5481</v>
      </c>
      <c r="J5" s="43">
        <f t="shared" si="0"/>
        <v>5731</v>
      </c>
      <c r="K5" s="43">
        <f t="shared" si="0"/>
        <v>5843</v>
      </c>
      <c r="L5" s="43">
        <f t="shared" si="0"/>
        <v>5926</v>
      </c>
      <c r="M5" s="43">
        <f t="shared" si="0"/>
        <v>5367</v>
      </c>
      <c r="N5" s="43">
        <f t="shared" si="0"/>
        <v>5594</v>
      </c>
      <c r="O5" s="43">
        <f t="shared" si="0"/>
        <v>5907</v>
      </c>
      <c r="P5" s="43">
        <f t="shared" ref="P5" si="1">+SUM(P7:P8)</f>
        <v>6228</v>
      </c>
    </row>
    <row r="6" spans="1:16" x14ac:dyDescent="0.35">
      <c r="A6" s="39"/>
      <c r="B6" s="42" t="s">
        <v>62</v>
      </c>
      <c r="C6" s="43"/>
      <c r="D6" s="43"/>
      <c r="E6" s="47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 x14ac:dyDescent="0.35">
      <c r="A7" s="39"/>
      <c r="B7" s="53" t="s">
        <v>17</v>
      </c>
      <c r="C7" s="46">
        <v>1212</v>
      </c>
      <c r="D7" s="46">
        <v>1247</v>
      </c>
      <c r="E7" s="46">
        <v>1128</v>
      </c>
      <c r="F7" s="46">
        <v>1083</v>
      </c>
      <c r="G7" s="46">
        <v>1109</v>
      </c>
      <c r="H7" s="46">
        <v>1066</v>
      </c>
      <c r="I7" s="46">
        <v>1065</v>
      </c>
      <c r="J7" s="46">
        <v>1122</v>
      </c>
      <c r="K7" s="46">
        <v>1136</v>
      </c>
      <c r="L7" s="46">
        <v>1055</v>
      </c>
      <c r="M7" s="46">
        <v>910</v>
      </c>
      <c r="N7" s="46">
        <v>962</v>
      </c>
      <c r="O7" s="46">
        <v>1059</v>
      </c>
      <c r="P7" s="46">
        <v>1180</v>
      </c>
    </row>
    <row r="8" spans="1:16" ht="15" thickBot="1" x14ac:dyDescent="0.4">
      <c r="A8" s="39"/>
      <c r="B8" s="53" t="s">
        <v>16</v>
      </c>
      <c r="C8" s="46">
        <v>5882</v>
      </c>
      <c r="D8" s="46">
        <v>5641</v>
      </c>
      <c r="E8" s="46">
        <v>5294</v>
      </c>
      <c r="F8" s="46">
        <v>4930</v>
      </c>
      <c r="G8" s="46">
        <v>4502</v>
      </c>
      <c r="H8" s="46">
        <v>4498</v>
      </c>
      <c r="I8" s="46">
        <v>4416</v>
      </c>
      <c r="J8" s="46">
        <v>4609</v>
      </c>
      <c r="K8" s="46">
        <v>4707</v>
      </c>
      <c r="L8" s="46">
        <v>4871</v>
      </c>
      <c r="M8" s="46">
        <v>4457</v>
      </c>
      <c r="N8" s="46">
        <v>4632</v>
      </c>
      <c r="O8" s="46">
        <v>4848</v>
      </c>
      <c r="P8" s="46">
        <v>5048</v>
      </c>
    </row>
    <row r="9" spans="1:16" x14ac:dyDescent="0.35">
      <c r="A9" s="39"/>
      <c r="B9" s="42" t="s">
        <v>54</v>
      </c>
      <c r="C9" s="43" t="str">
        <f>+IF(SUM(C10+C13)=C$5,"","no coincideix amb població penitenciaria")</f>
        <v/>
      </c>
      <c r="D9" s="43" t="str">
        <f t="shared" ref="D9:O9" si="2">+IF(SUM(D10+D13)=D$5,"","no coincideix amb població penitenciaria")</f>
        <v/>
      </c>
      <c r="E9" s="43" t="str">
        <f t="shared" si="2"/>
        <v/>
      </c>
      <c r="F9" s="43" t="str">
        <f t="shared" si="2"/>
        <v/>
      </c>
      <c r="G9" s="43" t="str">
        <f t="shared" si="2"/>
        <v/>
      </c>
      <c r="H9" s="43" t="str">
        <f t="shared" si="2"/>
        <v/>
      </c>
      <c r="I9" s="43" t="str">
        <f t="shared" si="2"/>
        <v/>
      </c>
      <c r="J9" s="43" t="str">
        <f t="shared" si="2"/>
        <v/>
      </c>
      <c r="K9" s="43" t="str">
        <f t="shared" si="2"/>
        <v/>
      </c>
      <c r="L9" s="43" t="str">
        <f t="shared" si="2"/>
        <v/>
      </c>
      <c r="M9" s="43" t="str">
        <f t="shared" si="2"/>
        <v/>
      </c>
      <c r="N9" s="43" t="str">
        <f t="shared" si="2"/>
        <v/>
      </c>
      <c r="O9" s="43" t="str">
        <f t="shared" si="2"/>
        <v/>
      </c>
      <c r="P9" s="43" t="str">
        <f t="shared" ref="P9" si="3">+IF(SUM(P10+P13)=P$5,"","no coincideix amb població penitenciaria")</f>
        <v/>
      </c>
    </row>
    <row r="10" spans="1:16" x14ac:dyDescent="0.35">
      <c r="A10" s="39"/>
      <c r="B10" s="45" t="s">
        <v>21</v>
      </c>
      <c r="C10" s="46">
        <f>+C11+C12</f>
        <v>5090</v>
      </c>
      <c r="D10" s="46">
        <f t="shared" ref="D10:O10" si="4">+D11+D12</f>
        <v>4925</v>
      </c>
      <c r="E10" s="46">
        <f t="shared" si="4"/>
        <v>4737</v>
      </c>
      <c r="F10" s="46">
        <f t="shared" si="4"/>
        <v>4612</v>
      </c>
      <c r="G10" s="46">
        <f t="shared" si="4"/>
        <v>5197</v>
      </c>
      <c r="H10" s="46">
        <f t="shared" si="4"/>
        <v>4271</v>
      </c>
      <c r="I10" s="46">
        <f t="shared" si="4"/>
        <v>4209</v>
      </c>
      <c r="J10" s="46">
        <f t="shared" si="4"/>
        <v>4309</v>
      </c>
      <c r="K10" s="46">
        <f t="shared" si="4"/>
        <v>4328</v>
      </c>
      <c r="L10" s="46">
        <f t="shared" si="4"/>
        <v>4411</v>
      </c>
      <c r="M10" s="46">
        <f t="shared" si="4"/>
        <v>3876</v>
      </c>
      <c r="N10" s="46">
        <f t="shared" si="4"/>
        <v>4108</v>
      </c>
      <c r="O10" s="46">
        <f t="shared" si="4"/>
        <v>4367</v>
      </c>
      <c r="P10" s="46">
        <f t="shared" ref="P10" si="5">+P11+P12</f>
        <v>4366</v>
      </c>
    </row>
    <row r="11" spans="1:16" x14ac:dyDescent="0.35">
      <c r="A11" s="39"/>
      <c r="B11" s="53" t="s">
        <v>17</v>
      </c>
      <c r="C11" s="54">
        <v>953</v>
      </c>
      <c r="D11" s="54">
        <v>988</v>
      </c>
      <c r="E11" s="54">
        <v>914</v>
      </c>
      <c r="F11" s="54">
        <v>919</v>
      </c>
      <c r="G11" s="54">
        <v>936</v>
      </c>
      <c r="H11" s="54">
        <v>908</v>
      </c>
      <c r="I11" s="54">
        <v>889</v>
      </c>
      <c r="J11" s="54">
        <v>942</v>
      </c>
      <c r="K11" s="54">
        <v>936</v>
      </c>
      <c r="L11" s="54">
        <v>863</v>
      </c>
      <c r="M11" s="54">
        <v>720</v>
      </c>
      <c r="N11" s="54">
        <v>789</v>
      </c>
      <c r="O11" s="54">
        <v>868</v>
      </c>
      <c r="P11" s="54">
        <v>781</v>
      </c>
    </row>
    <row r="12" spans="1:16" x14ac:dyDescent="0.35">
      <c r="A12" s="39"/>
      <c r="B12" s="53" t="s">
        <v>16</v>
      </c>
      <c r="C12" s="54">
        <v>4137</v>
      </c>
      <c r="D12" s="54">
        <v>3937</v>
      </c>
      <c r="E12" s="54">
        <v>3823</v>
      </c>
      <c r="F12" s="54">
        <v>3693</v>
      </c>
      <c r="G12" s="54">
        <v>4261</v>
      </c>
      <c r="H12" s="54">
        <v>3363</v>
      </c>
      <c r="I12" s="54">
        <v>3320</v>
      </c>
      <c r="J12" s="54">
        <v>3367</v>
      </c>
      <c r="K12" s="54">
        <v>3392</v>
      </c>
      <c r="L12" s="54">
        <v>3548</v>
      </c>
      <c r="M12" s="54">
        <v>3156</v>
      </c>
      <c r="N12" s="54">
        <v>3319</v>
      </c>
      <c r="O12" s="54">
        <v>3499</v>
      </c>
      <c r="P12" s="54">
        <v>3585</v>
      </c>
    </row>
    <row r="13" spans="1:16" x14ac:dyDescent="0.35">
      <c r="A13" s="39"/>
      <c r="B13" s="45" t="s">
        <v>22</v>
      </c>
      <c r="C13" s="46">
        <f>+C14+C15</f>
        <v>2004</v>
      </c>
      <c r="D13" s="46">
        <f t="shared" ref="D13:O13" si="6">+D14+D15</f>
        <v>1963</v>
      </c>
      <c r="E13" s="46">
        <f t="shared" si="6"/>
        <v>1685</v>
      </c>
      <c r="F13" s="46">
        <f t="shared" si="6"/>
        <v>1401</v>
      </c>
      <c r="G13" s="46">
        <f t="shared" si="6"/>
        <v>414</v>
      </c>
      <c r="H13" s="46">
        <f t="shared" si="6"/>
        <v>1293</v>
      </c>
      <c r="I13" s="46">
        <f t="shared" si="6"/>
        <v>1272</v>
      </c>
      <c r="J13" s="46">
        <f t="shared" si="6"/>
        <v>1422</v>
      </c>
      <c r="K13" s="46">
        <f t="shared" si="6"/>
        <v>1515</v>
      </c>
      <c r="L13" s="46">
        <f t="shared" si="6"/>
        <v>1515</v>
      </c>
      <c r="M13" s="46">
        <f t="shared" si="6"/>
        <v>1491</v>
      </c>
      <c r="N13" s="46">
        <f t="shared" si="6"/>
        <v>1486</v>
      </c>
      <c r="O13" s="46">
        <f t="shared" si="6"/>
        <v>1540</v>
      </c>
      <c r="P13" s="46">
        <f t="shared" ref="P13" si="7">+P14+P15</f>
        <v>1862</v>
      </c>
    </row>
    <row r="14" spans="1:16" x14ac:dyDescent="0.35">
      <c r="A14" s="39"/>
      <c r="B14" s="53" t="s">
        <v>17</v>
      </c>
      <c r="C14" s="55">
        <v>259</v>
      </c>
      <c r="D14" s="55">
        <v>259</v>
      </c>
      <c r="E14" s="55">
        <v>214</v>
      </c>
      <c r="F14" s="55">
        <v>164</v>
      </c>
      <c r="G14" s="55">
        <v>173</v>
      </c>
      <c r="H14" s="55">
        <v>158</v>
      </c>
      <c r="I14" s="55">
        <v>176</v>
      </c>
      <c r="J14" s="55">
        <v>180</v>
      </c>
      <c r="K14" s="55">
        <v>200</v>
      </c>
      <c r="L14" s="55">
        <v>192</v>
      </c>
      <c r="M14" s="55">
        <v>190</v>
      </c>
      <c r="N14" s="55">
        <v>173</v>
      </c>
      <c r="O14" s="55">
        <v>191</v>
      </c>
      <c r="P14" s="55">
        <f>+P7-P11</f>
        <v>399</v>
      </c>
    </row>
    <row r="15" spans="1:16" ht="15" thickBot="1" x14ac:dyDescent="0.4">
      <c r="A15" s="39"/>
      <c r="B15" s="53" t="s">
        <v>16</v>
      </c>
      <c r="C15" s="55">
        <v>1745</v>
      </c>
      <c r="D15" s="55">
        <v>1704</v>
      </c>
      <c r="E15" s="55">
        <v>1471</v>
      </c>
      <c r="F15" s="55">
        <v>1237</v>
      </c>
      <c r="G15" s="55">
        <v>241</v>
      </c>
      <c r="H15" s="55">
        <v>1135</v>
      </c>
      <c r="I15" s="55">
        <v>1096</v>
      </c>
      <c r="J15" s="55">
        <v>1242</v>
      </c>
      <c r="K15" s="55">
        <v>1315</v>
      </c>
      <c r="L15" s="55">
        <v>1323</v>
      </c>
      <c r="M15" s="55">
        <v>1301</v>
      </c>
      <c r="N15" s="55">
        <v>1313</v>
      </c>
      <c r="O15" s="55">
        <v>1349</v>
      </c>
      <c r="P15" s="55">
        <f>+P8-P12</f>
        <v>1463</v>
      </c>
    </row>
    <row r="16" spans="1:16" x14ac:dyDescent="0.35">
      <c r="A16" s="39"/>
      <c r="B16" s="42" t="s">
        <v>53</v>
      </c>
      <c r="C16" s="47" t="str">
        <f>+IF(SUM(C17+C20)=C$5,"","no coincideix amb població penitenciaria")</f>
        <v/>
      </c>
      <c r="D16" s="47" t="str">
        <f t="shared" ref="D16:O16" si="8">+IF(SUM(D17+D20)=D$5,"","no coincideix amb població penitenciaria")</f>
        <v/>
      </c>
      <c r="E16" s="47" t="str">
        <f t="shared" si="8"/>
        <v/>
      </c>
      <c r="F16" s="47" t="str">
        <f t="shared" si="8"/>
        <v/>
      </c>
      <c r="G16" s="47" t="str">
        <f t="shared" si="8"/>
        <v/>
      </c>
      <c r="H16" s="47" t="str">
        <f t="shared" si="8"/>
        <v/>
      </c>
      <c r="I16" s="47" t="str">
        <f t="shared" si="8"/>
        <v/>
      </c>
      <c r="J16" s="47" t="str">
        <f t="shared" si="8"/>
        <v/>
      </c>
      <c r="K16" s="47" t="str">
        <f t="shared" si="8"/>
        <v/>
      </c>
      <c r="L16" s="47" t="str">
        <f t="shared" si="8"/>
        <v/>
      </c>
      <c r="M16" s="47" t="str">
        <f t="shared" si="8"/>
        <v/>
      </c>
      <c r="N16" s="47" t="str">
        <f t="shared" si="8"/>
        <v/>
      </c>
      <c r="O16" s="47" t="str">
        <f t="shared" si="8"/>
        <v/>
      </c>
      <c r="P16" s="47" t="str">
        <f t="shared" ref="P16" si="9">+IF(SUM(P17+P20)=P$5,"","no coincideix amb població penitenciaria")</f>
        <v/>
      </c>
    </row>
    <row r="17" spans="1:16" x14ac:dyDescent="0.35">
      <c r="A17" s="39"/>
      <c r="B17" s="45" t="s">
        <v>18</v>
      </c>
      <c r="C17" s="46">
        <f>+C18+C19</f>
        <v>4436</v>
      </c>
      <c r="D17" s="46">
        <f t="shared" ref="D17:O17" si="10">+D18+D19</f>
        <v>4267</v>
      </c>
      <c r="E17" s="46">
        <f t="shared" si="10"/>
        <v>3844</v>
      </c>
      <c r="F17" s="46">
        <f t="shared" si="10"/>
        <v>3736</v>
      </c>
      <c r="G17" s="46">
        <f t="shared" si="10"/>
        <v>3598</v>
      </c>
      <c r="H17" s="46">
        <f t="shared" si="10"/>
        <v>3641</v>
      </c>
      <c r="I17" s="46">
        <f t="shared" si="10"/>
        <v>3675</v>
      </c>
      <c r="J17" s="46">
        <f t="shared" si="10"/>
        <v>3852</v>
      </c>
      <c r="K17" s="46">
        <f t="shared" si="10"/>
        <v>3991</v>
      </c>
      <c r="L17" s="46">
        <f t="shared" si="10"/>
        <v>3983</v>
      </c>
      <c r="M17" s="46">
        <f t="shared" si="10"/>
        <v>3741</v>
      </c>
      <c r="N17" s="46">
        <f t="shared" si="10"/>
        <v>4094</v>
      </c>
      <c r="O17" s="46">
        <f t="shared" si="10"/>
        <v>4247</v>
      </c>
      <c r="P17" s="46">
        <f t="shared" ref="P17" si="11">+P18+P19</f>
        <v>4682</v>
      </c>
    </row>
    <row r="18" spans="1:16" x14ac:dyDescent="0.35">
      <c r="A18" s="39"/>
      <c r="B18" s="53" t="s">
        <v>17</v>
      </c>
      <c r="C18" s="46">
        <v>912</v>
      </c>
      <c r="D18" s="46">
        <v>913</v>
      </c>
      <c r="E18" s="46">
        <v>819</v>
      </c>
      <c r="F18" s="46">
        <v>799</v>
      </c>
      <c r="G18" s="46">
        <v>848</v>
      </c>
      <c r="H18" s="46">
        <v>829</v>
      </c>
      <c r="I18" s="46">
        <v>860</v>
      </c>
      <c r="J18" s="46">
        <v>908</v>
      </c>
      <c r="K18" s="46">
        <v>952</v>
      </c>
      <c r="L18" s="46">
        <v>885</v>
      </c>
      <c r="M18" s="46">
        <v>765</v>
      </c>
      <c r="N18" s="46">
        <v>815</v>
      </c>
      <c r="O18" s="46">
        <v>849</v>
      </c>
      <c r="P18" s="46">
        <v>963</v>
      </c>
    </row>
    <row r="19" spans="1:16" x14ac:dyDescent="0.35">
      <c r="A19" s="39"/>
      <c r="B19" s="53" t="s">
        <v>16</v>
      </c>
      <c r="C19" s="46">
        <v>3524</v>
      </c>
      <c r="D19" s="46">
        <v>3354</v>
      </c>
      <c r="E19" s="46">
        <v>3025</v>
      </c>
      <c r="F19" s="46">
        <v>2937</v>
      </c>
      <c r="G19" s="46">
        <v>2750</v>
      </c>
      <c r="H19" s="46">
        <v>2812</v>
      </c>
      <c r="I19" s="46">
        <v>2815</v>
      </c>
      <c r="J19" s="46">
        <v>2944</v>
      </c>
      <c r="K19" s="46">
        <v>3039</v>
      </c>
      <c r="L19" s="46">
        <v>3098</v>
      </c>
      <c r="M19" s="46">
        <v>2976</v>
      </c>
      <c r="N19" s="46">
        <v>3279</v>
      </c>
      <c r="O19" s="46">
        <v>3398</v>
      </c>
      <c r="P19" s="46">
        <v>3719</v>
      </c>
    </row>
    <row r="20" spans="1:16" x14ac:dyDescent="0.35">
      <c r="A20" s="39"/>
      <c r="B20" s="45" t="s">
        <v>19</v>
      </c>
      <c r="C20" s="46">
        <f>+C21+C22</f>
        <v>2658</v>
      </c>
      <c r="D20" s="46">
        <f t="shared" ref="D20:O20" si="12">+D21+D22</f>
        <v>2621</v>
      </c>
      <c r="E20" s="46">
        <f t="shared" si="12"/>
        <v>2578</v>
      </c>
      <c r="F20" s="46">
        <f t="shared" si="12"/>
        <v>2277</v>
      </c>
      <c r="G20" s="46">
        <f t="shared" si="12"/>
        <v>2013</v>
      </c>
      <c r="H20" s="46">
        <f t="shared" si="12"/>
        <v>1923</v>
      </c>
      <c r="I20" s="46">
        <f t="shared" si="12"/>
        <v>1806</v>
      </c>
      <c r="J20" s="46">
        <f t="shared" si="12"/>
        <v>1879</v>
      </c>
      <c r="K20" s="46">
        <f t="shared" si="12"/>
        <v>1852</v>
      </c>
      <c r="L20" s="46">
        <f t="shared" si="12"/>
        <v>1943</v>
      </c>
      <c r="M20" s="46">
        <f t="shared" si="12"/>
        <v>1626</v>
      </c>
      <c r="N20" s="46">
        <f t="shared" si="12"/>
        <v>1500</v>
      </c>
      <c r="O20" s="46">
        <f t="shared" si="12"/>
        <v>1660</v>
      </c>
      <c r="P20" s="46">
        <f t="shared" ref="P20" si="13">+P21+P22</f>
        <v>1546</v>
      </c>
    </row>
    <row r="21" spans="1:16" x14ac:dyDescent="0.35">
      <c r="A21" s="39"/>
      <c r="B21" s="53" t="s">
        <v>17</v>
      </c>
      <c r="C21" s="55">
        <v>300</v>
      </c>
      <c r="D21" s="55">
        <v>334</v>
      </c>
      <c r="E21" s="55">
        <v>309</v>
      </c>
      <c r="F21" s="55">
        <v>284</v>
      </c>
      <c r="G21" s="55">
        <v>261</v>
      </c>
      <c r="H21" s="55">
        <v>237</v>
      </c>
      <c r="I21" s="55">
        <v>205</v>
      </c>
      <c r="J21" s="55">
        <v>214</v>
      </c>
      <c r="K21" s="55">
        <v>184</v>
      </c>
      <c r="L21" s="55">
        <v>170</v>
      </c>
      <c r="M21" s="55">
        <v>145</v>
      </c>
      <c r="N21" s="55">
        <v>147</v>
      </c>
      <c r="O21" s="55">
        <v>210</v>
      </c>
      <c r="P21" s="55">
        <v>217</v>
      </c>
    </row>
    <row r="22" spans="1:16" ht="15" thickBot="1" x14ac:dyDescent="0.4">
      <c r="A22" s="39"/>
      <c r="B22" s="53" t="s">
        <v>16</v>
      </c>
      <c r="C22" s="55">
        <v>2358</v>
      </c>
      <c r="D22" s="55">
        <v>2287</v>
      </c>
      <c r="E22" s="55">
        <v>2269</v>
      </c>
      <c r="F22" s="55">
        <v>1993</v>
      </c>
      <c r="G22" s="55">
        <v>1752</v>
      </c>
      <c r="H22" s="55">
        <v>1686</v>
      </c>
      <c r="I22" s="55">
        <v>1601</v>
      </c>
      <c r="J22" s="55">
        <v>1665</v>
      </c>
      <c r="K22" s="55">
        <v>1668</v>
      </c>
      <c r="L22" s="55">
        <v>1773</v>
      </c>
      <c r="M22" s="55">
        <v>1481</v>
      </c>
      <c r="N22" s="55">
        <v>1353</v>
      </c>
      <c r="O22" s="55">
        <v>1450</v>
      </c>
      <c r="P22" s="55">
        <v>1329</v>
      </c>
    </row>
    <row r="23" spans="1:16" s="3" customFormat="1" x14ac:dyDescent="0.35">
      <c r="A23" s="56"/>
      <c r="B23" s="42" t="s">
        <v>55</v>
      </c>
      <c r="C23" s="47" t="str">
        <f>+IF(SUM(C24)=C$5,"","no coincideix amb població penitenciaria")</f>
        <v/>
      </c>
      <c r="D23" s="47" t="str">
        <f t="shared" ref="D23:N23" si="14">+IF(SUM(D24)=D$5,"","no coincideix amb població penitenciaria")</f>
        <v/>
      </c>
      <c r="E23" s="47" t="str">
        <f t="shared" si="14"/>
        <v/>
      </c>
      <c r="F23" s="47" t="str">
        <f t="shared" si="14"/>
        <v/>
      </c>
      <c r="G23" s="47" t="str">
        <f t="shared" si="14"/>
        <v/>
      </c>
      <c r="H23" s="47" t="str">
        <f t="shared" si="14"/>
        <v/>
      </c>
      <c r="I23" s="47" t="str">
        <f t="shared" si="14"/>
        <v/>
      </c>
      <c r="J23" s="47" t="str">
        <f t="shared" si="14"/>
        <v/>
      </c>
      <c r="K23" s="47" t="str">
        <f t="shared" si="14"/>
        <v/>
      </c>
      <c r="L23" s="47" t="str">
        <f t="shared" si="14"/>
        <v/>
      </c>
      <c r="M23" s="47" t="str">
        <f t="shared" si="14"/>
        <v/>
      </c>
      <c r="N23" s="47" t="str">
        <f t="shared" si="14"/>
        <v/>
      </c>
      <c r="O23" s="47"/>
      <c r="P23" s="47"/>
    </row>
    <row r="24" spans="1:16" s="3" customFormat="1" ht="17" x14ac:dyDescent="0.35">
      <c r="A24" s="56"/>
      <c r="B24" s="29" t="s">
        <v>66</v>
      </c>
      <c r="C24" s="46">
        <v>7094</v>
      </c>
      <c r="D24" s="46">
        <v>6888</v>
      </c>
      <c r="E24" s="46">
        <v>6422</v>
      </c>
      <c r="F24" s="46">
        <v>6013</v>
      </c>
      <c r="G24" s="46">
        <v>5611</v>
      </c>
      <c r="H24" s="46">
        <v>5564</v>
      </c>
      <c r="I24" s="46">
        <v>5481</v>
      </c>
      <c r="J24" s="46">
        <v>5731</v>
      </c>
      <c r="K24" s="46">
        <v>5843</v>
      </c>
      <c r="L24" s="46">
        <v>5926</v>
      </c>
      <c r="M24" s="46">
        <v>5367</v>
      </c>
      <c r="N24" s="46">
        <v>5594</v>
      </c>
      <c r="O24" s="46">
        <v>5907</v>
      </c>
      <c r="P24" s="46">
        <v>6228</v>
      </c>
    </row>
    <row r="25" spans="1:16" s="3" customFormat="1" x14ac:dyDescent="0.35">
      <c r="A25" s="56"/>
      <c r="B25" s="57" t="s">
        <v>56</v>
      </c>
      <c r="C25" s="46">
        <v>3286</v>
      </c>
      <c r="D25" s="46">
        <v>3032</v>
      </c>
      <c r="E25" s="46">
        <v>3028</v>
      </c>
      <c r="F25" s="46">
        <v>2828</v>
      </c>
      <c r="G25" s="46">
        <v>2661</v>
      </c>
      <c r="H25" s="46">
        <v>2714</v>
      </c>
      <c r="I25" s="46">
        <v>2818</v>
      </c>
      <c r="J25" s="46">
        <v>2914</v>
      </c>
      <c r="K25" s="46">
        <v>2792</v>
      </c>
      <c r="L25" s="46">
        <v>2927</v>
      </c>
      <c r="M25" s="46">
        <v>2304</v>
      </c>
      <c r="N25" s="46">
        <v>2654</v>
      </c>
      <c r="O25" s="46">
        <v>3211</v>
      </c>
      <c r="P25" s="46">
        <v>3620</v>
      </c>
    </row>
    <row r="26" spans="1:16" s="3" customFormat="1" ht="15" thickBot="1" x14ac:dyDescent="0.4">
      <c r="A26" s="56"/>
      <c r="B26" s="57" t="s">
        <v>23</v>
      </c>
      <c r="C26" s="46">
        <v>3808</v>
      </c>
      <c r="D26" s="46">
        <v>3856</v>
      </c>
      <c r="E26" s="46">
        <v>3394</v>
      </c>
      <c r="F26" s="46">
        <v>3185</v>
      </c>
      <c r="G26" s="46">
        <v>2950</v>
      </c>
      <c r="H26" s="46">
        <v>2850</v>
      </c>
      <c r="I26" s="46">
        <v>2663</v>
      </c>
      <c r="J26" s="46">
        <v>2817</v>
      </c>
      <c r="K26" s="46">
        <v>3051</v>
      </c>
      <c r="L26" s="46">
        <v>2999</v>
      </c>
      <c r="M26" s="46">
        <v>3063</v>
      </c>
      <c r="N26" s="46">
        <v>2940</v>
      </c>
      <c r="O26" s="46">
        <v>2696</v>
      </c>
      <c r="P26" s="46">
        <v>2608</v>
      </c>
    </row>
    <row r="27" spans="1:16" x14ac:dyDescent="0.35">
      <c r="A27" s="39"/>
      <c r="B27" s="58"/>
      <c r="C27" s="59"/>
      <c r="D27" s="59"/>
      <c r="E27" s="59"/>
      <c r="F27" s="59"/>
      <c r="G27" s="59"/>
      <c r="H27" s="59"/>
      <c r="I27" s="59"/>
      <c r="J27" s="59"/>
      <c r="K27" s="58"/>
      <c r="L27" s="58"/>
      <c r="M27" s="58"/>
      <c r="N27" s="58"/>
      <c r="O27" s="58"/>
      <c r="P27" s="58"/>
    </row>
    <row r="28" spans="1:16" x14ac:dyDescent="0.35">
      <c r="A28" s="39"/>
      <c r="B28" s="60" t="s">
        <v>64</v>
      </c>
      <c r="C28" s="61"/>
      <c r="D28" s="61"/>
      <c r="E28" s="61"/>
      <c r="F28" s="61"/>
      <c r="G28" s="61"/>
      <c r="H28" s="61"/>
      <c r="I28" s="61"/>
      <c r="J28" s="61"/>
      <c r="K28" s="60"/>
      <c r="L28" s="60"/>
      <c r="M28" s="60"/>
      <c r="N28" s="60"/>
      <c r="O28" s="60"/>
      <c r="P28" s="60"/>
    </row>
    <row r="29" spans="1:16" x14ac:dyDescent="0.35">
      <c r="A29" s="39"/>
      <c r="B29" s="49"/>
      <c r="C29" s="39"/>
      <c r="D29" s="39"/>
      <c r="E29" s="39"/>
      <c r="F29" s="39"/>
      <c r="G29" s="39"/>
      <c r="H29" s="39"/>
      <c r="I29" s="39"/>
      <c r="J29" s="39"/>
      <c r="K29" s="49"/>
      <c r="L29" s="49"/>
      <c r="M29" s="49"/>
      <c r="N29" s="49"/>
      <c r="O29" s="49"/>
      <c r="P29" s="49"/>
    </row>
    <row r="30" spans="1:16" x14ac:dyDescent="0.35">
      <c r="A30" s="39"/>
      <c r="B30" s="49"/>
      <c r="C30" s="39"/>
      <c r="D30" s="39"/>
      <c r="E30" s="39"/>
      <c r="F30" s="39"/>
      <c r="G30" s="39"/>
      <c r="H30" s="39"/>
      <c r="I30" s="39"/>
      <c r="J30" s="39"/>
      <c r="K30" s="49"/>
      <c r="L30" s="49"/>
      <c r="M30" s="49"/>
      <c r="N30" s="49"/>
      <c r="O30" s="49"/>
      <c r="P30" s="49"/>
    </row>
    <row r="31" spans="1:16" x14ac:dyDescent="0.35">
      <c r="A31" s="39"/>
      <c r="B31" s="49"/>
      <c r="C31" s="39"/>
      <c r="D31" s="39"/>
      <c r="E31" s="39"/>
      <c r="F31" s="39"/>
      <c r="G31" s="39"/>
      <c r="H31" s="39"/>
      <c r="I31" s="39"/>
      <c r="J31" s="39"/>
      <c r="K31" s="49"/>
      <c r="L31" s="49"/>
      <c r="M31" s="49"/>
      <c r="N31" s="49"/>
      <c r="O31" s="49"/>
      <c r="P31" s="49"/>
    </row>
    <row r="32" spans="1:16" x14ac:dyDescent="0.35">
      <c r="A32" s="39"/>
      <c r="B32" s="49"/>
      <c r="C32" s="39"/>
      <c r="D32" s="39"/>
      <c r="E32" s="39"/>
      <c r="F32" s="39"/>
      <c r="G32" s="39"/>
      <c r="H32" s="39"/>
      <c r="I32" s="39"/>
      <c r="J32" s="39"/>
      <c r="K32" s="49"/>
      <c r="L32" s="49"/>
      <c r="M32" s="49"/>
      <c r="N32" s="49"/>
      <c r="O32" s="49"/>
      <c r="P32" s="49"/>
    </row>
    <row r="33" spans="1:16" x14ac:dyDescent="0.35">
      <c r="A33" s="39"/>
      <c r="B33" s="49"/>
      <c r="C33" s="39"/>
      <c r="D33" s="39"/>
      <c r="E33" s="39"/>
      <c r="F33" s="39"/>
      <c r="G33" s="39"/>
      <c r="H33" s="39"/>
      <c r="I33" s="39"/>
      <c r="J33" s="39"/>
      <c r="K33" s="49"/>
      <c r="L33" s="49"/>
      <c r="M33" s="49"/>
      <c r="N33" s="49"/>
      <c r="O33" s="49"/>
      <c r="P33" s="49"/>
    </row>
    <row r="34" spans="1:16" x14ac:dyDescent="0.35">
      <c r="A34" s="39"/>
      <c r="B34" s="49"/>
      <c r="C34" s="39"/>
      <c r="D34" s="39"/>
      <c r="E34" s="39"/>
      <c r="F34" s="39"/>
      <c r="G34" s="39"/>
      <c r="H34" s="39"/>
      <c r="I34" s="39"/>
      <c r="J34" s="39"/>
      <c r="K34" s="49"/>
      <c r="L34" s="49"/>
      <c r="M34" s="49"/>
      <c r="N34" s="49"/>
      <c r="O34" s="49"/>
      <c r="P34" s="49"/>
    </row>
    <row r="35" spans="1:16" x14ac:dyDescent="0.35">
      <c r="A35" s="39"/>
      <c r="B35" s="49"/>
      <c r="C35" s="39"/>
      <c r="D35" s="39"/>
      <c r="E35" s="39"/>
      <c r="F35" s="39"/>
      <c r="G35" s="39"/>
      <c r="H35" s="39"/>
      <c r="I35" s="39"/>
      <c r="J35" s="39"/>
      <c r="K35" s="49"/>
      <c r="L35" s="49"/>
      <c r="M35" s="49"/>
      <c r="N35" s="49"/>
      <c r="O35" s="49"/>
      <c r="P35" s="49"/>
    </row>
    <row r="36" spans="1:16" x14ac:dyDescent="0.35">
      <c r="A36" s="39"/>
      <c r="B36" s="49"/>
      <c r="C36" s="39"/>
      <c r="D36" s="39"/>
      <c r="E36" s="39"/>
      <c r="F36" s="39"/>
      <c r="G36" s="39"/>
      <c r="H36" s="39"/>
      <c r="I36" s="39"/>
      <c r="J36" s="39"/>
      <c r="K36" s="49"/>
      <c r="L36" s="49"/>
      <c r="M36" s="49"/>
      <c r="N36" s="49"/>
      <c r="O36" s="49"/>
      <c r="P36" s="49"/>
    </row>
    <row r="37" spans="1:16" x14ac:dyDescent="0.35">
      <c r="A37" s="39"/>
      <c r="B37" s="49"/>
      <c r="C37" s="39"/>
      <c r="D37" s="39"/>
      <c r="E37" s="39"/>
      <c r="F37" s="39"/>
      <c r="G37" s="39"/>
      <c r="H37" s="39"/>
      <c r="I37" s="39"/>
      <c r="J37" s="39"/>
      <c r="K37" s="49"/>
      <c r="L37" s="49"/>
      <c r="M37" s="49"/>
      <c r="N37" s="49"/>
      <c r="O37" s="49"/>
      <c r="P37" s="49"/>
    </row>
    <row r="38" spans="1:16" x14ac:dyDescent="0.35">
      <c r="A38" s="39"/>
      <c r="B38" s="49"/>
      <c r="C38" s="39"/>
      <c r="D38" s="39"/>
      <c r="E38" s="39"/>
      <c r="F38" s="39"/>
      <c r="G38" s="39"/>
      <c r="H38" s="39"/>
      <c r="I38" s="39"/>
      <c r="J38" s="39"/>
      <c r="K38" s="49"/>
      <c r="L38" s="49"/>
      <c r="M38" s="49"/>
      <c r="N38" s="49"/>
      <c r="O38" s="49"/>
      <c r="P38" s="49"/>
    </row>
    <row r="39" spans="1:16" x14ac:dyDescent="0.35">
      <c r="A39" s="39"/>
      <c r="B39" s="49"/>
      <c r="C39" s="39"/>
      <c r="D39" s="39"/>
      <c r="E39" s="39"/>
      <c r="F39" s="39"/>
      <c r="G39" s="39"/>
      <c r="H39" s="39"/>
      <c r="I39" s="39"/>
      <c r="J39" s="39"/>
      <c r="K39" s="49"/>
      <c r="L39" s="49"/>
      <c r="M39" s="49"/>
      <c r="N39" s="49"/>
      <c r="O39" s="49"/>
      <c r="P39" s="49"/>
    </row>
  </sheetData>
  <phoneticPr fontId="0" type="noConversion"/>
  <pageMargins left="0.7" right="0.7" top="0.75" bottom="0.75" header="0.3" footer="0.3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opLeftCell="B1" zoomScale="90" zoomScaleNormal="90" workbookViewId="0">
      <selection activeCell="P92" sqref="P92"/>
    </sheetView>
  </sheetViews>
  <sheetFormatPr defaultColWidth="9.1796875" defaultRowHeight="14.5" x14ac:dyDescent="0.35"/>
  <cols>
    <col min="1" max="1" width="9.1796875" style="1"/>
    <col min="2" max="2" width="60.81640625" style="1" customWidth="1"/>
    <col min="3" max="10" width="11.81640625" style="1" customWidth="1"/>
    <col min="11" max="16" width="11.81640625" style="7" customWidth="1"/>
    <col min="17" max="17" width="9.1796875" style="1"/>
    <col min="18" max="18" width="22.453125" style="1" customWidth="1"/>
    <col min="19" max="16384" width="9.1796875" style="1"/>
  </cols>
  <sheetData>
    <row r="1" spans="1:17" x14ac:dyDescent="0.35">
      <c r="A1" s="39"/>
      <c r="B1" s="39"/>
      <c r="C1" s="39"/>
      <c r="D1" s="39"/>
      <c r="E1" s="39"/>
      <c r="F1" s="39"/>
      <c r="G1" s="39"/>
      <c r="H1" s="39"/>
      <c r="I1" s="39"/>
      <c r="J1" s="39"/>
      <c r="K1" s="49"/>
      <c r="L1" s="49"/>
      <c r="M1" s="49"/>
      <c r="N1" s="49"/>
      <c r="O1" s="49"/>
      <c r="P1" s="49"/>
      <c r="Q1" s="39"/>
    </row>
    <row r="2" spans="1:17" ht="16.5" x14ac:dyDescent="0.35">
      <c r="A2" s="39"/>
      <c r="B2" s="40" t="s">
        <v>24</v>
      </c>
      <c r="C2" s="39"/>
      <c r="D2" s="39"/>
      <c r="E2" s="39"/>
      <c r="F2" s="39"/>
      <c r="G2" s="39"/>
      <c r="H2" s="39"/>
      <c r="I2" s="39"/>
      <c r="J2" s="39"/>
      <c r="K2" s="49"/>
      <c r="L2" s="49"/>
      <c r="M2" s="49"/>
      <c r="N2" s="49"/>
      <c r="O2" s="49"/>
      <c r="P2" s="49"/>
      <c r="Q2" s="39"/>
    </row>
    <row r="3" spans="1:17" x14ac:dyDescent="0.35">
      <c r="A3" s="39"/>
      <c r="B3" s="39"/>
      <c r="C3" s="39"/>
      <c r="D3" s="39"/>
      <c r="E3" s="39"/>
      <c r="F3" s="39"/>
      <c r="G3" s="39"/>
      <c r="H3" s="39"/>
      <c r="I3" s="39"/>
      <c r="J3" s="39"/>
      <c r="K3" s="49"/>
      <c r="L3" s="49"/>
      <c r="M3" s="49"/>
      <c r="N3" s="49"/>
      <c r="O3" s="49"/>
      <c r="P3" s="49"/>
      <c r="Q3" s="39"/>
    </row>
    <row r="4" spans="1:17" x14ac:dyDescent="0.35">
      <c r="A4" s="39"/>
      <c r="B4" s="39"/>
      <c r="C4" s="39"/>
      <c r="D4" s="39"/>
      <c r="E4" s="39"/>
      <c r="F4" s="39"/>
      <c r="G4" s="39"/>
      <c r="H4" s="39"/>
      <c r="I4" s="39"/>
      <c r="J4" s="39"/>
      <c r="K4" s="49"/>
      <c r="L4" s="49"/>
      <c r="M4" s="49"/>
      <c r="N4" s="49"/>
      <c r="O4" s="49"/>
      <c r="P4" s="49"/>
      <c r="Q4" s="39"/>
    </row>
    <row r="5" spans="1:17" x14ac:dyDescent="0.35">
      <c r="A5" s="39"/>
      <c r="B5" s="52" t="s">
        <v>25</v>
      </c>
      <c r="C5" s="39"/>
      <c r="D5" s="39"/>
      <c r="E5" s="39"/>
      <c r="F5" s="39"/>
      <c r="G5" s="39"/>
      <c r="H5" s="39"/>
      <c r="I5" s="39"/>
      <c r="J5" s="39"/>
      <c r="K5" s="49"/>
      <c r="L5" s="49"/>
      <c r="M5" s="49"/>
      <c r="N5" s="49"/>
      <c r="O5" s="49"/>
      <c r="P5" s="49"/>
      <c r="Q5" s="39"/>
    </row>
    <row r="6" spans="1:17" x14ac:dyDescent="0.35">
      <c r="A6" s="39"/>
      <c r="B6" s="39"/>
      <c r="C6" s="39"/>
      <c r="D6" s="39"/>
      <c r="E6" s="39"/>
      <c r="F6" s="39"/>
      <c r="G6" s="39"/>
      <c r="H6" s="39"/>
      <c r="I6" s="39"/>
      <c r="J6" s="39"/>
      <c r="K6" s="49"/>
      <c r="L6" s="49"/>
      <c r="M6" s="49"/>
      <c r="N6" s="49"/>
      <c r="O6" s="49"/>
      <c r="P6" s="49"/>
      <c r="Q6" s="39"/>
    </row>
    <row r="7" spans="1:17" ht="15" thickBot="1" x14ac:dyDescent="0.4">
      <c r="A7" s="39"/>
      <c r="B7" s="41"/>
      <c r="C7" s="41">
        <v>2010</v>
      </c>
      <c r="D7" s="41">
        <v>2011</v>
      </c>
      <c r="E7" s="41">
        <v>2012</v>
      </c>
      <c r="F7" s="41">
        <v>2013</v>
      </c>
      <c r="G7" s="41">
        <v>2014</v>
      </c>
      <c r="H7" s="41">
        <v>2015</v>
      </c>
      <c r="I7" s="41">
        <v>2016</v>
      </c>
      <c r="J7" s="41">
        <v>2017</v>
      </c>
      <c r="K7" s="52">
        <v>2018</v>
      </c>
      <c r="L7" s="52">
        <v>2019</v>
      </c>
      <c r="M7" s="52">
        <v>2020</v>
      </c>
      <c r="N7" s="52">
        <v>2021</v>
      </c>
      <c r="O7" s="52">
        <v>2022</v>
      </c>
      <c r="P7" s="52">
        <v>2023</v>
      </c>
      <c r="Q7" s="39"/>
    </row>
    <row r="8" spans="1:17" x14ac:dyDescent="0.35">
      <c r="A8" s="39"/>
      <c r="B8" s="62" t="s">
        <v>26</v>
      </c>
      <c r="C8" s="44">
        <v>5892</v>
      </c>
      <c r="D8" s="44">
        <v>5406</v>
      </c>
      <c r="E8" s="44">
        <v>5210</v>
      </c>
      <c r="F8" s="44">
        <v>5232</v>
      </c>
      <c r="G8" s="44">
        <v>4467</v>
      </c>
      <c r="H8" s="44">
        <v>4631</v>
      </c>
      <c r="I8" s="44">
        <v>5011</v>
      </c>
      <c r="J8" s="44">
        <v>4756</v>
      </c>
      <c r="K8" s="44">
        <v>4842</v>
      </c>
      <c r="L8" s="44">
        <v>5621</v>
      </c>
      <c r="M8" s="44">
        <v>4350</v>
      </c>
      <c r="N8" s="44">
        <v>4567</v>
      </c>
      <c r="O8" s="44">
        <v>4865</v>
      </c>
      <c r="P8" s="44">
        <v>4948</v>
      </c>
      <c r="Q8" s="39"/>
    </row>
    <row r="9" spans="1:17" x14ac:dyDescent="0.35">
      <c r="A9" s="39"/>
      <c r="B9" s="63" t="s">
        <v>27</v>
      </c>
      <c r="C9" s="46">
        <v>2373</v>
      </c>
      <c r="D9" s="46">
        <v>2359</v>
      </c>
      <c r="E9" s="46">
        <v>2135</v>
      </c>
      <c r="F9" s="46">
        <v>1896</v>
      </c>
      <c r="G9" s="46">
        <v>1631</v>
      </c>
      <c r="H9" s="46">
        <v>1657</v>
      </c>
      <c r="I9" s="46">
        <v>1652</v>
      </c>
      <c r="J9" s="46">
        <v>1642</v>
      </c>
      <c r="K9" s="46">
        <v>1759</v>
      </c>
      <c r="L9" s="46">
        <v>1794</v>
      </c>
      <c r="M9" s="46">
        <v>1620</v>
      </c>
      <c r="N9" s="46">
        <v>1814</v>
      </c>
      <c r="O9" s="46">
        <v>1974</v>
      </c>
      <c r="P9" s="46">
        <v>2124</v>
      </c>
      <c r="Q9" s="39"/>
    </row>
    <row r="10" spans="1:17" x14ac:dyDescent="0.35">
      <c r="A10" s="39"/>
      <c r="B10" s="63" t="s">
        <v>31</v>
      </c>
      <c r="C10" s="46">
        <v>4008</v>
      </c>
      <c r="D10" s="46">
        <v>3872</v>
      </c>
      <c r="E10" s="46">
        <v>3601</v>
      </c>
      <c r="F10" s="46">
        <v>3437</v>
      </c>
      <c r="G10" s="46">
        <v>3642</v>
      </c>
      <c r="H10" s="46">
        <v>3527</v>
      </c>
      <c r="I10" s="46">
        <v>3257</v>
      </c>
      <c r="J10" s="46">
        <v>3613</v>
      </c>
      <c r="K10" s="46">
        <v>3687</v>
      </c>
      <c r="L10" s="46">
        <v>3602</v>
      </c>
      <c r="M10" s="46">
        <v>3138</v>
      </c>
      <c r="N10" s="46">
        <v>3196</v>
      </c>
      <c r="O10" s="46">
        <v>3372</v>
      </c>
      <c r="P10" s="46">
        <v>3409</v>
      </c>
      <c r="Q10" s="39"/>
    </row>
    <row r="11" spans="1:17" x14ac:dyDescent="0.35">
      <c r="A11" s="39"/>
      <c r="B11" s="63" t="s">
        <v>57</v>
      </c>
      <c r="C11" s="46">
        <v>947</v>
      </c>
      <c r="D11" s="46">
        <v>950</v>
      </c>
      <c r="E11" s="46">
        <v>874</v>
      </c>
      <c r="F11" s="46">
        <v>832</v>
      </c>
      <c r="G11" s="46">
        <v>823</v>
      </c>
      <c r="H11" s="46">
        <v>779</v>
      </c>
      <c r="I11" s="46">
        <v>693</v>
      </c>
      <c r="J11" s="46">
        <v>733</v>
      </c>
      <c r="K11" s="46">
        <v>771</v>
      </c>
      <c r="L11" s="46">
        <v>972</v>
      </c>
      <c r="M11" s="46">
        <v>801</v>
      </c>
      <c r="N11" s="46">
        <v>657</v>
      </c>
      <c r="O11" s="46">
        <v>673</v>
      </c>
      <c r="P11" s="46">
        <v>666</v>
      </c>
      <c r="Q11" s="39"/>
    </row>
    <row r="12" spans="1:17" x14ac:dyDescent="0.35">
      <c r="A12" s="39"/>
      <c r="B12" s="64" t="s">
        <v>28</v>
      </c>
      <c r="C12" s="46">
        <f t="shared" ref="C12:H12" si="0">+SUM(C13:C14)</f>
        <v>3970</v>
      </c>
      <c r="D12" s="46">
        <f t="shared" si="0"/>
        <v>3848</v>
      </c>
      <c r="E12" s="46">
        <f t="shared" si="0"/>
        <v>3478</v>
      </c>
      <c r="F12" s="46">
        <f t="shared" si="0"/>
        <v>3403</v>
      </c>
      <c r="G12" s="46">
        <f t="shared" si="0"/>
        <v>3754</v>
      </c>
      <c r="H12" s="46">
        <f t="shared" si="0"/>
        <v>3063</v>
      </c>
      <c r="I12" s="46">
        <f t="shared" ref="I12:M12" si="1">+SUM(I13:I14)</f>
        <v>3401</v>
      </c>
      <c r="J12" s="46">
        <f t="shared" si="1"/>
        <v>3952</v>
      </c>
      <c r="K12" s="46">
        <f t="shared" si="1"/>
        <v>3231</v>
      </c>
      <c r="L12" s="46">
        <f t="shared" si="1"/>
        <v>3575</v>
      </c>
      <c r="M12" s="46">
        <f t="shared" si="1"/>
        <v>2543</v>
      </c>
      <c r="N12" s="46">
        <v>3502</v>
      </c>
      <c r="O12" s="46">
        <v>3303</v>
      </c>
      <c r="P12" s="46">
        <f t="shared" ref="P12" si="2">+SUM(P13:P14)</f>
        <v>3268</v>
      </c>
      <c r="Q12" s="39"/>
    </row>
    <row r="13" spans="1:17" x14ac:dyDescent="0.35">
      <c r="A13" s="39"/>
      <c r="B13" s="45" t="s">
        <v>29</v>
      </c>
      <c r="C13" s="46">
        <v>863</v>
      </c>
      <c r="D13" s="46">
        <v>916</v>
      </c>
      <c r="E13" s="46">
        <v>840</v>
      </c>
      <c r="F13" s="46">
        <v>807</v>
      </c>
      <c r="G13" s="46">
        <v>866</v>
      </c>
      <c r="H13" s="46">
        <v>701</v>
      </c>
      <c r="I13" s="46">
        <v>787</v>
      </c>
      <c r="J13" s="46">
        <v>929</v>
      </c>
      <c r="K13" s="46">
        <v>694</v>
      </c>
      <c r="L13" s="46">
        <v>798</v>
      </c>
      <c r="M13" s="46">
        <v>622</v>
      </c>
      <c r="N13" s="46">
        <v>769</v>
      </c>
      <c r="O13" s="46">
        <v>753</v>
      </c>
      <c r="P13" s="46">
        <v>724</v>
      </c>
      <c r="Q13" s="39"/>
    </row>
    <row r="14" spans="1:17" ht="15" thickBot="1" x14ac:dyDescent="0.4">
      <c r="A14" s="39"/>
      <c r="B14" s="45" t="s">
        <v>31</v>
      </c>
      <c r="C14" s="46">
        <v>3107</v>
      </c>
      <c r="D14" s="46">
        <v>2932</v>
      </c>
      <c r="E14" s="46">
        <v>2638</v>
      </c>
      <c r="F14" s="46">
        <v>2596</v>
      </c>
      <c r="G14" s="46">
        <v>2888</v>
      </c>
      <c r="H14" s="46">
        <v>2362</v>
      </c>
      <c r="I14" s="46">
        <v>2614</v>
      </c>
      <c r="J14" s="46">
        <v>3023</v>
      </c>
      <c r="K14" s="46">
        <v>2537</v>
      </c>
      <c r="L14" s="46">
        <v>2777</v>
      </c>
      <c r="M14" s="46">
        <v>1921</v>
      </c>
      <c r="N14" s="46">
        <v>2733</v>
      </c>
      <c r="O14" s="46">
        <v>2550</v>
      </c>
      <c r="P14" s="46">
        <v>2544</v>
      </c>
      <c r="Q14" s="39"/>
    </row>
    <row r="15" spans="1:17" x14ac:dyDescent="0.35">
      <c r="A15" s="39"/>
      <c r="B15" s="48"/>
      <c r="C15" s="48"/>
      <c r="D15" s="48"/>
      <c r="E15" s="48"/>
      <c r="F15" s="48"/>
      <c r="G15" s="48"/>
      <c r="H15" s="48"/>
      <c r="I15" s="48"/>
      <c r="J15" s="48"/>
      <c r="K15" s="65"/>
      <c r="L15" s="65"/>
      <c r="M15" s="65"/>
      <c r="N15" s="65"/>
      <c r="O15" s="65"/>
      <c r="P15" s="65"/>
      <c r="Q15" s="39"/>
    </row>
    <row r="16" spans="1:17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49"/>
      <c r="L16" s="49"/>
      <c r="M16" s="49"/>
      <c r="N16" s="49"/>
      <c r="O16" s="49"/>
      <c r="P16" s="49"/>
      <c r="Q16" s="39"/>
    </row>
    <row r="17" spans="1:17" ht="16.5" x14ac:dyDescent="0.35">
      <c r="A17" s="39"/>
      <c r="B17" s="66" t="s">
        <v>67</v>
      </c>
      <c r="C17" s="39"/>
      <c r="D17" s="39"/>
      <c r="E17" s="39"/>
      <c r="F17" s="39"/>
      <c r="G17" s="39"/>
      <c r="H17" s="39"/>
      <c r="I17" s="39"/>
      <c r="J17" s="39"/>
      <c r="K17" s="49"/>
      <c r="L17" s="49"/>
      <c r="M17" s="49"/>
      <c r="N17" s="49"/>
      <c r="O17" s="49"/>
      <c r="P17" s="49"/>
      <c r="Q17" s="39"/>
    </row>
    <row r="18" spans="1:17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49"/>
      <c r="L18" s="49"/>
      <c r="M18" s="49"/>
      <c r="N18" s="49"/>
      <c r="O18" s="49"/>
      <c r="P18" s="49"/>
      <c r="Q18" s="39"/>
    </row>
    <row r="19" spans="1:17" ht="15" thickBot="1" x14ac:dyDescent="0.4">
      <c r="A19" s="39"/>
      <c r="B19" s="41"/>
      <c r="C19" s="41">
        <f t="shared" ref="C19:H19" si="3">+C7</f>
        <v>2010</v>
      </c>
      <c r="D19" s="41">
        <f t="shared" si="3"/>
        <v>2011</v>
      </c>
      <c r="E19" s="41">
        <f t="shared" si="3"/>
        <v>2012</v>
      </c>
      <c r="F19" s="41">
        <f t="shared" si="3"/>
        <v>2013</v>
      </c>
      <c r="G19" s="41">
        <f t="shared" si="3"/>
        <v>2014</v>
      </c>
      <c r="H19" s="41">
        <f t="shared" si="3"/>
        <v>2015</v>
      </c>
      <c r="I19" s="41">
        <f>+I7</f>
        <v>2016</v>
      </c>
      <c r="J19" s="41">
        <f>+J7</f>
        <v>2017</v>
      </c>
      <c r="K19" s="52">
        <f>+K7</f>
        <v>2018</v>
      </c>
      <c r="L19" s="52">
        <v>2019</v>
      </c>
      <c r="M19" s="52">
        <v>2020</v>
      </c>
      <c r="N19" s="52">
        <v>2021</v>
      </c>
      <c r="O19" s="52">
        <v>2022</v>
      </c>
      <c r="P19" s="52">
        <v>2023</v>
      </c>
      <c r="Q19" s="39"/>
    </row>
    <row r="20" spans="1:17" x14ac:dyDescent="0.35">
      <c r="A20" s="39"/>
      <c r="B20" s="42" t="s">
        <v>30</v>
      </c>
      <c r="C20" s="47"/>
      <c r="D20" s="47"/>
      <c r="E20" s="47"/>
      <c r="F20" s="47"/>
      <c r="G20" s="47"/>
      <c r="H20" s="47"/>
      <c r="I20" s="47"/>
      <c r="J20" s="47"/>
      <c r="K20" s="44"/>
      <c r="L20" s="44"/>
      <c r="M20" s="44"/>
      <c r="N20" s="44"/>
      <c r="O20" s="44"/>
      <c r="P20" s="44"/>
      <c r="Q20" s="39"/>
    </row>
    <row r="21" spans="1:17" x14ac:dyDescent="0.35">
      <c r="A21" s="39"/>
      <c r="B21" s="45" t="s">
        <v>26</v>
      </c>
      <c r="C21" s="46">
        <v>3327</v>
      </c>
      <c r="D21" s="46">
        <v>3105</v>
      </c>
      <c r="E21" s="46">
        <v>2974</v>
      </c>
      <c r="F21" s="46">
        <v>3024</v>
      </c>
      <c r="G21" s="46">
        <v>2651</v>
      </c>
      <c r="H21" s="46">
        <v>2535</v>
      </c>
      <c r="I21" s="46">
        <v>2717</v>
      </c>
      <c r="J21" s="46">
        <v>2684</v>
      </c>
      <c r="K21" s="46">
        <v>2649</v>
      </c>
      <c r="L21" s="46">
        <v>2778</v>
      </c>
      <c r="M21" s="46">
        <v>2404</v>
      </c>
      <c r="N21" s="46">
        <v>2552</v>
      </c>
      <c r="O21" s="46">
        <v>2807</v>
      </c>
      <c r="P21" s="46">
        <v>2981</v>
      </c>
      <c r="Q21" s="39"/>
    </row>
    <row r="22" spans="1:17" x14ac:dyDescent="0.35">
      <c r="A22" s="39"/>
      <c r="B22" s="45" t="s">
        <v>27</v>
      </c>
      <c r="C22" s="46">
        <v>2185</v>
      </c>
      <c r="D22" s="46">
        <v>2187</v>
      </c>
      <c r="E22" s="46">
        <v>1995</v>
      </c>
      <c r="F22" s="46">
        <v>1777</v>
      </c>
      <c r="G22" s="46">
        <v>1541</v>
      </c>
      <c r="H22" s="46">
        <v>1581</v>
      </c>
      <c r="I22" s="46">
        <v>1563</v>
      </c>
      <c r="J22" s="46">
        <v>1551</v>
      </c>
      <c r="K22" s="46">
        <v>1651</v>
      </c>
      <c r="L22" s="46">
        <v>1691</v>
      </c>
      <c r="M22" s="46">
        <v>1524</v>
      </c>
      <c r="N22" s="46">
        <v>1706</v>
      </c>
      <c r="O22" s="46">
        <v>1852</v>
      </c>
      <c r="P22" s="46">
        <v>1986</v>
      </c>
      <c r="Q22" s="39"/>
    </row>
    <row r="23" spans="1:17" x14ac:dyDescent="0.35">
      <c r="A23" s="39"/>
      <c r="B23" s="45" t="s">
        <v>31</v>
      </c>
      <c r="C23" s="46">
        <v>3072</v>
      </c>
      <c r="D23" s="46">
        <v>2931</v>
      </c>
      <c r="E23" s="46">
        <v>2750</v>
      </c>
      <c r="F23" s="46">
        <v>2672</v>
      </c>
      <c r="G23" s="46">
        <v>2791</v>
      </c>
      <c r="H23" s="46">
        <v>2709</v>
      </c>
      <c r="I23" s="46">
        <v>2536</v>
      </c>
      <c r="J23" s="46">
        <v>2782</v>
      </c>
      <c r="K23" s="46">
        <v>2854</v>
      </c>
      <c r="L23" s="46">
        <v>2860</v>
      </c>
      <c r="M23" s="46">
        <v>2516</v>
      </c>
      <c r="N23" s="46">
        <v>2564</v>
      </c>
      <c r="O23" s="46">
        <v>2702</v>
      </c>
      <c r="P23" s="46">
        <v>2747</v>
      </c>
      <c r="Q23" s="39"/>
    </row>
    <row r="24" spans="1:17" x14ac:dyDescent="0.35">
      <c r="A24" s="39"/>
      <c r="B24" s="45" t="s">
        <v>57</v>
      </c>
      <c r="C24" s="46">
        <v>614</v>
      </c>
      <c r="D24" s="46">
        <v>586</v>
      </c>
      <c r="E24" s="46">
        <v>582</v>
      </c>
      <c r="F24" s="46">
        <v>533</v>
      </c>
      <c r="G24" s="46">
        <v>542</v>
      </c>
      <c r="H24" s="46">
        <v>518</v>
      </c>
      <c r="I24" s="46">
        <v>474</v>
      </c>
      <c r="J24" s="46">
        <v>472</v>
      </c>
      <c r="K24" s="46">
        <v>536</v>
      </c>
      <c r="L24" s="46">
        <v>600</v>
      </c>
      <c r="M24" s="46">
        <v>511</v>
      </c>
      <c r="N24" s="46">
        <v>412</v>
      </c>
      <c r="O24" s="46">
        <v>449</v>
      </c>
      <c r="P24" s="46">
        <v>475</v>
      </c>
      <c r="Q24" s="39"/>
    </row>
    <row r="25" spans="1:17" ht="15" thickBot="1" x14ac:dyDescent="0.4">
      <c r="A25" s="39"/>
      <c r="B25" s="45" t="s">
        <v>28</v>
      </c>
      <c r="C25" s="46">
        <f t="shared" ref="C25:H25" si="4">+C101</f>
        <v>2071</v>
      </c>
      <c r="D25" s="46">
        <f t="shared" si="4"/>
        <v>1926</v>
      </c>
      <c r="E25" s="46">
        <f t="shared" si="4"/>
        <v>1765</v>
      </c>
      <c r="F25" s="46">
        <f t="shared" si="4"/>
        <v>1731</v>
      </c>
      <c r="G25" s="46">
        <f t="shared" si="4"/>
        <v>1899</v>
      </c>
      <c r="H25" s="46">
        <f t="shared" si="4"/>
        <v>1607</v>
      </c>
      <c r="I25" s="46">
        <f t="shared" ref="I25:N25" si="5">+I101</f>
        <v>1630</v>
      </c>
      <c r="J25" s="46">
        <f t="shared" si="5"/>
        <v>1872</v>
      </c>
      <c r="K25" s="46">
        <f t="shared" si="5"/>
        <v>1712</v>
      </c>
      <c r="L25" s="46">
        <f t="shared" si="5"/>
        <v>1851</v>
      </c>
      <c r="M25" s="46">
        <f t="shared" si="5"/>
        <v>1329</v>
      </c>
      <c r="N25" s="46">
        <f t="shared" si="5"/>
        <v>1735</v>
      </c>
      <c r="O25" s="46">
        <v>1695</v>
      </c>
      <c r="P25" s="46">
        <f t="shared" ref="P25" si="6">+P101</f>
        <v>1219</v>
      </c>
      <c r="Q25" s="39"/>
    </row>
    <row r="26" spans="1:17" x14ac:dyDescent="0.35">
      <c r="A26" s="39"/>
      <c r="B26" s="42" t="s">
        <v>32</v>
      </c>
      <c r="C26" s="47"/>
      <c r="D26" s="47"/>
      <c r="E26" s="47"/>
      <c r="F26" s="47"/>
      <c r="G26" s="47"/>
      <c r="H26" s="47"/>
      <c r="I26" s="47"/>
      <c r="J26" s="47"/>
      <c r="K26" s="44"/>
      <c r="L26" s="44"/>
      <c r="M26" s="44"/>
      <c r="N26" s="44"/>
      <c r="O26" s="44"/>
      <c r="P26" s="44"/>
      <c r="Q26" s="39"/>
    </row>
    <row r="27" spans="1:17" x14ac:dyDescent="0.35">
      <c r="A27" s="39"/>
      <c r="B27" s="45" t="s">
        <v>26</v>
      </c>
      <c r="C27" s="46">
        <f t="shared" ref="C27:G27" si="7">+C36</f>
        <v>226</v>
      </c>
      <c r="D27" s="46">
        <f t="shared" si="7"/>
        <v>181</v>
      </c>
      <c r="E27" s="46">
        <f t="shared" si="7"/>
        <v>187</v>
      </c>
      <c r="F27" s="46">
        <f t="shared" si="7"/>
        <v>173</v>
      </c>
      <c r="G27" s="46">
        <f t="shared" si="7"/>
        <v>145</v>
      </c>
      <c r="H27" s="46">
        <f>+H36</f>
        <v>168</v>
      </c>
      <c r="I27" s="46">
        <f t="shared" ref="I27:J27" si="8">+I36</f>
        <v>141</v>
      </c>
      <c r="J27" s="46">
        <f t="shared" si="8"/>
        <v>136</v>
      </c>
      <c r="K27" s="46">
        <f t="shared" ref="K27:L27" si="9">+K36</f>
        <v>150</v>
      </c>
      <c r="L27" s="46">
        <f t="shared" si="9"/>
        <v>160</v>
      </c>
      <c r="M27" s="46">
        <f t="shared" ref="M27:N27" si="10">+M36</f>
        <v>116</v>
      </c>
      <c r="N27" s="46">
        <f t="shared" si="10"/>
        <v>153</v>
      </c>
      <c r="O27" s="46">
        <v>204</v>
      </c>
      <c r="P27" s="46">
        <f t="shared" ref="P27" si="11">+P36</f>
        <v>209</v>
      </c>
      <c r="Q27" s="39"/>
    </row>
    <row r="28" spans="1:17" x14ac:dyDescent="0.35">
      <c r="A28" s="39"/>
      <c r="B28" s="45" t="s">
        <v>27</v>
      </c>
      <c r="C28" s="46">
        <f t="shared" ref="C28:G28" si="12">+C52</f>
        <v>410</v>
      </c>
      <c r="D28" s="46">
        <f t="shared" si="12"/>
        <v>381</v>
      </c>
      <c r="E28" s="46">
        <f t="shared" si="12"/>
        <v>340</v>
      </c>
      <c r="F28" s="46">
        <f t="shared" si="12"/>
        <v>268</v>
      </c>
      <c r="G28" s="46">
        <f t="shared" si="12"/>
        <v>232</v>
      </c>
      <c r="H28" s="46">
        <f>+H52</f>
        <v>249</v>
      </c>
      <c r="I28" s="46">
        <f t="shared" ref="I28:J28" si="13">+I52</f>
        <v>275</v>
      </c>
      <c r="J28" s="46">
        <f t="shared" si="13"/>
        <v>272</v>
      </c>
      <c r="K28" s="46">
        <f t="shared" ref="K28:L28" si="14">+K52</f>
        <v>310</v>
      </c>
      <c r="L28" s="46">
        <f t="shared" si="14"/>
        <v>344</v>
      </c>
      <c r="M28" s="46">
        <f t="shared" ref="M28:N28" si="15">+M52</f>
        <v>307</v>
      </c>
      <c r="N28" s="46">
        <f t="shared" si="15"/>
        <v>300</v>
      </c>
      <c r="O28" s="46">
        <v>296</v>
      </c>
      <c r="P28" s="46">
        <f t="shared" ref="P28" si="16">+P52</f>
        <v>367</v>
      </c>
      <c r="Q28" s="39"/>
    </row>
    <row r="29" spans="1:17" x14ac:dyDescent="0.35">
      <c r="A29" s="39"/>
      <c r="B29" s="45" t="s">
        <v>31</v>
      </c>
      <c r="C29" s="46">
        <f t="shared" ref="C29:G29" si="17">+C69</f>
        <v>1448</v>
      </c>
      <c r="D29" s="46">
        <f t="shared" si="17"/>
        <v>1306</v>
      </c>
      <c r="E29" s="46">
        <f t="shared" si="17"/>
        <v>1221</v>
      </c>
      <c r="F29" s="46">
        <f t="shared" si="17"/>
        <v>1233</v>
      </c>
      <c r="G29" s="46">
        <f t="shared" si="17"/>
        <v>1307</v>
      </c>
      <c r="H29" s="46">
        <f>+H69</f>
        <v>1195</v>
      </c>
      <c r="I29" s="46">
        <f t="shared" ref="I29:J29" si="18">+I69</f>
        <v>1304</v>
      </c>
      <c r="J29" s="46">
        <f t="shared" si="18"/>
        <v>1344</v>
      </c>
      <c r="K29" s="46">
        <f t="shared" ref="K29:L29" si="19">+K69</f>
        <v>1308</v>
      </c>
      <c r="L29" s="46">
        <f t="shared" si="19"/>
        <v>1362</v>
      </c>
      <c r="M29" s="46">
        <f t="shared" ref="M29:N29" si="20">+M69</f>
        <v>1151</v>
      </c>
      <c r="N29" s="46">
        <f t="shared" si="20"/>
        <v>1359</v>
      </c>
      <c r="O29" s="46">
        <v>1291</v>
      </c>
      <c r="P29" s="46">
        <f t="shared" ref="P29" si="21">+P69</f>
        <v>1348</v>
      </c>
      <c r="Q29" s="39"/>
    </row>
    <row r="30" spans="1:17" x14ac:dyDescent="0.35">
      <c r="A30" s="39"/>
      <c r="B30" s="45" t="s">
        <v>57</v>
      </c>
      <c r="C30" s="46">
        <f t="shared" ref="C30:G30" si="22">+C85</f>
        <v>285</v>
      </c>
      <c r="D30" s="46">
        <f t="shared" si="22"/>
        <v>295</v>
      </c>
      <c r="E30" s="46">
        <f t="shared" si="22"/>
        <v>264</v>
      </c>
      <c r="F30" s="46">
        <f t="shared" si="22"/>
        <v>245</v>
      </c>
      <c r="G30" s="46">
        <f t="shared" si="22"/>
        <v>252</v>
      </c>
      <c r="H30" s="46">
        <f>+H85</f>
        <v>221</v>
      </c>
      <c r="I30" s="46">
        <f t="shared" ref="I30:J30" si="23">+I85</f>
        <v>207</v>
      </c>
      <c r="J30" s="46">
        <f t="shared" si="23"/>
        <v>230</v>
      </c>
      <c r="K30" s="46">
        <f t="shared" ref="K30:L30" si="24">+K85</f>
        <v>252</v>
      </c>
      <c r="L30" s="46">
        <f t="shared" si="24"/>
        <v>295</v>
      </c>
      <c r="M30" s="46">
        <f t="shared" ref="M30:N30" si="25">+M85</f>
        <v>180</v>
      </c>
      <c r="N30" s="46">
        <f t="shared" si="25"/>
        <v>219</v>
      </c>
      <c r="O30" s="46">
        <v>210</v>
      </c>
      <c r="P30" s="46">
        <f t="shared" ref="P30" si="26">+P85</f>
        <v>216</v>
      </c>
      <c r="Q30" s="39"/>
    </row>
    <row r="31" spans="1:17" x14ac:dyDescent="0.35">
      <c r="A31" s="39"/>
      <c r="B31" s="38"/>
      <c r="C31" s="38"/>
      <c r="D31" s="38"/>
      <c r="E31" s="38"/>
      <c r="F31" s="38"/>
      <c r="G31" s="38"/>
      <c r="H31" s="38"/>
      <c r="I31" s="38"/>
      <c r="J31" s="38"/>
      <c r="K31" s="67"/>
      <c r="L31" s="67"/>
      <c r="M31" s="67"/>
      <c r="N31" s="67"/>
      <c r="O31" s="67"/>
      <c r="P31" s="67"/>
      <c r="Q31" s="39"/>
    </row>
    <row r="32" spans="1:17" x14ac:dyDescent="0.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49"/>
      <c r="L32" s="49"/>
      <c r="M32" s="49"/>
      <c r="N32" s="49"/>
      <c r="O32" s="49"/>
      <c r="P32" s="49"/>
      <c r="Q32" s="39"/>
    </row>
    <row r="33" spans="1:17" x14ac:dyDescent="0.35">
      <c r="A33" s="39"/>
      <c r="B33" s="52" t="s">
        <v>33</v>
      </c>
      <c r="C33" s="39"/>
      <c r="D33" s="39"/>
      <c r="E33" s="39"/>
      <c r="F33" s="39"/>
      <c r="G33" s="39"/>
      <c r="H33" s="39"/>
      <c r="I33" s="39"/>
      <c r="J33" s="39"/>
      <c r="K33" s="49"/>
      <c r="L33" s="49"/>
      <c r="M33" s="49"/>
      <c r="N33" s="49"/>
      <c r="O33" s="49"/>
      <c r="P33" s="49"/>
      <c r="Q33" s="39"/>
    </row>
    <row r="34" spans="1:17" x14ac:dyDescent="0.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49"/>
      <c r="L34" s="49"/>
      <c r="M34" s="49"/>
      <c r="N34" s="49"/>
      <c r="O34" s="49"/>
      <c r="P34" s="49"/>
      <c r="Q34" s="39"/>
    </row>
    <row r="35" spans="1:17" ht="15" thickBot="1" x14ac:dyDescent="0.4">
      <c r="A35" s="39"/>
      <c r="B35" s="41"/>
      <c r="C35" s="41">
        <f t="shared" ref="C35:K35" si="27">+C7</f>
        <v>2010</v>
      </c>
      <c r="D35" s="41">
        <f t="shared" si="27"/>
        <v>2011</v>
      </c>
      <c r="E35" s="41">
        <f t="shared" si="27"/>
        <v>2012</v>
      </c>
      <c r="F35" s="41">
        <f t="shared" si="27"/>
        <v>2013</v>
      </c>
      <c r="G35" s="41">
        <f t="shared" si="27"/>
        <v>2014</v>
      </c>
      <c r="H35" s="41">
        <f t="shared" si="27"/>
        <v>2015</v>
      </c>
      <c r="I35" s="41">
        <f t="shared" si="27"/>
        <v>2016</v>
      </c>
      <c r="J35" s="41">
        <f t="shared" si="27"/>
        <v>2017</v>
      </c>
      <c r="K35" s="52">
        <f t="shared" si="27"/>
        <v>2018</v>
      </c>
      <c r="L35" s="52">
        <v>2019</v>
      </c>
      <c r="M35" s="52">
        <v>2020</v>
      </c>
      <c r="N35" s="52">
        <v>2021</v>
      </c>
      <c r="O35" s="52">
        <v>2022</v>
      </c>
      <c r="P35" s="52">
        <v>2023</v>
      </c>
      <c r="Q35" s="39"/>
    </row>
    <row r="36" spans="1:17" ht="15" thickBot="1" x14ac:dyDescent="0.4">
      <c r="A36" s="39"/>
      <c r="B36" s="68" t="s">
        <v>34</v>
      </c>
      <c r="C36" s="69">
        <f>+C38+C39</f>
        <v>226</v>
      </c>
      <c r="D36" s="69">
        <f t="shared" ref="D36:N36" si="28">+D38+D39</f>
        <v>181</v>
      </c>
      <c r="E36" s="69">
        <f t="shared" si="28"/>
        <v>187</v>
      </c>
      <c r="F36" s="69">
        <f t="shared" si="28"/>
        <v>173</v>
      </c>
      <c r="G36" s="69">
        <f t="shared" si="28"/>
        <v>145</v>
      </c>
      <c r="H36" s="69">
        <f t="shared" si="28"/>
        <v>168</v>
      </c>
      <c r="I36" s="69">
        <f t="shared" si="28"/>
        <v>141</v>
      </c>
      <c r="J36" s="69">
        <f t="shared" si="28"/>
        <v>136</v>
      </c>
      <c r="K36" s="69">
        <f t="shared" si="28"/>
        <v>150</v>
      </c>
      <c r="L36" s="69">
        <f t="shared" si="28"/>
        <v>160</v>
      </c>
      <c r="M36" s="69">
        <f t="shared" si="28"/>
        <v>116</v>
      </c>
      <c r="N36" s="69">
        <f t="shared" si="28"/>
        <v>153</v>
      </c>
      <c r="O36" s="69">
        <v>204</v>
      </c>
      <c r="P36" s="69">
        <f t="shared" ref="P36" si="29">+P38+P39</f>
        <v>209</v>
      </c>
      <c r="Q36" s="39"/>
    </row>
    <row r="37" spans="1:17" x14ac:dyDescent="0.35">
      <c r="A37" s="39"/>
      <c r="B37" s="42" t="s">
        <v>52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39"/>
    </row>
    <row r="38" spans="1:17" x14ac:dyDescent="0.35">
      <c r="A38" s="39"/>
      <c r="B38" s="70" t="s">
        <v>17</v>
      </c>
      <c r="C38" s="54">
        <v>39</v>
      </c>
      <c r="D38" s="54">
        <v>34</v>
      </c>
      <c r="E38" s="54">
        <v>23</v>
      </c>
      <c r="F38" s="54">
        <v>23</v>
      </c>
      <c r="G38" s="54">
        <v>32</v>
      </c>
      <c r="H38" s="54">
        <v>23</v>
      </c>
      <c r="I38" s="54">
        <v>23</v>
      </c>
      <c r="J38" s="54">
        <v>19</v>
      </c>
      <c r="K38" s="54">
        <v>21</v>
      </c>
      <c r="L38" s="54">
        <v>26</v>
      </c>
      <c r="M38" s="54">
        <v>19</v>
      </c>
      <c r="N38" s="54">
        <v>23</v>
      </c>
      <c r="O38" s="54">
        <v>40</v>
      </c>
      <c r="P38" s="54">
        <v>26</v>
      </c>
      <c r="Q38" s="39"/>
    </row>
    <row r="39" spans="1:17" ht="15" thickBot="1" x14ac:dyDescent="0.4">
      <c r="A39" s="39"/>
      <c r="B39" s="45" t="s">
        <v>16</v>
      </c>
      <c r="C39" s="46">
        <v>187</v>
      </c>
      <c r="D39" s="46">
        <v>147</v>
      </c>
      <c r="E39" s="46">
        <v>164</v>
      </c>
      <c r="F39" s="46">
        <v>150</v>
      </c>
      <c r="G39" s="46">
        <v>113</v>
      </c>
      <c r="H39" s="46">
        <v>145</v>
      </c>
      <c r="I39" s="46">
        <v>118</v>
      </c>
      <c r="J39" s="46">
        <v>117</v>
      </c>
      <c r="K39" s="46">
        <v>129</v>
      </c>
      <c r="L39" s="46">
        <v>134</v>
      </c>
      <c r="M39" s="46">
        <v>97</v>
      </c>
      <c r="N39" s="46">
        <v>130</v>
      </c>
      <c r="O39" s="46">
        <v>164</v>
      </c>
      <c r="P39" s="46">
        <v>183</v>
      </c>
      <c r="Q39" s="39"/>
    </row>
    <row r="40" spans="1:17" ht="15" thickBot="1" x14ac:dyDescent="0.4">
      <c r="A40" s="39"/>
      <c r="B40" s="71" t="s">
        <v>35</v>
      </c>
      <c r="C40" s="72">
        <v>16.318484975266408</v>
      </c>
      <c r="D40" s="72">
        <v>16.392253136933988</v>
      </c>
      <c r="E40" s="72">
        <v>16</v>
      </c>
      <c r="F40" s="72">
        <v>16.04</v>
      </c>
      <c r="G40" s="72">
        <v>16.22</v>
      </c>
      <c r="H40" s="72">
        <v>16.5</v>
      </c>
      <c r="I40" s="72">
        <v>16.399999999999999</v>
      </c>
      <c r="J40" s="72">
        <v>16.239999999999998</v>
      </c>
      <c r="K40" s="72">
        <v>16.190000000000001</v>
      </c>
      <c r="L40" s="72">
        <v>16.54</v>
      </c>
      <c r="M40" s="72">
        <v>16.47</v>
      </c>
      <c r="N40" s="72">
        <v>16.2</v>
      </c>
      <c r="O40" s="72">
        <v>16.190000000000001</v>
      </c>
      <c r="P40" s="72">
        <v>16.23</v>
      </c>
      <c r="Q40" s="39"/>
    </row>
    <row r="41" spans="1:17" x14ac:dyDescent="0.35">
      <c r="A41" s="39"/>
      <c r="B41" s="42" t="s">
        <v>58</v>
      </c>
      <c r="C41" s="47"/>
      <c r="D41" s="47"/>
      <c r="E41" s="47"/>
      <c r="F41" s="47"/>
      <c r="G41" s="47"/>
      <c r="H41" s="47"/>
      <c r="I41" s="47"/>
      <c r="J41" s="47"/>
      <c r="K41" s="44"/>
      <c r="L41" s="44"/>
      <c r="M41" s="44"/>
      <c r="N41" s="44"/>
      <c r="O41" s="44"/>
      <c r="P41" s="44"/>
      <c r="Q41" s="39"/>
    </row>
    <row r="42" spans="1:17" x14ac:dyDescent="0.35">
      <c r="A42" s="39"/>
      <c r="B42" s="45" t="s">
        <v>36</v>
      </c>
      <c r="C42" s="73">
        <v>52.121212121212125</v>
      </c>
      <c r="D42" s="73">
        <v>49.802371541501977</v>
      </c>
      <c r="E42" s="73">
        <v>55.769230769230774</v>
      </c>
      <c r="F42" s="73">
        <v>46.58</v>
      </c>
      <c r="G42" s="73">
        <v>40.869999999999997</v>
      </c>
      <c r="H42" s="73">
        <v>54.85</v>
      </c>
      <c r="I42" s="73">
        <v>50.37</v>
      </c>
      <c r="J42" s="73">
        <v>47.93</v>
      </c>
      <c r="K42" s="73">
        <v>42.36</v>
      </c>
      <c r="L42" s="73">
        <v>49.89</v>
      </c>
      <c r="M42" s="73">
        <v>45.33</v>
      </c>
      <c r="N42" s="73">
        <v>36.89</v>
      </c>
      <c r="O42" s="73">
        <v>52.45</v>
      </c>
      <c r="P42" s="73">
        <v>31.82</v>
      </c>
      <c r="Q42" s="39"/>
    </row>
    <row r="43" spans="1:17" x14ac:dyDescent="0.35">
      <c r="A43" s="39"/>
      <c r="B43" s="70" t="s">
        <v>37</v>
      </c>
      <c r="C43" s="74">
        <v>26.666666666666668</v>
      </c>
      <c r="D43" s="74">
        <v>22.92490118577075</v>
      </c>
      <c r="E43" s="74">
        <v>24.23076923076923</v>
      </c>
      <c r="F43" s="74">
        <v>26.92</v>
      </c>
      <c r="G43" s="74">
        <v>35.22</v>
      </c>
      <c r="H43" s="74">
        <v>25.24</v>
      </c>
      <c r="I43" s="74">
        <v>27.04</v>
      </c>
      <c r="J43" s="74">
        <v>29.17</v>
      </c>
      <c r="K43" s="74">
        <v>29.06</v>
      </c>
      <c r="L43" s="74">
        <v>25.5</v>
      </c>
      <c r="M43" s="74">
        <v>26.16</v>
      </c>
      <c r="N43" s="74">
        <v>31.97</v>
      </c>
      <c r="O43" s="74">
        <v>41.18</v>
      </c>
      <c r="P43" s="74">
        <v>29.92</v>
      </c>
      <c r="Q43" s="39"/>
    </row>
    <row r="44" spans="1:17" x14ac:dyDescent="0.35">
      <c r="A44" s="39"/>
      <c r="B44" s="70" t="s">
        <v>38</v>
      </c>
      <c r="C44" s="74">
        <v>9.3939393939393927</v>
      </c>
      <c r="D44" s="74">
        <v>10.276679841897234</v>
      </c>
      <c r="E44" s="74">
        <v>5.7692307692307692</v>
      </c>
      <c r="F44" s="74">
        <v>10.25</v>
      </c>
      <c r="G44" s="74">
        <v>9.5649999999999995</v>
      </c>
      <c r="H44" s="74">
        <v>6.3</v>
      </c>
      <c r="I44" s="74">
        <v>8.19</v>
      </c>
      <c r="J44" s="74">
        <v>9.0299999999999994</v>
      </c>
      <c r="K44" s="74">
        <v>9.85</v>
      </c>
      <c r="L44" s="74">
        <v>8.69</v>
      </c>
      <c r="M44" s="74">
        <v>9.57</v>
      </c>
      <c r="N44" s="74">
        <v>10.25</v>
      </c>
      <c r="O44" s="74">
        <v>11.27</v>
      </c>
      <c r="P44" s="74">
        <v>7.58</v>
      </c>
      <c r="Q44" s="39"/>
    </row>
    <row r="45" spans="1:17" x14ac:dyDescent="0.35">
      <c r="A45" s="39"/>
      <c r="B45" s="70" t="s">
        <v>39</v>
      </c>
      <c r="C45" s="75">
        <v>3.0303030303030303</v>
      </c>
      <c r="D45" s="75">
        <v>6.3241106719367588</v>
      </c>
      <c r="E45" s="75">
        <v>1.9230769230769231</v>
      </c>
      <c r="F45" s="75">
        <v>2.99</v>
      </c>
      <c r="G45" s="75">
        <v>3.4780000000000002</v>
      </c>
      <c r="H45" s="75">
        <v>2.9</v>
      </c>
      <c r="I45" s="75">
        <v>3.54</v>
      </c>
      <c r="J45" s="75">
        <v>3.2</v>
      </c>
      <c r="K45" s="76">
        <v>3.94</v>
      </c>
      <c r="L45" s="76">
        <v>3.47</v>
      </c>
      <c r="M45" s="76">
        <v>9.57</v>
      </c>
      <c r="N45" s="76">
        <v>0.82</v>
      </c>
      <c r="O45" s="76">
        <v>2.94</v>
      </c>
      <c r="P45" s="76">
        <v>5.68</v>
      </c>
      <c r="Q45" s="39"/>
    </row>
    <row r="46" spans="1:17" ht="15" thickBot="1" x14ac:dyDescent="0.4">
      <c r="A46" s="39"/>
      <c r="B46" s="70" t="s">
        <v>40</v>
      </c>
      <c r="C46" s="74">
        <v>5.1515151515151514</v>
      </c>
      <c r="D46" s="74">
        <v>4.3478260869565215</v>
      </c>
      <c r="E46" s="74">
        <v>5.7692307692307692</v>
      </c>
      <c r="F46" s="74">
        <v>5.55</v>
      </c>
      <c r="G46" s="74">
        <v>5.2169999999999996</v>
      </c>
      <c r="H46" s="74">
        <v>3.88</v>
      </c>
      <c r="I46" s="74">
        <v>4.3899999999999997</v>
      </c>
      <c r="J46" s="74">
        <v>3.61</v>
      </c>
      <c r="K46" s="74">
        <v>2.46</v>
      </c>
      <c r="L46" s="74">
        <v>4.08</v>
      </c>
      <c r="M46" s="74">
        <v>6.32</v>
      </c>
      <c r="N46" s="74">
        <v>5.33</v>
      </c>
      <c r="O46" s="74">
        <v>5.39</v>
      </c>
      <c r="P46" s="74">
        <v>4.17</v>
      </c>
      <c r="Q46" s="39"/>
    </row>
    <row r="47" spans="1:17" x14ac:dyDescent="0.35">
      <c r="A47" s="39"/>
      <c r="B47" s="48"/>
      <c r="C47" s="48"/>
      <c r="D47" s="48"/>
      <c r="E47" s="48"/>
      <c r="F47" s="48"/>
      <c r="G47" s="48"/>
      <c r="H47" s="48"/>
      <c r="I47" s="48"/>
      <c r="J47" s="48"/>
      <c r="K47" s="65"/>
      <c r="L47" s="65"/>
      <c r="M47" s="65"/>
      <c r="N47" s="65"/>
      <c r="O47" s="65"/>
      <c r="P47" s="65"/>
      <c r="Q47" s="39"/>
    </row>
    <row r="48" spans="1:17" x14ac:dyDescent="0.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49"/>
      <c r="L48" s="49"/>
      <c r="M48" s="49"/>
      <c r="N48" s="49"/>
      <c r="O48" s="49"/>
      <c r="P48" s="49"/>
      <c r="Q48" s="39"/>
    </row>
    <row r="49" spans="1:17" x14ac:dyDescent="0.35">
      <c r="A49" s="39"/>
      <c r="B49" s="52" t="s">
        <v>41</v>
      </c>
      <c r="C49" s="39"/>
      <c r="D49" s="39"/>
      <c r="E49" s="39"/>
      <c r="F49" s="39"/>
      <c r="G49" s="39"/>
      <c r="H49" s="39"/>
      <c r="I49" s="39"/>
      <c r="J49" s="39"/>
      <c r="K49" s="49"/>
      <c r="L49" s="49"/>
      <c r="M49" s="49"/>
      <c r="N49" s="49"/>
      <c r="O49" s="49"/>
      <c r="P49" s="49"/>
      <c r="Q49" s="39"/>
    </row>
    <row r="50" spans="1:17" x14ac:dyDescent="0.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49"/>
      <c r="L50" s="49"/>
      <c r="M50" s="49"/>
      <c r="N50" s="49"/>
      <c r="O50" s="49"/>
      <c r="P50" s="49"/>
      <c r="Q50" s="39"/>
    </row>
    <row r="51" spans="1:17" ht="15" thickBot="1" x14ac:dyDescent="0.4">
      <c r="A51" s="39"/>
      <c r="B51" s="41"/>
      <c r="C51" s="41">
        <f t="shared" ref="C51:K51" si="30">+C7</f>
        <v>2010</v>
      </c>
      <c r="D51" s="41">
        <f t="shared" si="30"/>
        <v>2011</v>
      </c>
      <c r="E51" s="41">
        <f t="shared" si="30"/>
        <v>2012</v>
      </c>
      <c r="F51" s="41">
        <f t="shared" si="30"/>
        <v>2013</v>
      </c>
      <c r="G51" s="41">
        <f t="shared" si="30"/>
        <v>2014</v>
      </c>
      <c r="H51" s="41">
        <f t="shared" si="30"/>
        <v>2015</v>
      </c>
      <c r="I51" s="41">
        <f t="shared" si="30"/>
        <v>2016</v>
      </c>
      <c r="J51" s="41">
        <f t="shared" si="30"/>
        <v>2017</v>
      </c>
      <c r="K51" s="52">
        <f t="shared" si="30"/>
        <v>2018</v>
      </c>
      <c r="L51" s="52">
        <v>2019</v>
      </c>
      <c r="M51" s="52">
        <v>2020</v>
      </c>
      <c r="N51" s="52">
        <v>2021</v>
      </c>
      <c r="O51" s="52">
        <v>2022</v>
      </c>
      <c r="P51" s="52">
        <v>2023</v>
      </c>
      <c r="Q51" s="39"/>
    </row>
    <row r="52" spans="1:17" ht="15" thickBot="1" x14ac:dyDescent="0.4">
      <c r="A52" s="39"/>
      <c r="B52" s="68" t="s">
        <v>42</v>
      </c>
      <c r="C52" s="69">
        <f>+SUM(C55:C56)</f>
        <v>410</v>
      </c>
      <c r="D52" s="69">
        <f t="shared" ref="D52:N52" si="31">+SUM(D55:D56)</f>
        <v>381</v>
      </c>
      <c r="E52" s="69">
        <f t="shared" si="31"/>
        <v>340</v>
      </c>
      <c r="F52" s="69">
        <f t="shared" si="31"/>
        <v>268</v>
      </c>
      <c r="G52" s="69">
        <f t="shared" si="31"/>
        <v>232</v>
      </c>
      <c r="H52" s="69">
        <f t="shared" si="31"/>
        <v>249</v>
      </c>
      <c r="I52" s="69">
        <f t="shared" si="31"/>
        <v>275</v>
      </c>
      <c r="J52" s="69">
        <f t="shared" si="31"/>
        <v>272</v>
      </c>
      <c r="K52" s="69">
        <f t="shared" si="31"/>
        <v>310</v>
      </c>
      <c r="L52" s="69">
        <f t="shared" si="31"/>
        <v>344</v>
      </c>
      <c r="M52" s="69">
        <f t="shared" si="31"/>
        <v>307</v>
      </c>
      <c r="N52" s="69">
        <f t="shared" si="31"/>
        <v>300</v>
      </c>
      <c r="O52" s="69">
        <v>296</v>
      </c>
      <c r="P52" s="69">
        <f t="shared" ref="P52" si="32">+SUM(P55:P56)</f>
        <v>367</v>
      </c>
      <c r="Q52" s="39"/>
    </row>
    <row r="53" spans="1:17" ht="15" thickBot="1" x14ac:dyDescent="0.4">
      <c r="A53" s="39"/>
      <c r="B53" s="71" t="s">
        <v>59</v>
      </c>
      <c r="C53" s="72">
        <v>77.944214876033058</v>
      </c>
      <c r="D53" s="72">
        <v>82.343909928352105</v>
      </c>
      <c r="E53" s="72">
        <v>79.795105293113266</v>
      </c>
      <c r="F53" s="72">
        <v>84.213797389683037</v>
      </c>
      <c r="G53" s="72">
        <v>82.77</v>
      </c>
      <c r="H53" s="72">
        <v>84.71</v>
      </c>
      <c r="I53" s="72">
        <v>81.87</v>
      </c>
      <c r="J53" s="72">
        <v>84.09</v>
      </c>
      <c r="K53" s="72">
        <v>83.15</v>
      </c>
      <c r="L53" s="72">
        <v>81.7</v>
      </c>
      <c r="M53" s="72">
        <v>82.51</v>
      </c>
      <c r="N53" s="72">
        <v>82.8</v>
      </c>
      <c r="O53" s="72">
        <v>81.400000000000006</v>
      </c>
      <c r="P53" s="72">
        <v>82.6</v>
      </c>
      <c r="Q53" s="39"/>
    </row>
    <row r="54" spans="1:17" x14ac:dyDescent="0.35">
      <c r="A54" s="39"/>
      <c r="B54" s="42" t="s">
        <v>52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39"/>
    </row>
    <row r="55" spans="1:17" x14ac:dyDescent="0.35">
      <c r="A55" s="39"/>
      <c r="B55" s="70" t="s">
        <v>17</v>
      </c>
      <c r="C55" s="77">
        <v>78</v>
      </c>
      <c r="D55" s="77">
        <v>69</v>
      </c>
      <c r="E55" s="77">
        <v>64</v>
      </c>
      <c r="F55" s="77">
        <v>69</v>
      </c>
      <c r="G55" s="77">
        <v>49</v>
      </c>
      <c r="H55" s="77">
        <v>52</v>
      </c>
      <c r="I55" s="77">
        <v>65</v>
      </c>
      <c r="J55" s="77">
        <v>69</v>
      </c>
      <c r="K55" s="77">
        <v>92</v>
      </c>
      <c r="L55" s="77">
        <v>56</v>
      </c>
      <c r="M55" s="77">
        <v>71</v>
      </c>
      <c r="N55" s="77">
        <v>49</v>
      </c>
      <c r="O55" s="77">
        <v>63</v>
      </c>
      <c r="P55" s="77">
        <v>72</v>
      </c>
      <c r="Q55" s="39"/>
    </row>
    <row r="56" spans="1:17" ht="15" thickBot="1" x14ac:dyDescent="0.4">
      <c r="A56" s="39"/>
      <c r="B56" s="45" t="s">
        <v>16</v>
      </c>
      <c r="C56" s="78">
        <v>332</v>
      </c>
      <c r="D56" s="78">
        <v>312</v>
      </c>
      <c r="E56" s="78">
        <v>276</v>
      </c>
      <c r="F56" s="78">
        <v>199</v>
      </c>
      <c r="G56" s="78">
        <v>183</v>
      </c>
      <c r="H56" s="78">
        <v>197</v>
      </c>
      <c r="I56" s="78">
        <v>210</v>
      </c>
      <c r="J56" s="78">
        <v>203</v>
      </c>
      <c r="K56" s="78">
        <f>310-K55</f>
        <v>218</v>
      </c>
      <c r="L56" s="78">
        <v>288</v>
      </c>
      <c r="M56" s="78">
        <v>236</v>
      </c>
      <c r="N56" s="78">
        <v>251</v>
      </c>
      <c r="O56" s="78">
        <v>233</v>
      </c>
      <c r="P56" s="78">
        <v>295</v>
      </c>
      <c r="Q56" s="39"/>
    </row>
    <row r="57" spans="1:17" ht="15" thickBot="1" x14ac:dyDescent="0.4">
      <c r="A57" s="39"/>
      <c r="B57" s="71" t="s">
        <v>35</v>
      </c>
      <c r="C57" s="79">
        <v>16.263340833836416</v>
      </c>
      <c r="D57" s="79">
        <v>16.138962474708496</v>
      </c>
      <c r="E57" s="79">
        <v>16</v>
      </c>
      <c r="F57" s="79">
        <v>16.29</v>
      </c>
      <c r="G57" s="79">
        <v>16.059999999999999</v>
      </c>
      <c r="H57" s="79">
        <v>16.649999999999999</v>
      </c>
      <c r="I57" s="79">
        <v>16.18</v>
      </c>
      <c r="J57" s="79">
        <v>16.106000000000002</v>
      </c>
      <c r="K57" s="79">
        <v>16.033999999999999</v>
      </c>
      <c r="L57" s="79">
        <v>16.53</v>
      </c>
      <c r="M57" s="79">
        <v>16.239999999999998</v>
      </c>
      <c r="N57" s="79">
        <v>15.83</v>
      </c>
      <c r="O57" s="79">
        <v>16.2</v>
      </c>
      <c r="P57" s="79">
        <v>15.85</v>
      </c>
      <c r="Q57" s="39"/>
    </row>
    <row r="58" spans="1:17" x14ac:dyDescent="0.35">
      <c r="A58" s="39"/>
      <c r="B58" s="42" t="s">
        <v>58</v>
      </c>
      <c r="C58" s="80"/>
      <c r="D58" s="80"/>
      <c r="E58" s="80"/>
      <c r="F58" s="80"/>
      <c r="G58" s="80"/>
      <c r="H58" s="80"/>
      <c r="I58" s="80"/>
      <c r="J58" s="80"/>
      <c r="K58" s="81"/>
      <c r="L58" s="81"/>
      <c r="M58" s="81"/>
      <c r="N58" s="81"/>
      <c r="O58" s="81"/>
      <c r="P58" s="81"/>
      <c r="Q58" s="39"/>
    </row>
    <row r="59" spans="1:17" x14ac:dyDescent="0.35">
      <c r="A59" s="39"/>
      <c r="B59" s="45" t="s">
        <v>36</v>
      </c>
      <c r="C59" s="76">
        <v>47.552447552447553</v>
      </c>
      <c r="D59" s="76">
        <v>42.666666666666671</v>
      </c>
      <c r="E59" s="76">
        <v>49.86</v>
      </c>
      <c r="F59" s="76">
        <v>42.52</v>
      </c>
      <c r="G59" s="76">
        <v>42.01</v>
      </c>
      <c r="H59" s="76">
        <v>51.9</v>
      </c>
      <c r="I59" s="76">
        <v>41.19</v>
      </c>
      <c r="J59" s="76">
        <v>39.049999999999997</v>
      </c>
      <c r="K59" s="76">
        <v>39.299999999999997</v>
      </c>
      <c r="L59" s="76">
        <v>34.6</v>
      </c>
      <c r="M59" s="76">
        <v>34.4</v>
      </c>
      <c r="N59" s="76">
        <v>38.85</v>
      </c>
      <c r="O59" s="76">
        <v>41.75</v>
      </c>
      <c r="P59" s="76">
        <v>29.11</v>
      </c>
      <c r="Q59" s="39"/>
    </row>
    <row r="60" spans="1:17" x14ac:dyDescent="0.35">
      <c r="A60" s="39"/>
      <c r="B60" s="70" t="s">
        <v>37</v>
      </c>
      <c r="C60" s="82">
        <v>29.603729603729604</v>
      </c>
      <c r="D60" s="82">
        <v>32</v>
      </c>
      <c r="E60" s="82">
        <v>23.92</v>
      </c>
      <c r="F60" s="82">
        <v>27.07</v>
      </c>
      <c r="G60" s="82">
        <v>26.33</v>
      </c>
      <c r="H60" s="82">
        <v>22.14</v>
      </c>
      <c r="I60" s="82">
        <v>29.21</v>
      </c>
      <c r="J60" s="82">
        <v>31.9</v>
      </c>
      <c r="K60" s="82">
        <v>30.75</v>
      </c>
      <c r="L60" s="82">
        <v>31.51</v>
      </c>
      <c r="M60" s="82">
        <v>34.19</v>
      </c>
      <c r="N60" s="82">
        <v>29.13</v>
      </c>
      <c r="O60" s="82">
        <v>36.03</v>
      </c>
      <c r="P60" s="82">
        <v>32.49</v>
      </c>
      <c r="Q60" s="39"/>
    </row>
    <row r="61" spans="1:17" x14ac:dyDescent="0.35">
      <c r="A61" s="39"/>
      <c r="B61" s="70" t="s">
        <v>38</v>
      </c>
      <c r="C61" s="82">
        <v>5.8275058275058269</v>
      </c>
      <c r="D61" s="82">
        <v>6.1333333333333329</v>
      </c>
      <c r="E61" s="82">
        <v>8.36</v>
      </c>
      <c r="F61" s="82">
        <v>6.91</v>
      </c>
      <c r="G61" s="82">
        <v>7.21</v>
      </c>
      <c r="H61" s="82">
        <v>5.5</v>
      </c>
      <c r="I61" s="82">
        <v>8.57</v>
      </c>
      <c r="J61" s="82">
        <v>10.24</v>
      </c>
      <c r="K61" s="82">
        <v>7.75</v>
      </c>
      <c r="L61" s="82">
        <v>11.08</v>
      </c>
      <c r="M61" s="82">
        <v>11.61</v>
      </c>
      <c r="N61" s="82">
        <v>7.52</v>
      </c>
      <c r="O61" s="82">
        <v>13.13</v>
      </c>
      <c r="P61" s="82">
        <v>9.92</v>
      </c>
      <c r="Q61" s="39"/>
    </row>
    <row r="62" spans="1:17" x14ac:dyDescent="0.35">
      <c r="A62" s="39"/>
      <c r="B62" s="70" t="s">
        <v>39</v>
      </c>
      <c r="C62" s="82">
        <v>5.8275058275058269</v>
      </c>
      <c r="D62" s="82">
        <v>8.5333333333333332</v>
      </c>
      <c r="E62" s="82">
        <v>7.78</v>
      </c>
      <c r="F62" s="82">
        <v>9.11</v>
      </c>
      <c r="G62" s="82">
        <v>5.3289999999999997</v>
      </c>
      <c r="H62" s="82">
        <v>9.6</v>
      </c>
      <c r="I62" s="82">
        <v>11.03</v>
      </c>
      <c r="J62" s="82">
        <v>7.22</v>
      </c>
      <c r="K62" s="82">
        <v>6.42</v>
      </c>
      <c r="L62" s="82">
        <v>9.42</v>
      </c>
      <c r="M62" s="82">
        <v>9.7200000000000006</v>
      </c>
      <c r="N62" s="82">
        <v>6.8</v>
      </c>
      <c r="O62" s="82">
        <v>11.78</v>
      </c>
      <c r="P62" s="82">
        <v>7.59</v>
      </c>
      <c r="Q62" s="39"/>
    </row>
    <row r="63" spans="1:17" ht="15" thickBot="1" x14ac:dyDescent="0.4">
      <c r="A63" s="39"/>
      <c r="B63" s="70" t="s">
        <v>43</v>
      </c>
      <c r="C63" s="74">
        <v>2.3310023310023311</v>
      </c>
      <c r="D63" s="74">
        <v>3.4666666666666663</v>
      </c>
      <c r="E63" s="74">
        <v>2.59</v>
      </c>
      <c r="F63" s="74">
        <v>2.21</v>
      </c>
      <c r="G63" s="74">
        <v>1.25</v>
      </c>
      <c r="H63" s="74">
        <v>0.3</v>
      </c>
      <c r="I63" s="74">
        <v>0.08</v>
      </c>
      <c r="J63" s="74">
        <v>0.16</v>
      </c>
      <c r="K63" s="74">
        <v>0</v>
      </c>
      <c r="L63" s="74">
        <v>0</v>
      </c>
      <c r="M63" s="74">
        <v>7.0000000000000007E-2</v>
      </c>
      <c r="N63" s="74">
        <v>0.24</v>
      </c>
      <c r="O63" s="74">
        <v>0</v>
      </c>
      <c r="P63" s="74">
        <v>0</v>
      </c>
      <c r="Q63" s="39"/>
    </row>
    <row r="64" spans="1:17" x14ac:dyDescent="0.35">
      <c r="A64" s="39"/>
      <c r="B64" s="48"/>
      <c r="C64" s="48"/>
      <c r="D64" s="48"/>
      <c r="E64" s="48"/>
      <c r="F64" s="48"/>
      <c r="G64" s="48"/>
      <c r="H64" s="48"/>
      <c r="I64" s="48"/>
      <c r="J64" s="48"/>
      <c r="K64" s="65"/>
      <c r="L64" s="65"/>
      <c r="M64" s="65"/>
      <c r="N64" s="65"/>
      <c r="O64" s="65"/>
      <c r="P64" s="65"/>
      <c r="Q64" s="39"/>
    </row>
    <row r="65" spans="1:17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49"/>
      <c r="L65" s="49"/>
      <c r="M65" s="49"/>
      <c r="N65" s="49"/>
      <c r="O65" s="49"/>
      <c r="P65" s="49"/>
      <c r="Q65" s="39"/>
    </row>
    <row r="66" spans="1:17" x14ac:dyDescent="0.35">
      <c r="A66" s="39"/>
      <c r="B66" s="52" t="s">
        <v>44</v>
      </c>
      <c r="C66" s="39"/>
      <c r="D66" s="39"/>
      <c r="E66" s="39"/>
      <c r="F66" s="39"/>
      <c r="G66" s="39"/>
      <c r="H66" s="39"/>
      <c r="I66" s="39"/>
      <c r="J66" s="39"/>
      <c r="K66" s="49"/>
      <c r="L66" s="49"/>
      <c r="M66" s="49"/>
      <c r="N66" s="49"/>
      <c r="O66" s="49"/>
      <c r="P66" s="49"/>
      <c r="Q66" s="39"/>
    </row>
    <row r="67" spans="1:17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49"/>
      <c r="L67" s="49"/>
      <c r="M67" s="49"/>
      <c r="N67" s="49"/>
      <c r="O67" s="49"/>
      <c r="P67" s="49"/>
      <c r="Q67" s="39"/>
    </row>
    <row r="68" spans="1:17" ht="15" thickBot="1" x14ac:dyDescent="0.4">
      <c r="A68" s="39"/>
      <c r="B68" s="41"/>
      <c r="C68" s="41">
        <f t="shared" ref="C68:K68" si="33">+C7</f>
        <v>2010</v>
      </c>
      <c r="D68" s="41">
        <f t="shared" si="33"/>
        <v>2011</v>
      </c>
      <c r="E68" s="41">
        <f t="shared" si="33"/>
        <v>2012</v>
      </c>
      <c r="F68" s="41">
        <f t="shared" si="33"/>
        <v>2013</v>
      </c>
      <c r="G68" s="41">
        <f t="shared" si="33"/>
        <v>2014</v>
      </c>
      <c r="H68" s="41">
        <f t="shared" si="33"/>
        <v>2015</v>
      </c>
      <c r="I68" s="41">
        <f t="shared" si="33"/>
        <v>2016</v>
      </c>
      <c r="J68" s="41">
        <f t="shared" si="33"/>
        <v>2017</v>
      </c>
      <c r="K68" s="52">
        <f t="shared" si="33"/>
        <v>2018</v>
      </c>
      <c r="L68" s="52">
        <v>2019</v>
      </c>
      <c r="M68" s="52">
        <v>2020</v>
      </c>
      <c r="N68" s="52">
        <v>2021</v>
      </c>
      <c r="O68" s="52">
        <v>2022</v>
      </c>
      <c r="P68" s="52">
        <v>2023</v>
      </c>
      <c r="Q68" s="39"/>
    </row>
    <row r="69" spans="1:17" ht="15" thickBot="1" x14ac:dyDescent="0.4">
      <c r="A69" s="39"/>
      <c r="B69" s="68" t="s">
        <v>11</v>
      </c>
      <c r="C69" s="69">
        <f>+SUM(C71:C72)</f>
        <v>1448</v>
      </c>
      <c r="D69" s="69">
        <f t="shared" ref="D69:N69" si="34">+SUM(D71:D72)</f>
        <v>1306</v>
      </c>
      <c r="E69" s="69">
        <f t="shared" si="34"/>
        <v>1221</v>
      </c>
      <c r="F69" s="69">
        <f t="shared" si="34"/>
        <v>1233</v>
      </c>
      <c r="G69" s="69">
        <f t="shared" si="34"/>
        <v>1307</v>
      </c>
      <c r="H69" s="69">
        <f t="shared" si="34"/>
        <v>1195</v>
      </c>
      <c r="I69" s="69">
        <f t="shared" si="34"/>
        <v>1304</v>
      </c>
      <c r="J69" s="69">
        <f t="shared" si="34"/>
        <v>1344</v>
      </c>
      <c r="K69" s="69">
        <f t="shared" si="34"/>
        <v>1308</v>
      </c>
      <c r="L69" s="69">
        <f t="shared" si="34"/>
        <v>1362</v>
      </c>
      <c r="M69" s="69">
        <f t="shared" si="34"/>
        <v>1151</v>
      </c>
      <c r="N69" s="69">
        <f t="shared" si="34"/>
        <v>1359</v>
      </c>
      <c r="O69" s="69">
        <v>1291</v>
      </c>
      <c r="P69" s="69">
        <f t="shared" ref="P69" si="35">+SUM(P71:P72)</f>
        <v>1348</v>
      </c>
      <c r="Q69" s="39"/>
    </row>
    <row r="70" spans="1:17" x14ac:dyDescent="0.35">
      <c r="A70" s="39"/>
      <c r="B70" s="42" t="s">
        <v>52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39"/>
    </row>
    <row r="71" spans="1:17" x14ac:dyDescent="0.35">
      <c r="A71" s="39"/>
      <c r="B71" s="70" t="s">
        <v>17</v>
      </c>
      <c r="C71" s="54">
        <v>181</v>
      </c>
      <c r="D71" s="54">
        <v>159</v>
      </c>
      <c r="E71" s="54">
        <v>144</v>
      </c>
      <c r="F71" s="54">
        <v>167</v>
      </c>
      <c r="G71" s="54">
        <v>211</v>
      </c>
      <c r="H71" s="54">
        <v>175</v>
      </c>
      <c r="I71" s="54">
        <v>190</v>
      </c>
      <c r="J71" s="54">
        <v>205</v>
      </c>
      <c r="K71" s="54">
        <v>198</v>
      </c>
      <c r="L71" s="54">
        <v>185</v>
      </c>
      <c r="M71" s="54">
        <v>160</v>
      </c>
      <c r="N71" s="54">
        <v>176</v>
      </c>
      <c r="O71" s="54">
        <v>179</v>
      </c>
      <c r="P71" s="54">
        <v>186</v>
      </c>
      <c r="Q71" s="39"/>
    </row>
    <row r="72" spans="1:17" ht="15" thickBot="1" x14ac:dyDescent="0.4">
      <c r="A72" s="39"/>
      <c r="B72" s="45" t="s">
        <v>16</v>
      </c>
      <c r="C72" s="46">
        <v>1267</v>
      </c>
      <c r="D72" s="46">
        <v>1147</v>
      </c>
      <c r="E72" s="46">
        <v>1077</v>
      </c>
      <c r="F72" s="46">
        <v>1066</v>
      </c>
      <c r="G72" s="46">
        <v>1096</v>
      </c>
      <c r="H72" s="46">
        <v>1020</v>
      </c>
      <c r="I72" s="46">
        <v>1114</v>
      </c>
      <c r="J72" s="46">
        <v>1139</v>
      </c>
      <c r="K72" s="46">
        <v>1110</v>
      </c>
      <c r="L72" s="46">
        <v>1177</v>
      </c>
      <c r="M72" s="46">
        <v>991</v>
      </c>
      <c r="N72" s="46">
        <v>1183</v>
      </c>
      <c r="O72" s="46">
        <v>1112</v>
      </c>
      <c r="P72" s="46">
        <v>1162</v>
      </c>
      <c r="Q72" s="39"/>
    </row>
    <row r="73" spans="1:17" ht="15" thickBot="1" x14ac:dyDescent="0.4">
      <c r="A73" s="39"/>
      <c r="B73" s="71" t="s">
        <v>35</v>
      </c>
      <c r="C73" s="72">
        <v>17.837826914386461</v>
      </c>
      <c r="D73" s="72">
        <v>17.915262232254445</v>
      </c>
      <c r="E73" s="72">
        <v>18</v>
      </c>
      <c r="F73" s="72">
        <v>17.43</v>
      </c>
      <c r="G73" s="72">
        <v>17.48</v>
      </c>
      <c r="H73" s="72">
        <v>17.489999999999998</v>
      </c>
      <c r="I73" s="72">
        <v>17.7</v>
      </c>
      <c r="J73" s="72">
        <v>17.5</v>
      </c>
      <c r="K73" s="72">
        <v>16.843699999999998</v>
      </c>
      <c r="L73" s="72">
        <v>17.57</v>
      </c>
      <c r="M73" s="72">
        <v>17.68</v>
      </c>
      <c r="N73" s="72">
        <v>16.98</v>
      </c>
      <c r="O73" s="72">
        <v>17.600000000000001</v>
      </c>
      <c r="P73" s="72">
        <v>16.97</v>
      </c>
      <c r="Q73" s="39"/>
    </row>
    <row r="74" spans="1:17" x14ac:dyDescent="0.35">
      <c r="A74" s="39"/>
      <c r="B74" s="42" t="s">
        <v>58</v>
      </c>
      <c r="C74" s="47"/>
      <c r="D74" s="47"/>
      <c r="E74" s="47"/>
      <c r="F74" s="47"/>
      <c r="G74" s="47"/>
      <c r="H74" s="47"/>
      <c r="I74" s="47"/>
      <c r="J74" s="47"/>
      <c r="K74" s="44"/>
      <c r="L74" s="44"/>
      <c r="M74" s="44"/>
      <c r="N74" s="44"/>
      <c r="O74" s="44"/>
      <c r="P74" s="44"/>
      <c r="Q74" s="39"/>
    </row>
    <row r="75" spans="1:17" x14ac:dyDescent="0.35">
      <c r="A75" s="39"/>
      <c r="B75" s="45" t="s">
        <v>36</v>
      </c>
      <c r="C75" s="73">
        <v>50.160583941605843</v>
      </c>
      <c r="D75" s="73">
        <v>50.7998792635074</v>
      </c>
      <c r="E75" s="73">
        <v>47.89</v>
      </c>
      <c r="F75" s="73">
        <v>46.01</v>
      </c>
      <c r="G75" s="73">
        <v>43.49</v>
      </c>
      <c r="H75" s="73">
        <v>39.700000000000003</v>
      </c>
      <c r="I75" s="73">
        <v>48.38</v>
      </c>
      <c r="J75" s="73">
        <v>48.82</v>
      </c>
      <c r="K75" s="73">
        <v>38.020000000000003</v>
      </c>
      <c r="L75" s="73">
        <v>55.97</v>
      </c>
      <c r="M75" s="73">
        <v>45.8</v>
      </c>
      <c r="N75" s="73">
        <v>43.01</v>
      </c>
      <c r="O75" s="73">
        <v>53.5</v>
      </c>
      <c r="P75" s="73">
        <v>32.42</v>
      </c>
      <c r="Q75" s="39"/>
    </row>
    <row r="76" spans="1:17" x14ac:dyDescent="0.35">
      <c r="A76" s="39"/>
      <c r="B76" s="70" t="s">
        <v>37</v>
      </c>
      <c r="C76" s="74">
        <v>25.021897810218981</v>
      </c>
      <c r="D76" s="74">
        <v>26.169634772109866</v>
      </c>
      <c r="E76" s="74">
        <v>29.14</v>
      </c>
      <c r="F76" s="74">
        <v>31.6</v>
      </c>
      <c r="G76" s="74">
        <v>33.659999999999997</v>
      </c>
      <c r="H76" s="74">
        <v>29.1</v>
      </c>
      <c r="I76" s="74">
        <v>29.62</v>
      </c>
      <c r="J76" s="74">
        <v>28.8</v>
      </c>
      <c r="K76" s="74">
        <v>30.52</v>
      </c>
      <c r="L76" s="74">
        <v>22.09</v>
      </c>
      <c r="M76" s="74">
        <v>22.4</v>
      </c>
      <c r="N76" s="74">
        <v>27.61</v>
      </c>
      <c r="O76" s="74">
        <v>34.9</v>
      </c>
      <c r="P76" s="74">
        <v>26.74</v>
      </c>
      <c r="Q76" s="39"/>
    </row>
    <row r="77" spans="1:17" x14ac:dyDescent="0.35">
      <c r="A77" s="39"/>
      <c r="B77" s="70" t="s">
        <v>38</v>
      </c>
      <c r="C77" s="74">
        <v>6.8613138686131396</v>
      </c>
      <c r="D77" s="74">
        <v>6.5499547238152722</v>
      </c>
      <c r="E77" s="74">
        <v>6.02</v>
      </c>
      <c r="F77" s="74">
        <v>7.13</v>
      </c>
      <c r="G77" s="74">
        <v>9.09</v>
      </c>
      <c r="H77" s="74">
        <v>9.6</v>
      </c>
      <c r="I77" s="74">
        <v>7.02</v>
      </c>
      <c r="J77" s="74">
        <v>7.94</v>
      </c>
      <c r="K77" s="74">
        <v>10.49</v>
      </c>
      <c r="L77" s="74">
        <v>6.22</v>
      </c>
      <c r="M77" s="74">
        <v>9.3699999999999992</v>
      </c>
      <c r="N77" s="74">
        <v>8.98</v>
      </c>
      <c r="O77" s="74">
        <v>11.8</v>
      </c>
      <c r="P77" s="74">
        <v>9.8699999999999992</v>
      </c>
      <c r="Q77" s="39"/>
    </row>
    <row r="78" spans="1:17" x14ac:dyDescent="0.35">
      <c r="A78" s="39"/>
      <c r="B78" s="70" t="s">
        <v>39</v>
      </c>
      <c r="C78" s="74">
        <v>4.4671532846715332</v>
      </c>
      <c r="D78" s="74">
        <v>3.4409900392393604</v>
      </c>
      <c r="E78" s="74">
        <v>3.96</v>
      </c>
      <c r="F78" s="74">
        <v>2.52</v>
      </c>
      <c r="G78" s="74">
        <v>0.49</v>
      </c>
      <c r="H78" s="74">
        <v>3.1</v>
      </c>
      <c r="I78" s="74">
        <v>2.83</v>
      </c>
      <c r="J78" s="74">
        <v>3.42</v>
      </c>
      <c r="K78" s="74">
        <v>3.81</v>
      </c>
      <c r="L78" s="74">
        <v>3.19</v>
      </c>
      <c r="M78" s="74">
        <v>4.7300000000000004</v>
      </c>
      <c r="N78" s="74">
        <v>4</v>
      </c>
      <c r="O78" s="74">
        <v>5.4</v>
      </c>
      <c r="P78" s="74">
        <v>4.0199999999999996</v>
      </c>
      <c r="Q78" s="39"/>
    </row>
    <row r="79" spans="1:17" ht="15" thickBot="1" x14ac:dyDescent="0.4">
      <c r="A79" s="39"/>
      <c r="B79" s="70" t="s">
        <v>40</v>
      </c>
      <c r="C79" s="74">
        <v>6.7153284671532854</v>
      </c>
      <c r="D79" s="74">
        <v>6.9423483247811655</v>
      </c>
      <c r="E79" s="74">
        <v>6.02</v>
      </c>
      <c r="F79" s="74">
        <v>4.38</v>
      </c>
      <c r="G79" s="74">
        <v>6.14</v>
      </c>
      <c r="H79" s="74">
        <v>7.6</v>
      </c>
      <c r="I79" s="74">
        <v>4.82</v>
      </c>
      <c r="J79" s="74">
        <v>4.18</v>
      </c>
      <c r="K79" s="74">
        <v>5.76</v>
      </c>
      <c r="L79" s="74">
        <v>5.93</v>
      </c>
      <c r="M79" s="74">
        <v>4.46</v>
      </c>
      <c r="N79" s="74">
        <v>5.89</v>
      </c>
      <c r="O79" s="74">
        <v>9.6999999999999993</v>
      </c>
      <c r="P79" s="74">
        <v>6.55</v>
      </c>
      <c r="Q79" s="39"/>
    </row>
    <row r="80" spans="1:17" x14ac:dyDescent="0.35">
      <c r="A80" s="39"/>
      <c r="B80" s="48"/>
      <c r="C80" s="48"/>
      <c r="D80" s="48"/>
      <c r="E80" s="48"/>
      <c r="F80" s="48"/>
      <c r="G80" s="48"/>
      <c r="H80" s="48"/>
      <c r="I80" s="48"/>
      <c r="J80" s="48"/>
      <c r="K80" s="65"/>
      <c r="L80" s="65"/>
      <c r="M80" s="65"/>
      <c r="N80" s="65"/>
      <c r="O80" s="65"/>
      <c r="P80" s="65"/>
      <c r="Q80" s="39"/>
    </row>
    <row r="81" spans="1:17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49"/>
      <c r="L81" s="49"/>
      <c r="M81" s="49"/>
      <c r="N81" s="49"/>
      <c r="O81" s="49"/>
      <c r="P81" s="49"/>
      <c r="Q81" s="39"/>
    </row>
    <row r="82" spans="1:17" x14ac:dyDescent="0.35">
      <c r="A82" s="39"/>
      <c r="B82" s="52" t="s">
        <v>60</v>
      </c>
      <c r="C82" s="39"/>
      <c r="D82" s="39"/>
      <c r="E82" s="39"/>
      <c r="F82" s="39"/>
      <c r="G82" s="39"/>
      <c r="H82" s="39"/>
      <c r="I82" s="39"/>
      <c r="J82" s="39"/>
      <c r="K82" s="49"/>
      <c r="L82" s="49"/>
      <c r="M82" s="49"/>
      <c r="N82" s="49"/>
      <c r="O82" s="49"/>
      <c r="P82" s="49"/>
      <c r="Q82" s="39"/>
    </row>
    <row r="83" spans="1:17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49"/>
      <c r="L83" s="49"/>
      <c r="M83" s="49"/>
      <c r="N83" s="49"/>
      <c r="O83" s="49"/>
      <c r="P83" s="49"/>
      <c r="Q83" s="39"/>
    </row>
    <row r="84" spans="1:17" ht="15" thickBot="1" x14ac:dyDescent="0.4">
      <c r="A84" s="39"/>
      <c r="B84" s="41"/>
      <c r="C84" s="41">
        <f t="shared" ref="C84:K84" si="36">+C7</f>
        <v>2010</v>
      </c>
      <c r="D84" s="41">
        <f t="shared" si="36"/>
        <v>2011</v>
      </c>
      <c r="E84" s="41">
        <f t="shared" si="36"/>
        <v>2012</v>
      </c>
      <c r="F84" s="41">
        <f t="shared" si="36"/>
        <v>2013</v>
      </c>
      <c r="G84" s="41">
        <f t="shared" si="36"/>
        <v>2014</v>
      </c>
      <c r="H84" s="41">
        <f t="shared" si="36"/>
        <v>2015</v>
      </c>
      <c r="I84" s="41">
        <f t="shared" si="36"/>
        <v>2016</v>
      </c>
      <c r="J84" s="41">
        <f t="shared" si="36"/>
        <v>2017</v>
      </c>
      <c r="K84" s="52">
        <f t="shared" si="36"/>
        <v>2018</v>
      </c>
      <c r="L84" s="52">
        <v>2019</v>
      </c>
      <c r="M84" s="52">
        <v>2020</v>
      </c>
      <c r="N84" s="52">
        <v>2021</v>
      </c>
      <c r="O84" s="52">
        <v>2022</v>
      </c>
      <c r="P84" s="52">
        <v>2023</v>
      </c>
      <c r="Q84" s="39"/>
    </row>
    <row r="85" spans="1:17" ht="15" thickBot="1" x14ac:dyDescent="0.4">
      <c r="A85" s="39"/>
      <c r="B85" s="68" t="s">
        <v>49</v>
      </c>
      <c r="C85" s="69">
        <f>+SUM(C87:C88)</f>
        <v>285</v>
      </c>
      <c r="D85" s="69">
        <f t="shared" ref="D85:N85" si="37">+SUM(D87:D88)</f>
        <v>295</v>
      </c>
      <c r="E85" s="69">
        <f t="shared" si="37"/>
        <v>264</v>
      </c>
      <c r="F85" s="69">
        <f t="shared" si="37"/>
        <v>245</v>
      </c>
      <c r="G85" s="69">
        <f t="shared" si="37"/>
        <v>252</v>
      </c>
      <c r="H85" s="69">
        <f t="shared" si="37"/>
        <v>221</v>
      </c>
      <c r="I85" s="69">
        <f t="shared" si="37"/>
        <v>207</v>
      </c>
      <c r="J85" s="69">
        <f t="shared" si="37"/>
        <v>230</v>
      </c>
      <c r="K85" s="69">
        <f t="shared" si="37"/>
        <v>252</v>
      </c>
      <c r="L85" s="69">
        <f t="shared" si="37"/>
        <v>295</v>
      </c>
      <c r="M85" s="69">
        <f t="shared" si="37"/>
        <v>180</v>
      </c>
      <c r="N85" s="69">
        <f t="shared" si="37"/>
        <v>219</v>
      </c>
      <c r="O85" s="69">
        <v>210</v>
      </c>
      <c r="P85" s="69">
        <f t="shared" ref="P85" si="38">+SUM(P87:P88)</f>
        <v>216</v>
      </c>
      <c r="Q85" s="39"/>
    </row>
    <row r="86" spans="1:17" x14ac:dyDescent="0.35">
      <c r="A86" s="39"/>
      <c r="B86" s="42" t="s">
        <v>52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39"/>
    </row>
    <row r="87" spans="1:17" x14ac:dyDescent="0.35">
      <c r="A87" s="39"/>
      <c r="B87" s="70" t="s">
        <v>17</v>
      </c>
      <c r="C87" s="54">
        <v>14</v>
      </c>
      <c r="D87" s="54">
        <v>16</v>
      </c>
      <c r="E87" s="54">
        <v>11</v>
      </c>
      <c r="F87" s="54">
        <v>12</v>
      </c>
      <c r="G87" s="54">
        <v>17</v>
      </c>
      <c r="H87" s="54">
        <v>18</v>
      </c>
      <c r="I87" s="54">
        <v>17</v>
      </c>
      <c r="J87" s="54">
        <v>13</v>
      </c>
      <c r="K87" s="54">
        <v>19</v>
      </c>
      <c r="L87" s="54">
        <v>13</v>
      </c>
      <c r="M87" s="54">
        <v>10</v>
      </c>
      <c r="N87" s="54">
        <v>18</v>
      </c>
      <c r="O87" s="54">
        <v>23</v>
      </c>
      <c r="P87" s="54">
        <v>19</v>
      </c>
      <c r="Q87" s="39"/>
    </row>
    <row r="88" spans="1:17" ht="15" thickBot="1" x14ac:dyDescent="0.4">
      <c r="A88" s="39"/>
      <c r="B88" s="45" t="s">
        <v>16</v>
      </c>
      <c r="C88" s="46">
        <v>271</v>
      </c>
      <c r="D88" s="46">
        <v>279</v>
      </c>
      <c r="E88" s="46">
        <v>253</v>
      </c>
      <c r="F88" s="46">
        <v>233</v>
      </c>
      <c r="G88" s="46">
        <v>235</v>
      </c>
      <c r="H88" s="46">
        <v>203</v>
      </c>
      <c r="I88" s="46">
        <v>190</v>
      </c>
      <c r="J88" s="46">
        <v>217</v>
      </c>
      <c r="K88" s="46">
        <v>233</v>
      </c>
      <c r="L88" s="46">
        <v>282</v>
      </c>
      <c r="M88" s="46">
        <v>170</v>
      </c>
      <c r="N88" s="46">
        <v>201</v>
      </c>
      <c r="O88" s="46">
        <v>187</v>
      </c>
      <c r="P88" s="46">
        <v>197</v>
      </c>
      <c r="Q88" s="39"/>
    </row>
    <row r="89" spans="1:17" ht="15" thickBot="1" x14ac:dyDescent="0.4">
      <c r="A89" s="39"/>
      <c r="B89" s="71" t="s">
        <v>35</v>
      </c>
      <c r="C89" s="72">
        <v>17.349520664784574</v>
      </c>
      <c r="D89" s="72">
        <v>17.327845036319612</v>
      </c>
      <c r="E89" s="72">
        <v>17</v>
      </c>
      <c r="F89" s="72">
        <v>17.04</v>
      </c>
      <c r="G89" s="72">
        <v>17.23</v>
      </c>
      <c r="H89" s="72">
        <v>17.02</v>
      </c>
      <c r="I89" s="72">
        <v>17.158999999999999</v>
      </c>
      <c r="J89" s="72">
        <v>17.09</v>
      </c>
      <c r="K89" s="72">
        <v>16.899999999999999</v>
      </c>
      <c r="L89" s="72">
        <v>16.899999999999999</v>
      </c>
      <c r="M89" s="72">
        <v>17.2</v>
      </c>
      <c r="N89" s="72">
        <v>16.600000000000001</v>
      </c>
      <c r="O89" s="72">
        <v>17.100000000000001</v>
      </c>
      <c r="P89" s="72">
        <v>16.64</v>
      </c>
      <c r="Q89" s="39"/>
    </row>
    <row r="90" spans="1:17" x14ac:dyDescent="0.35">
      <c r="A90" s="39"/>
      <c r="B90" s="42" t="s">
        <v>58</v>
      </c>
      <c r="C90" s="47"/>
      <c r="D90" s="47"/>
      <c r="E90" s="47"/>
      <c r="F90" s="47"/>
      <c r="G90" s="47"/>
      <c r="H90" s="47"/>
      <c r="I90" s="47"/>
      <c r="J90" s="47"/>
      <c r="K90" s="44"/>
      <c r="L90" s="44"/>
      <c r="M90" s="44"/>
      <c r="N90" s="44"/>
      <c r="O90" s="44"/>
      <c r="P90" s="44"/>
      <c r="Q90" s="39"/>
    </row>
    <row r="91" spans="1:17" x14ac:dyDescent="0.35">
      <c r="A91" s="39"/>
      <c r="B91" s="45" t="s">
        <v>36</v>
      </c>
      <c r="C91" s="73">
        <v>54.69879518072289</v>
      </c>
      <c r="D91" s="73">
        <v>54.033485540334858</v>
      </c>
      <c r="E91" s="73">
        <v>48.93</v>
      </c>
      <c r="F91" s="73">
        <v>45.98</v>
      </c>
      <c r="G91" s="73">
        <v>51</v>
      </c>
      <c r="H91" s="73">
        <v>41.94</v>
      </c>
      <c r="I91" s="73">
        <v>53.27</v>
      </c>
      <c r="J91" s="73">
        <v>56.3</v>
      </c>
      <c r="K91" s="73">
        <v>43.06</v>
      </c>
      <c r="L91" s="73">
        <v>55.22</v>
      </c>
      <c r="M91" s="73">
        <v>54.6</v>
      </c>
      <c r="N91" s="73">
        <v>47.26</v>
      </c>
      <c r="O91" s="73">
        <v>69.52</v>
      </c>
      <c r="P91" s="73">
        <v>35.42</v>
      </c>
      <c r="Q91" s="39"/>
    </row>
    <row r="92" spans="1:17" x14ac:dyDescent="0.35">
      <c r="A92" s="39"/>
      <c r="B92" s="70" t="s">
        <v>37</v>
      </c>
      <c r="C92" s="74">
        <v>22.048192771084338</v>
      </c>
      <c r="D92" s="74">
        <v>23.287671232876711</v>
      </c>
      <c r="E92" s="74">
        <v>25.89</v>
      </c>
      <c r="F92" s="74">
        <v>26.89</v>
      </c>
      <c r="G92" s="74">
        <v>26.5</v>
      </c>
      <c r="H92" s="74">
        <v>29.16</v>
      </c>
      <c r="I92" s="74">
        <v>24.6</v>
      </c>
      <c r="J92" s="74">
        <v>22.9</v>
      </c>
      <c r="K92" s="74">
        <v>30.62</v>
      </c>
      <c r="L92" s="74">
        <v>24.74</v>
      </c>
      <c r="M92" s="74">
        <v>23.3</v>
      </c>
      <c r="N92" s="74">
        <v>29.21</v>
      </c>
      <c r="O92" s="74">
        <v>33.81</v>
      </c>
      <c r="P92" s="74">
        <v>23.43</v>
      </c>
      <c r="Q92" s="39"/>
    </row>
    <row r="93" spans="1:17" x14ac:dyDescent="0.35">
      <c r="A93" s="39"/>
      <c r="B93" s="70" t="s">
        <v>38</v>
      </c>
      <c r="C93" s="74">
        <v>5.4216867469879517</v>
      </c>
      <c r="D93" s="74">
        <v>6.2404870624048705</v>
      </c>
      <c r="E93" s="74">
        <v>4.75</v>
      </c>
      <c r="F93" s="74">
        <v>7.59</v>
      </c>
      <c r="G93" s="74">
        <v>7.6</v>
      </c>
      <c r="H93" s="74">
        <v>7.77</v>
      </c>
      <c r="I93" s="74">
        <v>6.77</v>
      </c>
      <c r="J93" s="74">
        <v>3.6</v>
      </c>
      <c r="K93" s="74">
        <v>8.1300000000000008</v>
      </c>
      <c r="L93" s="74">
        <v>5.38</v>
      </c>
      <c r="M93" s="74">
        <v>3.5</v>
      </c>
      <c r="N93" s="74">
        <v>8.11</v>
      </c>
      <c r="O93" s="74">
        <v>8.09</v>
      </c>
      <c r="P93" s="74">
        <v>8.4499999999999993</v>
      </c>
      <c r="Q93" s="39"/>
    </row>
    <row r="94" spans="1:17" x14ac:dyDescent="0.35">
      <c r="A94" s="39"/>
      <c r="B94" s="70" t="s">
        <v>45</v>
      </c>
      <c r="C94" s="82">
        <v>3.6144578313253009</v>
      </c>
      <c r="D94" s="82">
        <v>3.5007610350076099</v>
      </c>
      <c r="E94" s="82">
        <v>6.65</v>
      </c>
      <c r="F94" s="82">
        <v>4.12</v>
      </c>
      <c r="G94" s="82">
        <v>2.9</v>
      </c>
      <c r="H94" s="82">
        <v>3.3</v>
      </c>
      <c r="I94" s="82">
        <v>1.58</v>
      </c>
      <c r="J94" s="82">
        <v>1</v>
      </c>
      <c r="K94" s="82">
        <v>2.15</v>
      </c>
      <c r="L94" s="82">
        <v>1</v>
      </c>
      <c r="M94" s="82">
        <v>4</v>
      </c>
      <c r="N94" s="82">
        <v>4.26</v>
      </c>
      <c r="O94" s="82">
        <v>6.66</v>
      </c>
      <c r="P94" s="82">
        <v>4.63</v>
      </c>
      <c r="Q94" s="39"/>
    </row>
    <row r="95" spans="1:17" ht="15" thickBot="1" x14ac:dyDescent="0.4">
      <c r="A95" s="39"/>
      <c r="B95" s="70" t="s">
        <v>40</v>
      </c>
      <c r="C95" s="74">
        <v>7.8313253012048198</v>
      </c>
      <c r="D95" s="74">
        <v>5.93607305936073</v>
      </c>
      <c r="E95" s="74">
        <v>4.04</v>
      </c>
      <c r="F95" s="74">
        <v>6.72</v>
      </c>
      <c r="G95" s="74">
        <v>4.9000000000000004</v>
      </c>
      <c r="H95" s="74">
        <v>8.3000000000000007</v>
      </c>
      <c r="I95" s="74">
        <v>6.32</v>
      </c>
      <c r="J95" s="74">
        <v>5.9</v>
      </c>
      <c r="K95" s="74">
        <v>5.0199999999999996</v>
      </c>
      <c r="L95" s="74">
        <v>5.52</v>
      </c>
      <c r="M95" s="74">
        <v>5.7</v>
      </c>
      <c r="N95" s="74">
        <v>3.04</v>
      </c>
      <c r="O95" s="74">
        <v>11.42</v>
      </c>
      <c r="P95" s="74">
        <v>5.45</v>
      </c>
      <c r="Q95" s="39"/>
    </row>
    <row r="96" spans="1:17" x14ac:dyDescent="0.35">
      <c r="A96" s="39"/>
      <c r="B96" s="48"/>
      <c r="C96" s="48"/>
      <c r="D96" s="48"/>
      <c r="E96" s="48"/>
      <c r="F96" s="48"/>
      <c r="G96" s="48"/>
      <c r="H96" s="48"/>
      <c r="I96" s="48"/>
      <c r="J96" s="48"/>
      <c r="K96" s="65"/>
      <c r="L96" s="65"/>
      <c r="M96" s="65"/>
      <c r="N96" s="65"/>
      <c r="O96" s="65"/>
      <c r="P96" s="65"/>
      <c r="Q96" s="39"/>
    </row>
    <row r="97" spans="1:17" x14ac:dyDescent="0.3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49"/>
      <c r="L97" s="49"/>
      <c r="M97" s="49"/>
      <c r="N97" s="49"/>
      <c r="O97" s="49"/>
      <c r="P97" s="49"/>
      <c r="Q97" s="39"/>
    </row>
    <row r="98" spans="1:17" x14ac:dyDescent="0.35">
      <c r="A98" s="39"/>
      <c r="B98" s="52" t="s">
        <v>46</v>
      </c>
      <c r="C98" s="39"/>
      <c r="D98" s="39"/>
      <c r="E98" s="39"/>
      <c r="F98" s="39"/>
      <c r="G98" s="39"/>
      <c r="H98" s="39"/>
      <c r="I98" s="39"/>
      <c r="J98" s="39"/>
      <c r="K98" s="49"/>
      <c r="L98" s="49"/>
      <c r="M98" s="49"/>
      <c r="N98" s="49"/>
      <c r="O98" s="49"/>
      <c r="P98" s="49"/>
      <c r="Q98" s="39"/>
    </row>
    <row r="99" spans="1:17" x14ac:dyDescent="0.3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49"/>
      <c r="L99" s="49"/>
      <c r="M99" s="49"/>
      <c r="N99" s="49"/>
      <c r="O99" s="49"/>
      <c r="P99" s="49"/>
      <c r="Q99" s="39"/>
    </row>
    <row r="100" spans="1:17" ht="15" thickBot="1" x14ac:dyDescent="0.4">
      <c r="A100" s="39"/>
      <c r="B100" s="41"/>
      <c r="C100" s="41">
        <f t="shared" ref="C100:K100" si="39">+C7</f>
        <v>2010</v>
      </c>
      <c r="D100" s="41">
        <f t="shared" si="39"/>
        <v>2011</v>
      </c>
      <c r="E100" s="41">
        <f t="shared" si="39"/>
        <v>2012</v>
      </c>
      <c r="F100" s="41">
        <f t="shared" si="39"/>
        <v>2013</v>
      </c>
      <c r="G100" s="41">
        <f t="shared" si="39"/>
        <v>2014</v>
      </c>
      <c r="H100" s="41">
        <f t="shared" si="39"/>
        <v>2015</v>
      </c>
      <c r="I100" s="41">
        <f t="shared" si="39"/>
        <v>2016</v>
      </c>
      <c r="J100" s="41">
        <f t="shared" si="39"/>
        <v>2017</v>
      </c>
      <c r="K100" s="52">
        <f t="shared" si="39"/>
        <v>2018</v>
      </c>
      <c r="L100" s="52">
        <v>2019</v>
      </c>
      <c r="M100" s="52">
        <v>2020</v>
      </c>
      <c r="N100" s="52">
        <v>2021</v>
      </c>
      <c r="O100" s="52">
        <v>2022</v>
      </c>
      <c r="P100" s="52">
        <v>2023</v>
      </c>
      <c r="Q100" s="39"/>
    </row>
    <row r="101" spans="1:17" ht="15" thickBot="1" x14ac:dyDescent="0.4">
      <c r="A101" s="39"/>
      <c r="B101" s="68" t="s">
        <v>13</v>
      </c>
      <c r="C101" s="69">
        <f>+SUM(C103:C104)</f>
        <v>2071</v>
      </c>
      <c r="D101" s="69">
        <f t="shared" ref="D101:N101" si="40">+SUM(D103:D104)</f>
        <v>1926</v>
      </c>
      <c r="E101" s="69">
        <f t="shared" si="40"/>
        <v>1765</v>
      </c>
      <c r="F101" s="69">
        <f t="shared" si="40"/>
        <v>1731</v>
      </c>
      <c r="G101" s="69">
        <f t="shared" si="40"/>
        <v>1899</v>
      </c>
      <c r="H101" s="69">
        <f t="shared" si="40"/>
        <v>1607</v>
      </c>
      <c r="I101" s="69">
        <f t="shared" si="40"/>
        <v>1630</v>
      </c>
      <c r="J101" s="69">
        <f t="shared" si="40"/>
        <v>1872</v>
      </c>
      <c r="K101" s="69">
        <f t="shared" si="40"/>
        <v>1712</v>
      </c>
      <c r="L101" s="69">
        <f t="shared" si="40"/>
        <v>1851</v>
      </c>
      <c r="M101" s="69">
        <f t="shared" si="40"/>
        <v>1329</v>
      </c>
      <c r="N101" s="69">
        <f t="shared" si="40"/>
        <v>1735</v>
      </c>
      <c r="O101" s="69">
        <v>1695</v>
      </c>
      <c r="P101" s="69">
        <f>SUM(P103:P104)</f>
        <v>1219</v>
      </c>
      <c r="Q101" s="39"/>
    </row>
    <row r="102" spans="1:17" x14ac:dyDescent="0.35">
      <c r="A102" s="39"/>
      <c r="B102" s="42" t="s">
        <v>52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39"/>
    </row>
    <row r="103" spans="1:17" x14ac:dyDescent="0.35">
      <c r="A103" s="39"/>
      <c r="B103" s="70" t="s">
        <v>17</v>
      </c>
      <c r="C103" s="54">
        <v>268</v>
      </c>
      <c r="D103" s="54">
        <v>254</v>
      </c>
      <c r="E103" s="54">
        <v>223</v>
      </c>
      <c r="F103" s="54">
        <v>238</v>
      </c>
      <c r="G103" s="54">
        <v>296</v>
      </c>
      <c r="H103" s="54">
        <v>272</v>
      </c>
      <c r="I103" s="54">
        <v>246</v>
      </c>
      <c r="J103" s="54">
        <v>308</v>
      </c>
      <c r="K103" s="54">
        <v>296</v>
      </c>
      <c r="L103" s="54">
        <v>254</v>
      </c>
      <c r="M103" s="54">
        <v>188</v>
      </c>
      <c r="N103" s="54">
        <v>230</v>
      </c>
      <c r="O103" s="54">
        <v>266</v>
      </c>
      <c r="P103" s="54">
        <v>176</v>
      </c>
      <c r="Q103" s="39"/>
    </row>
    <row r="104" spans="1:17" ht="15" thickBot="1" x14ac:dyDescent="0.4">
      <c r="A104" s="39"/>
      <c r="B104" s="45" t="s">
        <v>16</v>
      </c>
      <c r="C104" s="46">
        <v>1803</v>
      </c>
      <c r="D104" s="46">
        <v>1672</v>
      </c>
      <c r="E104" s="46">
        <v>1542</v>
      </c>
      <c r="F104" s="46">
        <v>1493</v>
      </c>
      <c r="G104" s="46">
        <v>1603</v>
      </c>
      <c r="H104" s="46">
        <v>1335</v>
      </c>
      <c r="I104" s="46">
        <v>1384</v>
      </c>
      <c r="J104" s="46">
        <v>1564</v>
      </c>
      <c r="K104" s="46">
        <v>1416</v>
      </c>
      <c r="L104" s="46">
        <v>1597</v>
      </c>
      <c r="M104" s="46">
        <v>1141</v>
      </c>
      <c r="N104" s="46">
        <v>1505</v>
      </c>
      <c r="O104" s="46">
        <v>1429</v>
      </c>
      <c r="P104" s="46">
        <v>1043</v>
      </c>
      <c r="Q104" s="39"/>
    </row>
    <row r="105" spans="1:17" ht="15" thickBot="1" x14ac:dyDescent="0.4">
      <c r="A105" s="39"/>
      <c r="B105" s="71" t="s">
        <v>35</v>
      </c>
      <c r="C105" s="72">
        <v>17.194725274725275</v>
      </c>
      <c r="D105" s="72">
        <v>17.163533834586467</v>
      </c>
      <c r="E105" s="72">
        <v>16.899999999999999</v>
      </c>
      <c r="F105" s="72">
        <v>16.54</v>
      </c>
      <c r="G105" s="72">
        <v>16.670000000000002</v>
      </c>
      <c r="H105" s="72">
        <v>16.7</v>
      </c>
      <c r="I105" s="72">
        <v>16.5</v>
      </c>
      <c r="J105" s="72">
        <v>16.690000000000001</v>
      </c>
      <c r="K105" s="72">
        <v>16.940000000000001</v>
      </c>
      <c r="L105" s="72">
        <v>16.850000000000001</v>
      </c>
      <c r="M105" s="72">
        <v>16.899999999999999</v>
      </c>
      <c r="N105" s="72">
        <v>17.07</v>
      </c>
      <c r="O105" s="72">
        <v>17</v>
      </c>
      <c r="P105" s="72">
        <v>17.170000000000002</v>
      </c>
      <c r="Q105" s="39"/>
    </row>
    <row r="106" spans="1:17" x14ac:dyDescent="0.35">
      <c r="A106" s="39"/>
      <c r="B106" s="42" t="s">
        <v>58</v>
      </c>
      <c r="C106" s="47"/>
      <c r="D106" s="47"/>
      <c r="E106" s="47"/>
      <c r="F106" s="47"/>
      <c r="G106" s="47"/>
      <c r="H106" s="47"/>
      <c r="I106" s="47"/>
      <c r="J106" s="47"/>
      <c r="K106" s="44"/>
      <c r="L106" s="44"/>
      <c r="M106" s="44"/>
      <c r="N106" s="44"/>
      <c r="O106" s="44"/>
      <c r="P106" s="44"/>
      <c r="Q106" s="39"/>
    </row>
    <row r="107" spans="1:17" x14ac:dyDescent="0.35">
      <c r="A107" s="39"/>
      <c r="B107" s="45" t="s">
        <v>36</v>
      </c>
      <c r="C107" s="73">
        <v>47.473438714692925</v>
      </c>
      <c r="D107" s="73">
        <v>48.241068993727843</v>
      </c>
      <c r="E107" s="73">
        <v>49.76047904191617</v>
      </c>
      <c r="F107" s="73">
        <v>47.7</v>
      </c>
      <c r="G107" s="73">
        <v>46.74</v>
      </c>
      <c r="H107" s="73">
        <v>40.6</v>
      </c>
      <c r="I107" s="73">
        <v>43.061728395061728</v>
      </c>
      <c r="J107" s="73">
        <v>51.03</v>
      </c>
      <c r="K107" s="73">
        <v>39.61</v>
      </c>
      <c r="L107" s="73">
        <v>43.72</v>
      </c>
      <c r="M107" s="73">
        <v>41.196834817012856</v>
      </c>
      <c r="N107" s="73">
        <v>45.89</v>
      </c>
      <c r="O107" s="73">
        <v>57.95</v>
      </c>
      <c r="P107" s="73">
        <v>34.03</v>
      </c>
      <c r="Q107" s="39"/>
    </row>
    <row r="108" spans="1:17" x14ac:dyDescent="0.35">
      <c r="A108" s="39"/>
      <c r="B108" s="70" t="s">
        <v>37</v>
      </c>
      <c r="C108" s="74">
        <v>25.576574242031612</v>
      </c>
      <c r="D108" s="74">
        <v>26.506681210799016</v>
      </c>
      <c r="E108" s="74">
        <v>26.736526946107787</v>
      </c>
      <c r="F108" s="74">
        <v>31</v>
      </c>
      <c r="G108" s="74">
        <v>28.9</v>
      </c>
      <c r="H108" s="74">
        <v>30.1</v>
      </c>
      <c r="I108" s="74">
        <v>29.481481481481481</v>
      </c>
      <c r="J108" s="74">
        <v>27.33</v>
      </c>
      <c r="K108" s="74">
        <v>30.26</v>
      </c>
      <c r="L108" s="74">
        <v>31.93</v>
      </c>
      <c r="M108" s="74">
        <v>29.821958456973295</v>
      </c>
      <c r="N108" s="74">
        <v>26.59</v>
      </c>
      <c r="O108" s="74">
        <v>38.880000000000003</v>
      </c>
      <c r="P108" s="74">
        <v>27.08</v>
      </c>
      <c r="Q108" s="39"/>
    </row>
    <row r="109" spans="1:17" x14ac:dyDescent="0.35">
      <c r="A109" s="39"/>
      <c r="B109" s="70" t="s">
        <v>38</v>
      </c>
      <c r="C109" s="74">
        <v>7.463073335060896</v>
      </c>
      <c r="D109" s="74">
        <v>7.1720752658849198</v>
      </c>
      <c r="E109" s="74">
        <v>5.8383233532934131</v>
      </c>
      <c r="F109" s="74">
        <v>8.42</v>
      </c>
      <c r="G109" s="74">
        <v>7.1561338289962819</v>
      </c>
      <c r="H109" s="74">
        <v>9.33</v>
      </c>
      <c r="I109" s="74">
        <v>8.5925925925925917</v>
      </c>
      <c r="J109" s="74">
        <v>7.15</v>
      </c>
      <c r="K109" s="74">
        <v>10.35</v>
      </c>
      <c r="L109" s="74">
        <v>9.6739999999999995</v>
      </c>
      <c r="M109" s="74">
        <v>10.039564787339268</v>
      </c>
      <c r="N109" s="74">
        <v>8.68</v>
      </c>
      <c r="O109" s="74">
        <v>13.15</v>
      </c>
      <c r="P109" s="74">
        <v>9.66</v>
      </c>
      <c r="Q109" s="39"/>
    </row>
    <row r="110" spans="1:17" x14ac:dyDescent="0.35">
      <c r="A110" s="39"/>
      <c r="B110" s="70" t="s">
        <v>39</v>
      </c>
      <c r="C110" s="74">
        <v>5.3899974086550921</v>
      </c>
      <c r="D110" s="74">
        <v>4.963185164985001</v>
      </c>
      <c r="E110" s="74">
        <v>4.9401197604790417</v>
      </c>
      <c r="F110" s="74">
        <v>3.3</v>
      </c>
      <c r="G110" s="74">
        <v>3.0049566294919452</v>
      </c>
      <c r="H110" s="74">
        <v>2.8</v>
      </c>
      <c r="I110" s="74">
        <v>3.7037037037037033</v>
      </c>
      <c r="J110" s="74">
        <v>3.4</v>
      </c>
      <c r="K110" s="74">
        <v>3.92</v>
      </c>
      <c r="L110" s="74">
        <v>2.8769999999999998</v>
      </c>
      <c r="M110" s="74">
        <v>3.7091988130563793</v>
      </c>
      <c r="N110" s="74">
        <v>4.1900000000000004</v>
      </c>
      <c r="O110" s="74">
        <v>6.2</v>
      </c>
      <c r="P110" s="74">
        <v>4.38</v>
      </c>
      <c r="Q110" s="39"/>
    </row>
    <row r="111" spans="1:17" ht="15" thickBot="1" x14ac:dyDescent="0.4">
      <c r="A111" s="39"/>
      <c r="B111" s="70" t="s">
        <v>40</v>
      </c>
      <c r="C111" s="74">
        <v>7.0743715988598073</v>
      </c>
      <c r="D111" s="74">
        <v>6.9539132806108528</v>
      </c>
      <c r="E111" s="74">
        <v>6.6167664670658679</v>
      </c>
      <c r="F111" s="74">
        <v>3.34</v>
      </c>
      <c r="G111" s="74">
        <v>6.288723667905824</v>
      </c>
      <c r="H111" s="74">
        <v>6.77</v>
      </c>
      <c r="I111" s="74">
        <v>6.4197530864197532</v>
      </c>
      <c r="J111" s="74">
        <v>4.2699999999999996</v>
      </c>
      <c r="K111" s="74">
        <v>5.79</v>
      </c>
      <c r="L111" s="74">
        <v>4.09</v>
      </c>
      <c r="M111" s="74">
        <v>5.4401582591493574</v>
      </c>
      <c r="N111" s="74">
        <v>5.81</v>
      </c>
      <c r="O111" s="74">
        <v>9.07</v>
      </c>
      <c r="P111" s="74">
        <v>7.33</v>
      </c>
      <c r="Q111" s="39"/>
    </row>
    <row r="112" spans="1:17" x14ac:dyDescent="0.35">
      <c r="A112" s="39"/>
      <c r="B112" s="48"/>
      <c r="C112" s="48"/>
      <c r="D112" s="48"/>
      <c r="E112" s="48"/>
      <c r="F112" s="48"/>
      <c r="G112" s="48"/>
      <c r="H112" s="48"/>
      <c r="I112" s="48"/>
      <c r="J112" s="48"/>
      <c r="K112" s="65"/>
      <c r="L112" s="65"/>
      <c r="M112" s="65"/>
      <c r="N112" s="65"/>
      <c r="O112" s="65"/>
      <c r="P112" s="65"/>
      <c r="Q112" s="39"/>
    </row>
    <row r="113" spans="1:17" x14ac:dyDescent="0.3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49"/>
      <c r="L113" s="49"/>
      <c r="M113" s="49"/>
      <c r="N113" s="49"/>
      <c r="O113" s="49"/>
      <c r="P113" s="49"/>
      <c r="Q113" s="39"/>
    </row>
    <row r="114" spans="1:17" x14ac:dyDescent="0.35">
      <c r="B114" s="2" t="s">
        <v>61</v>
      </c>
      <c r="C114" s="2"/>
      <c r="D114" s="2"/>
      <c r="E114" s="2"/>
      <c r="F114" s="2"/>
      <c r="G114" s="2"/>
      <c r="H114" s="2"/>
      <c r="I114" s="2"/>
      <c r="J114" s="2"/>
      <c r="K114" s="8"/>
      <c r="L114" s="8"/>
      <c r="M114" s="8"/>
      <c r="N114" s="8"/>
      <c r="O114" s="8"/>
      <c r="P114" s="8"/>
    </row>
  </sheetData>
  <phoneticPr fontId="0" type="noConversion"/>
  <pageMargins left="0.7" right="0.7" top="0.75" bottom="0.75" header="0.3" footer="0.3"/>
  <pageSetup paperSize="9" scale="69" orientation="landscape" r:id="rId1"/>
  <rowBreaks count="1" manualBreakCount="1">
    <brk id="80" max="7" man="1"/>
  </rowBreaks>
  <ignoredErrors>
    <ignoredError sqref="C52:N52 C69:N69 C85:N85 C101:N1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0699EDD595394F88022DC0AD21470E" ma:contentTypeVersion="4" ma:contentTypeDescription="Crea un document nou" ma:contentTypeScope="" ma:versionID="802e30e995aa331a3db6e761b98ffbb0">
  <xsd:schema xmlns:xsd="http://www.w3.org/2001/XMLSchema" xmlns:xs="http://www.w3.org/2001/XMLSchema" xmlns:p="http://schemas.microsoft.com/office/2006/metadata/properties" xmlns:ns2="957b11c1-3c24-45ed-ab34-9206c851c6fa" xmlns:ns3="a9cbc2d2-085a-48b4-b18b-f7f7f500f3a5" targetNamespace="http://schemas.microsoft.com/office/2006/metadata/properties" ma:root="true" ma:fieldsID="f46de5b9147693c59053512e46a80067" ns2:_="" ns3:_="">
    <xsd:import namespace="957b11c1-3c24-45ed-ab34-9206c851c6fa"/>
    <xsd:import namespace="a9cbc2d2-085a-48b4-b18b-f7f7f500f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b11c1-3c24-45ed-ab34-9206c851c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bc2d2-085a-48b4-b18b-f7f7f500f3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E5786-CAD6-488B-AA96-D63DD24AE7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57b11c1-3c24-45ed-ab34-9206c851c6fa"/>
    <ds:schemaRef ds:uri="http://purl.org/dc/elements/1.1/"/>
    <ds:schemaRef ds:uri="http://schemas.microsoft.com/office/2006/metadata/properties"/>
    <ds:schemaRef ds:uri="a9cbc2d2-085a-48b4-b18b-f7f7f500f3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88987F-BF4D-426F-8153-025BE0FC3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b11c1-3c24-45ed-ab34-9206c851c6fa"/>
    <ds:schemaRef ds:uri="a9cbc2d2-085a-48b4-b18b-f7f7f500f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97578A-8B60-43E6-99CF-C7B0F3230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5</vt:i4>
      </vt:variant>
      <vt:variant>
        <vt:lpstr>Intervals amb nom</vt:lpstr>
      </vt:variant>
      <vt:variant>
        <vt:i4>3</vt:i4>
      </vt:variant>
    </vt:vector>
  </HeadingPairs>
  <TitlesOfParts>
    <vt:vector size="8" baseType="lpstr">
      <vt:lpstr>Índex</vt:lpstr>
      <vt:lpstr>1.Indicadors principals</vt:lpstr>
      <vt:lpstr>2.Població juvenil</vt:lpstr>
      <vt:lpstr>3.Població juvenil diferent</vt:lpstr>
      <vt:lpstr>4.Distribució intervencions</vt:lpstr>
      <vt:lpstr>'1.Indicadors principals'!Àrea_d'impressió</vt:lpstr>
      <vt:lpstr>'3.Població juvenil diferent'!Àrea_d'impressió</vt:lpstr>
      <vt:lpstr>'4.Distribució intervencions'!Àrea_d'impressió</vt:lpstr>
    </vt:vector>
  </TitlesOfParts>
  <Manager/>
  <Company>Generalitat de Catalunya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Estadístiques del Departament de Justícia, Drets i Memòria 2023. Justícia juvenil</dc:title>
  <dc:subject>Estadístiques del Departament de Justícia, Drets i Memòria 2023. Justícia juvenil</dc:subject>
  <dc:creator>Departament de Justícia, Drets i Memòria</dc:creator>
  <cp:keywords>justícia juvenil, estadístiques, 2023, estadística, dades</cp:keywords>
  <dc:description/>
  <cp:lastModifiedBy>Departament de Justícia, Drets i Memòria</cp:lastModifiedBy>
  <cp:revision/>
  <dcterms:created xsi:type="dcterms:W3CDTF">2015-03-19T11:07:29Z</dcterms:created>
  <dcterms:modified xsi:type="dcterms:W3CDTF">2024-06-26T10:49:15Z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0x010100700699EDD595394F88022DC0AD21470E</vt:lpwstr>
  </property>
</Properties>
</file>