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uli\Documents\GitHub\Simulacion-Red-Foraneos\"/>
    </mc:Choice>
  </mc:AlternateContent>
  <xr:revisionPtr revIDLastSave="0" documentId="13_ncr:1_{008CCE52-9681-41B6-B04C-6F33503D81E9}" xr6:coauthVersionLast="47" xr6:coauthVersionMax="47" xr10:uidLastSave="{00000000-0000-0000-0000-000000000000}"/>
  <bookViews>
    <workbookView xWindow="5760" yWindow="0" windowWidth="17280" windowHeight="888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23" i="1" l="1"/>
  <c r="F17" i="1"/>
  <c r="F27" i="1"/>
  <c r="B6" i="1"/>
  <c r="L8" i="1" s="1"/>
  <c r="Z14" i="1"/>
  <c r="T21" i="1" l="1"/>
  <c r="S21" i="1" s="1"/>
  <c r="T15" i="1"/>
  <c r="S15" i="1" s="1"/>
  <c r="K6" i="1"/>
  <c r="L6" i="1" s="1"/>
  <c r="K25" i="1"/>
  <c r="L25" i="1" s="1"/>
  <c r="K27" i="1"/>
  <c r="L27" i="1" s="1"/>
  <c r="K26" i="1"/>
  <c r="L26" i="1" s="1"/>
  <c r="F9" i="1"/>
  <c r="T8" i="1"/>
  <c r="F21" i="1"/>
  <c r="F20" i="1" s="1"/>
  <c r="L29" i="1"/>
  <c r="P29" i="1"/>
  <c r="T29" i="1"/>
  <c r="F15" i="1"/>
  <c r="P8" i="1"/>
  <c r="Q29" i="1"/>
  <c r="Q27" i="1" s="1"/>
  <c r="G27" i="1"/>
  <c r="G25" i="1" s="1"/>
  <c r="K28" i="1"/>
  <c r="L28" i="1" s="1"/>
  <c r="M15" i="1"/>
  <c r="L15" i="1" s="1"/>
  <c r="O26" i="1"/>
  <c r="P26" i="1" s="1"/>
  <c r="G21" i="1"/>
  <c r="G19" i="1" s="1"/>
  <c r="E5" i="1"/>
  <c r="F5" i="1" s="1"/>
  <c r="M8" i="1"/>
  <c r="M6" i="1" s="1"/>
  <c r="E7" i="1"/>
  <c r="F7" i="1" s="1"/>
  <c r="O25" i="1"/>
  <c r="P25" i="1" s="1"/>
  <c r="E8" i="1"/>
  <c r="F8" i="1" s="1"/>
  <c r="G9" i="1"/>
  <c r="G7" i="1" s="1"/>
  <c r="M29" i="1"/>
  <c r="M27" i="1" s="1"/>
  <c r="E6" i="1"/>
  <c r="F6" i="1" s="1"/>
  <c r="O4" i="1"/>
  <c r="P4" i="1" s="1"/>
  <c r="E11" i="1"/>
  <c r="F11" i="1" s="1"/>
  <c r="O5" i="1"/>
  <c r="P5" i="1" s="1"/>
  <c r="O27" i="1"/>
  <c r="P27" i="1" s="1"/>
  <c r="S4" i="1"/>
  <c r="T4" i="1" s="1"/>
  <c r="S25" i="1"/>
  <c r="T25" i="1" s="1"/>
  <c r="E13" i="1"/>
  <c r="F13" i="1" s="1"/>
  <c r="O7" i="1"/>
  <c r="P7" i="1" s="1"/>
  <c r="O28" i="1"/>
  <c r="P28" i="1" s="1"/>
  <c r="E14" i="1"/>
  <c r="F14" i="1" s="1"/>
  <c r="S5" i="1"/>
  <c r="T5" i="1" s="1"/>
  <c r="S26" i="1"/>
  <c r="T26" i="1" s="1"/>
  <c r="E12" i="1"/>
  <c r="F12" i="1" s="1"/>
  <c r="S6" i="1"/>
  <c r="T6" i="1" s="1"/>
  <c r="S27" i="1"/>
  <c r="T27" i="1" s="1"/>
  <c r="O6" i="1"/>
  <c r="P6" i="1" s="1"/>
  <c r="S7" i="1"/>
  <c r="T7" i="1" s="1"/>
  <c r="S28" i="1"/>
  <c r="T28" i="1" s="1"/>
  <c r="U29" i="1"/>
  <c r="U27" i="1" s="1"/>
  <c r="Q8" i="1"/>
  <c r="Q6" i="1" s="1"/>
  <c r="U8" i="1"/>
  <c r="U6" i="1" s="1"/>
  <c r="G15" i="1"/>
  <c r="G13" i="1" s="1"/>
  <c r="K7" i="1"/>
  <c r="L7" i="1" s="1"/>
  <c r="K4" i="1"/>
  <c r="L4" i="1" s="1"/>
  <c r="K5" i="1"/>
  <c r="L5" i="1" s="1"/>
  <c r="Y14" i="1"/>
  <c r="F25" i="1" l="1"/>
  <c r="F19" i="1"/>
  <c r="F26" i="1"/>
  <c r="F18" i="1"/>
  <c r="F24" i="1"/>
  <c r="U4" i="1"/>
  <c r="G5" i="1"/>
  <c r="G11" i="1"/>
  <c r="M4" i="1"/>
  <c r="Q4" i="1"/>
  <c r="Q25" i="1"/>
  <c r="M25" i="1"/>
  <c r="U25" i="1"/>
  <c r="B11" i="1" l="1"/>
  <c r="G17" i="1"/>
  <c r="G23" i="1"/>
  <c r="R21" i="1" l="1"/>
  <c r="B12" i="1"/>
  <c r="X14" i="1"/>
  <c r="B10" i="1" s="1"/>
  <c r="B13" i="1" s="1"/>
  <c r="K15" i="1"/>
  <c r="R15" i="1" l="1"/>
</calcChain>
</file>

<file path=xl/sharedStrings.xml><?xml version="1.0" encoding="utf-8"?>
<sst xmlns="http://schemas.openxmlformats.org/spreadsheetml/2006/main" count="161" uniqueCount="52">
  <si>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</si>
  <si>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</si>
  <si>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</si>
  <si>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</si>
  <si>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</si>
  <si>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</si>
  <si>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</si>
  <si>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</si>
  <si>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</si>
  <si>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</si>
  <si>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</si>
  <si>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</si>
  <si>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</si>
  <si>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</si>
  <si>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</si>
  <si>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</si>
  <si>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</si>
  <si>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</si>
  <si>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</si>
  <si>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</si>
  <si>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</si>
  <si>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</si>
  <si>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</si>
  <si>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</si>
  <si>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</si>
  <si>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</si>
  <si>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</si>
  <si>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</si>
  <si>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</si>
  <si>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</si>
  <si>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</si>
  <si>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</si>
  <si>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</si>
  <si>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</si>
  <si>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</si>
  <si>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</si>
  <si>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</si>
  <si>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</si>
  <si>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</si>
  <si>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</si>
  <si>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</si>
  <si>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</si>
  <si>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</si>
  <si>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</si>
  <si>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</si>
  <si>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</si>
  <si>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</si>
  <si>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</si>
  <si>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</si>
  <si>
    <t>ZONA DE POCA O SIN SEÑAL</t>
  </si>
  <si>
    <t>A,B,C,(COCINA,JARDIN)/2</t>
  </si>
  <si>
    <t>D.E.F.G.H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</si>
</sst>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4"/>
      <color theme="5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DashDot">
        <color indexed="64"/>
      </left>
      <right/>
      <top style="medium">
        <color indexed="64"/>
      </top>
      <bottom/>
      <diagonal/>
    </border>
    <border>
      <left style="mediumDashDot">
        <color indexed="64"/>
      </left>
      <right/>
      <top/>
      <bottom style="medium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medium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medium">
        <color theme="5" tint="-0.249977111117893"/>
      </left>
      <right style="medium">
        <color indexed="64"/>
      </right>
      <top style="medium">
        <color theme="5" tint="-0.249977111117893"/>
      </top>
      <bottom/>
      <diagonal/>
    </border>
    <border>
      <left style="medium">
        <color indexed="64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 style="medium">
        <color indexed="64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5" tint="-0.249977111117893"/>
      </right>
      <top/>
      <bottom/>
      <diagonal/>
    </border>
    <border>
      <left style="medium">
        <color indexed="64"/>
      </left>
      <right style="medium">
        <color theme="5" tint="-0.249977111117893"/>
      </right>
      <top/>
      <bottom style="medium">
        <color indexed="64"/>
      </bottom>
      <diagonal/>
    </border>
    <border>
      <left style="medium">
        <color indexed="64"/>
      </left>
      <right style="medium">
        <color theme="5" tint="-0.249977111117893"/>
      </right>
      <top style="medium">
        <color indexed="64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theme="5" tint="-0.249977111117893"/>
      </bottom>
      <diagonal/>
    </border>
    <border>
      <left/>
      <right/>
      <top style="medium">
        <color indexed="64"/>
      </top>
      <bottom style="medium">
        <color theme="5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theme="5" tint="-0.249977111117893"/>
      </bottom>
      <diagonal/>
    </border>
    <border>
      <left style="medium">
        <color indexed="64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DashDot">
        <color indexed="64"/>
      </right>
      <top/>
      <bottom style="mediumDashDot">
        <color theme="1"/>
      </bottom>
      <diagonal/>
    </border>
    <border>
      <left style="mediumDashDot">
        <color indexed="64"/>
      </left>
      <right/>
      <top/>
      <bottom style="mediumDashDot">
        <color theme="1"/>
      </bottom>
      <diagonal/>
    </border>
    <border>
      <left/>
      <right/>
      <top/>
      <bottom style="dashDotDot">
        <color theme="1"/>
      </bottom>
      <diagonal/>
    </border>
    <border>
      <left/>
      <right/>
      <top style="dashDotDot">
        <color theme="1"/>
      </top>
      <bottom/>
      <diagonal/>
    </border>
    <border>
      <left style="medium">
        <color theme="5" tint="-0.249977111117893"/>
      </left>
      <right/>
      <top style="dashDotDot">
        <color theme="1"/>
      </top>
      <bottom/>
      <diagonal/>
    </border>
    <border>
      <left style="dashDotDot">
        <color theme="1"/>
      </left>
      <right/>
      <top/>
      <bottom style="dashDotDot">
        <color theme="1"/>
      </bottom>
      <diagonal/>
    </border>
    <border>
      <left style="dashDotDot">
        <color theme="1"/>
      </left>
      <right/>
      <top/>
      <bottom/>
      <diagonal/>
    </border>
    <border>
      <left style="medium">
        <color theme="5" tint="-0.249977111117893"/>
      </left>
      <right style="dashDotDot">
        <color theme="1"/>
      </right>
      <top/>
      <bottom/>
      <diagonal/>
    </border>
    <border>
      <left style="medium">
        <color theme="5" tint="-0.249977111117893"/>
      </left>
      <right style="dashDotDot">
        <color theme="1"/>
      </right>
      <top style="dashDotDot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/>
    <xf numFmtId="0" fontId="0" fillId="4" borderId="13" xfId="0" applyFill="1" applyBorder="1"/>
    <xf numFmtId="9" fontId="0" fillId="4" borderId="13" xfId="0" applyNumberFormat="1" applyFill="1" applyBorder="1"/>
    <xf numFmtId="9" fontId="0" fillId="4" borderId="11" xfId="1" applyFont="1" applyFill="1" applyBorder="1"/>
    <xf numFmtId="9" fontId="0" fillId="4" borderId="11" xfId="1" applyFont="1" applyFill="1" applyBorder="1" applyProtection="1"/>
    <xf numFmtId="9" fontId="0" fillId="4" borderId="13" xfId="1" applyFont="1" applyFill="1" applyBorder="1" applyProtection="1"/>
    <xf numFmtId="1" fontId="0" fillId="7" borderId="10" xfId="0" applyNumberFormat="1" applyFill="1" applyBorder="1"/>
    <xf numFmtId="1" fontId="0" fillId="7" borderId="0" xfId="0" applyNumberFormat="1" applyFill="1"/>
    <xf numFmtId="9" fontId="0" fillId="7" borderId="11" xfId="1" applyFont="1" applyFill="1" applyBorder="1"/>
    <xf numFmtId="0" fontId="0" fillId="5" borderId="0" xfId="0" applyFill="1"/>
    <xf numFmtId="1" fontId="0" fillId="5" borderId="0" xfId="0" applyNumberFormat="1" applyFill="1"/>
    <xf numFmtId="0" fontId="0" fillId="0" borderId="15" xfId="0" applyBorder="1"/>
    <xf numFmtId="0" fontId="0" fillId="6" borderId="0" xfId="0" applyFill="1"/>
    <xf numFmtId="0" fontId="0" fillId="8" borderId="3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2" fillId="8" borderId="0" xfId="0" applyFont="1" applyFill="1" applyAlignment="1">
      <alignment vertical="center"/>
    </xf>
    <xf numFmtId="1" fontId="2" fillId="8" borderId="30" xfId="0" applyNumberFormat="1" applyFont="1" applyFill="1" applyBorder="1"/>
    <xf numFmtId="0" fontId="2" fillId="8" borderId="30" xfId="0" applyFont="1" applyFill="1" applyBorder="1" applyAlignment="1">
      <alignment vertical="center"/>
    </xf>
    <xf numFmtId="0" fontId="2" fillId="8" borderId="26" xfId="0" applyFont="1" applyFill="1" applyBorder="1" applyAlignment="1">
      <alignment vertical="center"/>
    </xf>
    <xf numFmtId="0" fontId="4" fillId="8" borderId="0" xfId="0" applyFont="1" applyFill="1"/>
    <xf numFmtId="0" fontId="4" fillId="8" borderId="31" xfId="0" applyFont="1" applyFill="1" applyBorder="1"/>
    <xf numFmtId="0" fontId="4" fillId="8" borderId="32" xfId="0" applyFont="1" applyFill="1" applyBorder="1"/>
    <xf numFmtId="0" fontId="4" fillId="8" borderId="33" xfId="0" applyFont="1" applyFill="1" applyBorder="1"/>
    <xf numFmtId="0" fontId="4" fillId="8" borderId="34" xfId="0" applyFont="1" applyFill="1" applyBorder="1"/>
    <xf numFmtId="0" fontId="4" fillId="8" borderId="35" xfId="0" applyFont="1" applyFill="1" applyBorder="1"/>
    <xf numFmtId="0" fontId="4" fillId="8" borderId="36" xfId="0" applyFont="1" applyFill="1" applyBorder="1"/>
    <xf numFmtId="1" fontId="4" fillId="8" borderId="37" xfId="0" applyNumberFormat="1" applyFont="1" applyFill="1" applyBorder="1"/>
    <xf numFmtId="0" fontId="4" fillId="8" borderId="37" xfId="0" applyFont="1" applyFill="1" applyBorder="1"/>
    <xf numFmtId="0" fontId="4" fillId="8" borderId="38" xfId="0" applyFont="1" applyFill="1" applyBorder="1"/>
    <xf numFmtId="0" fontId="0" fillId="8" borderId="34" xfId="0" applyFill="1" applyBorder="1"/>
    <xf numFmtId="0" fontId="2" fillId="8" borderId="5" xfId="0" applyFont="1" applyFill="1" applyBorder="1" applyAlignment="1">
      <alignment vertical="center"/>
    </xf>
    <xf numFmtId="0" fontId="0" fillId="8" borderId="35" xfId="0" applyFill="1" applyBorder="1"/>
    <xf numFmtId="1" fontId="2" fillId="8" borderId="39" xfId="0" applyNumberFormat="1" applyFont="1" applyFill="1" applyBorder="1"/>
    <xf numFmtId="0" fontId="3" fillId="9" borderId="10" xfId="0" applyFont="1" applyFill="1" applyBorder="1" applyAlignment="1">
      <alignment horizontal="center" vertical="top"/>
    </xf>
    <xf numFmtId="0" fontId="0" fillId="9" borderId="5" xfId="0" applyFill="1" applyBorder="1"/>
    <xf numFmtId="0" fontId="0" fillId="9" borderId="7" xfId="0" applyFill="1" applyBorder="1"/>
    <xf numFmtId="9" fontId="0" fillId="4" borderId="4" xfId="1" applyFont="1" applyFill="1" applyBorder="1"/>
    <xf numFmtId="0" fontId="2" fillId="3" borderId="9" xfId="0" applyFont="1" applyFill="1" applyBorder="1" applyAlignment="1">
      <alignment vertical="center"/>
    </xf>
    <xf numFmtId="0" fontId="3" fillId="9" borderId="42" xfId="0" applyFont="1" applyFill="1" applyBorder="1" applyAlignment="1">
      <alignment horizontal="center" vertical="top"/>
    </xf>
    <xf numFmtId="0" fontId="2" fillId="9" borderId="43" xfId="0" applyFont="1" applyFill="1" applyBorder="1" applyAlignment="1">
      <alignment vertical="center"/>
    </xf>
    <xf numFmtId="0" fontId="0" fillId="9" borderId="0" xfId="0" applyFill="1"/>
    <xf numFmtId="1" fontId="0" fillId="9" borderId="0" xfId="0" applyNumberFormat="1" applyFill="1"/>
    <xf numFmtId="1" fontId="2" fillId="9" borderId="45" xfId="0" applyNumberFormat="1" applyFont="1" applyFill="1" applyBorder="1"/>
    <xf numFmtId="0" fontId="2" fillId="9" borderId="45" xfId="0" applyFont="1" applyFill="1" applyBorder="1" applyAlignment="1">
      <alignment vertical="center"/>
    </xf>
    <xf numFmtId="0" fontId="2" fillId="3" borderId="46" xfId="0" applyFont="1" applyFill="1" applyBorder="1" applyAlignment="1">
      <alignment vertical="center"/>
    </xf>
    <xf numFmtId="0" fontId="2" fillId="9" borderId="47" xfId="0" applyFont="1" applyFill="1" applyBorder="1" applyAlignment="1">
      <alignment vertical="center"/>
    </xf>
    <xf numFmtId="0" fontId="0" fillId="8" borderId="48" xfId="0" applyFill="1" applyBorder="1"/>
    <xf numFmtId="9" fontId="0" fillId="4" borderId="51" xfId="1" applyFont="1" applyFill="1" applyBorder="1"/>
    <xf numFmtId="0" fontId="2" fillId="3" borderId="52" xfId="0" applyFont="1" applyFill="1" applyBorder="1" applyAlignment="1">
      <alignment vertical="center"/>
    </xf>
    <xf numFmtId="0" fontId="0" fillId="8" borderId="53" xfId="0" applyFill="1" applyBorder="1"/>
    <xf numFmtId="0" fontId="0" fillId="8" borderId="54" xfId="0" applyFill="1" applyBorder="1"/>
    <xf numFmtId="0" fontId="0" fillId="8" borderId="55" xfId="0" applyFill="1" applyBorder="1"/>
    <xf numFmtId="0" fontId="0" fillId="8" borderId="56" xfId="0" applyFill="1" applyBorder="1"/>
    <xf numFmtId="1" fontId="2" fillId="8" borderId="57" xfId="0" applyNumberFormat="1" applyFont="1" applyFill="1" applyBorder="1"/>
    <xf numFmtId="0" fontId="0" fillId="8" borderId="58" xfId="0" applyFill="1" applyBorder="1"/>
    <xf numFmtId="0" fontId="0" fillId="8" borderId="59" xfId="0" applyFill="1" applyBorder="1"/>
    <xf numFmtId="0" fontId="2" fillId="8" borderId="60" xfId="0" applyFont="1" applyFill="1" applyBorder="1" applyAlignment="1">
      <alignment vertical="center"/>
    </xf>
    <xf numFmtId="1" fontId="2" fillId="8" borderId="61" xfId="0" applyNumberFormat="1" applyFont="1" applyFill="1" applyBorder="1"/>
    <xf numFmtId="1" fontId="0" fillId="6" borderId="8" xfId="0" applyNumberFormat="1" applyFill="1" applyBorder="1"/>
    <xf numFmtId="1" fontId="2" fillId="3" borderId="2" xfId="0" applyNumberFormat="1" applyFont="1" applyFill="1" applyBorder="1" applyAlignment="1">
      <alignment vertical="center"/>
    </xf>
    <xf numFmtId="0" fontId="5" fillId="8" borderId="40" xfId="0" applyFont="1" applyFill="1" applyBorder="1" applyAlignment="1">
      <alignment horizontal="center" vertical="center" textRotation="90"/>
    </xf>
    <xf numFmtId="0" fontId="5" fillId="8" borderId="44" xfId="0" applyFont="1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49" xfId="0" applyFill="1" applyBorder="1" applyAlignment="1">
      <alignment horizontal="center" wrapText="1"/>
    </xf>
    <xf numFmtId="0" fontId="0" fillId="4" borderId="50" xfId="0" applyFill="1" applyBorder="1" applyAlignment="1">
      <alignment horizontal="center" wrapText="1"/>
    </xf>
    <xf numFmtId="0" fontId="3" fillId="9" borderId="3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CC"/>
      <color rgb="FFFF99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AB30"/>
  <sheetViews>
    <sheetView tabSelected="1" zoomScale="69" zoomScaleNormal="122" workbookViewId="0">
      <selection activeCell="N8" sqref="N8:O8"/>
    </sheetView>
  </sheetViews>
  <sheetFormatPr defaultColWidth="9" defaultRowHeight="14.4" x14ac:dyDescent="0.3"/>
  <cols>
    <col min="1" max="1" width="43.21875" bestFit="1" customWidth="1"/>
    <col min="2" max="2" width="6.109375" bestFit="1" customWidth="1"/>
    <col min="3" max="3" width="5.77734375" bestFit="1" customWidth="1"/>
    <col min="4" max="4" width="7" bestFit="1" customWidth="1"/>
    <col min="5" max="5" width="8.21875" bestFit="1" customWidth="1"/>
    <col min="6" max="6" width="6.109375" bestFit="1" customWidth="1"/>
    <col min="7" max="7" width="9.6640625" bestFit="1" customWidth="1"/>
    <col min="8" max="8" width="5.21875" customWidth="1"/>
    <col min="9" max="9" width="6.44140625" customWidth="1"/>
    <col min="10" max="10" width="16.88671875" bestFit="1" customWidth="1"/>
    <col min="11" max="11" width="9.44140625" bestFit="1" customWidth="1"/>
    <col min="12" max="12" width="11.5546875" bestFit="1" customWidth="1"/>
    <col min="13" max="13" width="10.21875" bestFit="1" customWidth="1"/>
    <col min="14" max="14" width="15" customWidth="1"/>
    <col min="15" max="15" width="7.33203125" customWidth="1"/>
    <col min="16" max="16" width="22.77734375" customWidth="1"/>
    <col min="17" max="17" width="9.6640625" bestFit="1" customWidth="1"/>
    <col min="18" max="18" width="13.77734375" bestFit="1" customWidth="1"/>
    <col min="19" max="19" width="9.6640625" bestFit="1" customWidth="1"/>
    <col min="20" max="20" width="10.21875" bestFit="1" customWidth="1"/>
    <col min="21" max="21" width="9.6640625" bestFit="1" customWidth="1"/>
    <col min="22" max="22" width="8.88671875" customWidth="1"/>
    <col min="23" max="23" width="6.77734375" bestFit="1" customWidth="1"/>
    <col min="24" max="25" width="6.88671875" bestFit="1" customWidth="1"/>
    <col min="26" max="26" width="12.21875" bestFit="1" customWidth="1"/>
  </cols>
  <sheetData>
    <row r="1" spans="1:28" ht="15" thickBot="1" x14ac:dyDescent="0.35"/>
    <row r="2" spans="1:28" ht="15" thickBot="1" x14ac:dyDescent="0.35"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8" ht="16.2" thickBot="1" x14ac:dyDescent="0.35">
      <c r="A3" s="25" t="s">
        <v>22</v>
      </c>
      <c r="B3" s="26">
        <v>75</v>
      </c>
      <c r="C3" s="41"/>
      <c r="D3" s="42"/>
      <c r="E3" s="42"/>
      <c r="F3" s="42"/>
      <c r="G3" s="42"/>
      <c r="H3" s="42"/>
      <c r="I3" s="42"/>
      <c r="J3" s="117" t="s">
        <v>12</v>
      </c>
      <c r="K3" s="118"/>
      <c r="L3" s="3" t="s">
        <v>33</v>
      </c>
      <c r="M3" s="4" t="s">
        <v>34</v>
      </c>
      <c r="N3" s="117" t="s">
        <v>13</v>
      </c>
      <c r="O3" s="118"/>
      <c r="P3" s="3" t="s">
        <v>33</v>
      </c>
      <c r="Q3" s="4" t="s">
        <v>34</v>
      </c>
      <c r="R3" s="117" t="s">
        <v>14</v>
      </c>
      <c r="S3" s="118"/>
      <c r="T3" s="3" t="s">
        <v>33</v>
      </c>
      <c r="U3" s="4" t="s">
        <v>34</v>
      </c>
      <c r="V3" s="43"/>
    </row>
    <row r="4" spans="1:28" ht="16.2" thickBot="1" x14ac:dyDescent="0.35">
      <c r="A4" s="25" t="s">
        <v>41</v>
      </c>
      <c r="B4" s="27">
        <v>0.75</v>
      </c>
      <c r="C4" s="41"/>
      <c r="D4" s="117" t="s">
        <v>11</v>
      </c>
      <c r="E4" s="118"/>
      <c r="F4" s="3" t="s">
        <v>33</v>
      </c>
      <c r="G4" s="4" t="s">
        <v>34</v>
      </c>
      <c r="H4" s="65"/>
      <c r="I4" s="42"/>
      <c r="J4" s="5" t="s">
        <v>29</v>
      </c>
      <c r="K4" s="34" t="str">
        <f ca="1">IF(RAND()&lt;$L$8,"ON","OFF")</f>
        <v>OFF</v>
      </c>
      <c r="L4" s="35">
        <f ca="1">IF(K4="OFF",0,5)</f>
        <v>0</v>
      </c>
      <c r="M4" s="6">
        <f ca="1">L4+L5+L6+L7</f>
        <v>0</v>
      </c>
      <c r="N4" s="5" t="s">
        <v>29</v>
      </c>
      <c r="O4" s="34" t="str">
        <f ca="1">IF(RAND()&lt;$L$8,"ON","OFF")</f>
        <v>ON</v>
      </c>
      <c r="P4" s="35">
        <f ca="1">IF(O4="OFF",0,5)</f>
        <v>5</v>
      </c>
      <c r="Q4" s="6">
        <f ca="1">P4+P5+P6+P7</f>
        <v>5</v>
      </c>
      <c r="R4" s="5" t="s">
        <v>29</v>
      </c>
      <c r="S4" s="34" t="str">
        <f ca="1">IF(RAND()&lt;$L$8,"ON","OFF")</f>
        <v>OFF</v>
      </c>
      <c r="T4" s="35">
        <f ca="1">IF(S4="OFF",0,5)</f>
        <v>0</v>
      </c>
      <c r="U4" s="6">
        <f ca="1">T4+T5+T6+T7</f>
        <v>6</v>
      </c>
      <c r="V4" s="43"/>
    </row>
    <row r="5" spans="1:28" ht="15" thickBot="1" x14ac:dyDescent="0.35">
      <c r="A5" s="25" t="s">
        <v>43</v>
      </c>
      <c r="B5" s="28">
        <v>0.6</v>
      </c>
      <c r="C5" s="41"/>
      <c r="D5" s="5" t="s">
        <v>29</v>
      </c>
      <c r="E5" s="34" t="str">
        <f ca="1">IF(RAND()&lt;$L$8,"ON","OFF")</f>
        <v>OFF</v>
      </c>
      <c r="F5" s="35">
        <f ca="1">IF(E5="OFF",0,5)</f>
        <v>0</v>
      </c>
      <c r="G5" s="6">
        <f ca="1">F5+F6+F7+F8</f>
        <v>8.4833566186723459</v>
      </c>
      <c r="H5" s="63"/>
      <c r="I5" s="42"/>
      <c r="J5" s="5" t="s">
        <v>30</v>
      </c>
      <c r="K5" s="34" t="str">
        <f ca="1">IF(RAND()&lt;$L$8,"ON","OFF")</f>
        <v>OFF</v>
      </c>
      <c r="L5" s="35">
        <f ca="1">IF(K5="OFF",0,MOD(RAND()*100,30)+0.5)</f>
        <v>0</v>
      </c>
      <c r="M5" s="7" t="s">
        <v>35</v>
      </c>
      <c r="N5" s="5" t="s">
        <v>30</v>
      </c>
      <c r="O5" s="34" t="str">
        <f ca="1">IF(RAND()&lt;$L$8,"ON","OFF")</f>
        <v>OFF</v>
      </c>
      <c r="P5" s="35">
        <f ca="1">IF(O5="OFF",0,MOD(RAND()*100,30)+0.5)</f>
        <v>0</v>
      </c>
      <c r="Q5" s="7" t="s">
        <v>35</v>
      </c>
      <c r="R5" s="5" t="s">
        <v>30</v>
      </c>
      <c r="S5" s="34" t="str">
        <f ca="1">IF(RAND()&lt;$L$8,"ON","OFF")</f>
        <v>OFF</v>
      </c>
      <c r="T5" s="35">
        <f ca="1">IF(S5="OFF",0,MOD(RAND()*100,30)+0.5)</f>
        <v>0</v>
      </c>
      <c r="U5" s="7" t="s">
        <v>35</v>
      </c>
      <c r="V5" s="43"/>
    </row>
    <row r="6" spans="1:28" ht="15" thickBot="1" x14ac:dyDescent="0.35">
      <c r="A6" s="25" t="s">
        <v>42</v>
      </c>
      <c r="B6" s="29">
        <f>B4*B5</f>
        <v>0.44999999999999996</v>
      </c>
      <c r="C6" s="41"/>
      <c r="D6" s="5" t="s">
        <v>30</v>
      </c>
      <c r="E6" s="34" t="str">
        <f ca="1">IF(RAND()&lt;$L$8,"ON","OFF")</f>
        <v>ON</v>
      </c>
      <c r="F6" s="35">
        <f ca="1">IF(E6="OFF",0,MOD(RAND()*100,30)+0.5)</f>
        <v>5.4833566186723459</v>
      </c>
      <c r="G6" s="7" t="s">
        <v>35</v>
      </c>
      <c r="H6" s="64"/>
      <c r="I6" s="42"/>
      <c r="J6" s="5" t="s">
        <v>31</v>
      </c>
      <c r="K6" s="34" t="str">
        <f ca="1">IF(RAND()&lt;$L$8,"ON","OFF")</f>
        <v>OFF</v>
      </c>
      <c r="L6" s="35">
        <f ca="1">IF(K6="OFF",0,3)</f>
        <v>0</v>
      </c>
      <c r="M6" s="7">
        <f>M8*0.8</f>
        <v>5</v>
      </c>
      <c r="N6" s="5" t="s">
        <v>31</v>
      </c>
      <c r="O6" s="34" t="str">
        <f ca="1">IF(RAND()&lt;$L$8,"ON","OFF")</f>
        <v>OFF</v>
      </c>
      <c r="P6" s="35">
        <f ca="1">IF(O6="OFF",0,3)</f>
        <v>0</v>
      </c>
      <c r="Q6" s="7">
        <f>Q8*0.8</f>
        <v>5</v>
      </c>
      <c r="R6" s="5" t="s">
        <v>31</v>
      </c>
      <c r="S6" s="34" t="str">
        <f ca="1">IF(RAND()&lt;$L$8,"ON","OFF")</f>
        <v>ON</v>
      </c>
      <c r="T6" s="35">
        <f ca="1">IF(S6="OFF",0,3)</f>
        <v>3</v>
      </c>
      <c r="U6" s="7">
        <f>U8*0.8</f>
        <v>5</v>
      </c>
      <c r="V6" s="43"/>
    </row>
    <row r="7" spans="1:28" ht="15" thickBot="1" x14ac:dyDescent="0.35">
      <c r="A7" s="25" t="s">
        <v>44</v>
      </c>
      <c r="B7" s="30">
        <f>IF(B9="ON",1,(1-B5)*B4)</f>
        <v>0.30000000000000004</v>
      </c>
      <c r="C7" s="41"/>
      <c r="D7" s="5" t="s">
        <v>31</v>
      </c>
      <c r="E7" s="34" t="str">
        <f ca="1">IF(RAND()&lt;$L$8,"ON","OFF")</f>
        <v>OFF</v>
      </c>
      <c r="F7" s="35">
        <f ca="1">IF(E7="OFF",0,3)</f>
        <v>0</v>
      </c>
      <c r="G7" s="7">
        <f>G9*0.8</f>
        <v>5</v>
      </c>
      <c r="H7" s="64"/>
      <c r="I7" s="42"/>
      <c r="J7" s="8" t="s">
        <v>32</v>
      </c>
      <c r="K7" s="34" t="str">
        <f ca="1">IF(RAND()&lt;$L$8,"ON","OFF")</f>
        <v>OFF</v>
      </c>
      <c r="L7" s="9">
        <f ca="1">IF(K7="OFF",0,3)</f>
        <v>0</v>
      </c>
      <c r="M7" s="7" t="s">
        <v>36</v>
      </c>
      <c r="N7" s="8" t="s">
        <v>32</v>
      </c>
      <c r="O7" s="34" t="str">
        <f ca="1">IF(RAND()&lt;$L$8,"ON","OFF")</f>
        <v>OFF</v>
      </c>
      <c r="P7" s="9">
        <f ca="1">IF(O7="OFF",0,3)</f>
        <v>0</v>
      </c>
      <c r="Q7" s="7" t="s">
        <v>36</v>
      </c>
      <c r="R7" s="8" t="s">
        <v>32</v>
      </c>
      <c r="S7" s="34" t="str">
        <f ca="1">IF(RAND()&lt;$L$8,"ON","OFF")</f>
        <v>ON</v>
      </c>
      <c r="T7" s="9">
        <f ca="1">IF(S7="OFF",0,3)</f>
        <v>3</v>
      </c>
      <c r="U7" s="7" t="s">
        <v>36</v>
      </c>
      <c r="V7" s="43"/>
    </row>
    <row r="8" spans="1:28" ht="15" thickBot="1" x14ac:dyDescent="0.35">
      <c r="A8" s="25" t="s">
        <v>39</v>
      </c>
      <c r="B8" s="26">
        <v>0</v>
      </c>
      <c r="C8" s="41"/>
      <c r="D8" s="8" t="s">
        <v>32</v>
      </c>
      <c r="E8" s="34" t="str">
        <f ca="1">IF(RAND()&lt;$L$8,"ON","OFF")</f>
        <v>ON</v>
      </c>
      <c r="F8" s="9">
        <f ca="1">IF(E8="OFF",0,3)</f>
        <v>3</v>
      </c>
      <c r="G8" s="7" t="s">
        <v>36</v>
      </c>
      <c r="H8" s="64"/>
      <c r="I8" s="42"/>
      <c r="J8" s="109" t="s">
        <v>37</v>
      </c>
      <c r="K8" s="110"/>
      <c r="L8" s="2">
        <f>$B$6</f>
        <v>0.44999999999999996</v>
      </c>
      <c r="M8" s="106">
        <f>$Z$14*(1/12)</f>
        <v>6.25</v>
      </c>
      <c r="N8" s="109" t="s">
        <v>37</v>
      </c>
      <c r="O8" s="110"/>
      <c r="P8" s="2">
        <f>$B$6</f>
        <v>0.44999999999999996</v>
      </c>
      <c r="Q8" s="106">
        <f>$Z$14*(1/12)</f>
        <v>6.25</v>
      </c>
      <c r="R8" s="109" t="s">
        <v>37</v>
      </c>
      <c r="S8" s="110"/>
      <c r="T8" s="2">
        <f>$B$6</f>
        <v>0.44999999999999996</v>
      </c>
      <c r="U8" s="106">
        <f>$Z$14*(1/12)</f>
        <v>6.25</v>
      </c>
      <c r="V8" s="43"/>
    </row>
    <row r="9" spans="1:28" ht="15" thickBot="1" x14ac:dyDescent="0.35">
      <c r="A9" s="25" t="s">
        <v>40</v>
      </c>
      <c r="B9" s="26" t="s">
        <v>26</v>
      </c>
      <c r="C9" s="41"/>
      <c r="D9" s="109" t="s">
        <v>37</v>
      </c>
      <c r="E9" s="110"/>
      <c r="F9" s="2">
        <f>$B$6</f>
        <v>0.44999999999999996</v>
      </c>
      <c r="G9" s="1">
        <f>$Z$14*(1/12)</f>
        <v>6.25</v>
      </c>
      <c r="H9" s="64"/>
      <c r="I9" s="42"/>
      <c r="J9" s="42"/>
      <c r="K9" s="52"/>
      <c r="L9" s="42"/>
      <c r="M9" s="42"/>
      <c r="N9" s="42"/>
      <c r="O9" s="52"/>
      <c r="P9" s="42"/>
      <c r="Q9" s="42"/>
      <c r="R9" s="59"/>
      <c r="S9" s="42"/>
      <c r="T9" s="42"/>
      <c r="U9" s="42"/>
      <c r="V9" s="43"/>
    </row>
    <row r="10" spans="1:28" ht="16.2" thickBot="1" x14ac:dyDescent="0.35">
      <c r="A10" s="22" t="s">
        <v>38</v>
      </c>
      <c r="B10" s="31">
        <f ca="1">X14</f>
        <v>107.22392803441825</v>
      </c>
      <c r="C10" s="41"/>
      <c r="D10" s="117" t="s">
        <v>10</v>
      </c>
      <c r="E10" s="118"/>
      <c r="F10" s="3" t="s">
        <v>33</v>
      </c>
      <c r="G10" s="4" t="s">
        <v>34</v>
      </c>
      <c r="H10" s="64"/>
      <c r="I10" s="97"/>
      <c r="J10" s="96"/>
      <c r="K10" s="61"/>
      <c r="L10" s="55"/>
      <c r="M10" s="55"/>
      <c r="N10" s="55"/>
      <c r="O10" s="61"/>
      <c r="P10" s="55"/>
      <c r="Q10" s="55"/>
      <c r="R10" s="57"/>
      <c r="S10" s="42"/>
      <c r="T10" s="42"/>
      <c r="U10" s="42"/>
      <c r="V10" s="43"/>
      <c r="AA10" s="111" t="s">
        <v>0</v>
      </c>
      <c r="AB10" s="112"/>
    </row>
    <row r="11" spans="1:28" ht="15" thickBot="1" x14ac:dyDescent="0.35">
      <c r="A11" s="23" t="s">
        <v>45</v>
      </c>
      <c r="B11" s="32">
        <f ca="1">U25+Q25+M25+G11+G5+M4+Q4+U4</f>
        <v>51.034641664677878</v>
      </c>
      <c r="C11" s="41"/>
      <c r="D11" s="5" t="s">
        <v>29</v>
      </c>
      <c r="E11" s="34" t="str">
        <f ca="1">IF(RAND()&lt;$L$8,"ON","OFF")</f>
        <v>ON</v>
      </c>
      <c r="F11" s="35">
        <f ca="1">IF(E11="OFF",0,5)</f>
        <v>5</v>
      </c>
      <c r="G11" s="6">
        <f ca="1">F11+F12+F13+F14</f>
        <v>11</v>
      </c>
      <c r="H11" s="79"/>
      <c r="I11" s="42"/>
      <c r="J11" s="42"/>
      <c r="K11" s="42"/>
      <c r="L11" s="42"/>
      <c r="M11" s="42"/>
      <c r="N11" s="42"/>
      <c r="O11" s="42"/>
      <c r="P11" s="42"/>
      <c r="Q11" s="42"/>
      <c r="R11" s="60"/>
      <c r="S11" s="42"/>
      <c r="T11" s="42"/>
      <c r="U11" s="42"/>
      <c r="V11" s="45"/>
      <c r="Z11" s="36"/>
      <c r="AA11" s="113"/>
      <c r="AB11" s="114"/>
    </row>
    <row r="12" spans="1:28" ht="15" customHeight="1" thickTop="1" thickBot="1" x14ac:dyDescent="0.35">
      <c r="A12" s="23" t="s">
        <v>46</v>
      </c>
      <c r="B12" s="32">
        <f ca="1">G17+G23</f>
        <v>56.18928636974038</v>
      </c>
      <c r="C12" s="41"/>
      <c r="D12" s="5" t="s">
        <v>30</v>
      </c>
      <c r="E12" s="34" t="str">
        <f ca="1">IF(RAND()&lt;$L$8,"ON","OFF")</f>
        <v>OFF</v>
      </c>
      <c r="F12" s="35">
        <f ca="1">IF(E12="OFF",0,MOD(RAND()*100,30)+0.5)</f>
        <v>0</v>
      </c>
      <c r="G12" s="7" t="s">
        <v>35</v>
      </c>
      <c r="H12" s="77"/>
      <c r="I12" s="42"/>
      <c r="J12" s="42"/>
      <c r="K12" s="42"/>
      <c r="L12" s="42"/>
      <c r="M12" s="42"/>
      <c r="N12" s="42"/>
      <c r="O12" s="42"/>
      <c r="P12" s="42"/>
      <c r="Q12" s="42"/>
      <c r="R12" s="54"/>
      <c r="S12" s="42"/>
      <c r="T12" s="42"/>
      <c r="U12" s="51"/>
      <c r="V12" s="43"/>
      <c r="W12" s="50"/>
      <c r="X12" s="49"/>
      <c r="Y12" s="49"/>
      <c r="AA12" s="113"/>
      <c r="AB12" s="114"/>
    </row>
    <row r="13" spans="1:28" ht="15" thickBot="1" x14ac:dyDescent="0.35">
      <c r="A13" s="24" t="s">
        <v>47</v>
      </c>
      <c r="B13" s="33">
        <f ca="1">B10/B3</f>
        <v>1.4296523737922433</v>
      </c>
      <c r="C13" s="41"/>
      <c r="D13" s="5" t="s">
        <v>31</v>
      </c>
      <c r="E13" s="34" t="str">
        <f ca="1">IF(RAND()&lt;$L$8,"ON","OFF")</f>
        <v>ON</v>
      </c>
      <c r="F13" s="35">
        <f ca="1">IF(E13="OFF",0,3)</f>
        <v>3</v>
      </c>
      <c r="G13" s="7">
        <f>G15*0.8</f>
        <v>5</v>
      </c>
      <c r="H13" s="77"/>
      <c r="I13" s="78"/>
      <c r="J13" s="67" t="s">
        <v>5</v>
      </c>
      <c r="K13" s="68" t="s">
        <v>17</v>
      </c>
      <c r="L13" s="68" t="s">
        <v>19</v>
      </c>
      <c r="M13" s="69"/>
      <c r="N13" s="42"/>
      <c r="O13" s="43"/>
      <c r="P13" s="10" t="s">
        <v>1</v>
      </c>
      <c r="Q13" s="11" t="s">
        <v>15</v>
      </c>
      <c r="R13" s="11" t="s">
        <v>6</v>
      </c>
      <c r="S13" s="11"/>
      <c r="T13" s="12"/>
      <c r="U13" s="41"/>
      <c r="V13" s="43"/>
      <c r="W13" s="48"/>
      <c r="X13" s="19" t="s">
        <v>38</v>
      </c>
      <c r="Y13" s="19" t="s">
        <v>23</v>
      </c>
      <c r="Z13" s="19" t="s">
        <v>22</v>
      </c>
      <c r="AA13" s="113"/>
      <c r="AB13" s="114"/>
    </row>
    <row r="14" spans="1:28" ht="15" customHeight="1" thickBot="1" x14ac:dyDescent="0.35">
      <c r="C14" s="41"/>
      <c r="D14" s="8" t="s">
        <v>32</v>
      </c>
      <c r="E14" s="34" t="str">
        <f ca="1">IF(RAND()&lt;$L$8,"ON","OFF")</f>
        <v>ON</v>
      </c>
      <c r="F14" s="9">
        <f ca="1">IF(E14="OFF",0,3)</f>
        <v>3</v>
      </c>
      <c r="G14" s="7" t="s">
        <v>36</v>
      </c>
      <c r="H14" s="77"/>
      <c r="I14" s="78"/>
      <c r="J14" s="70" t="s">
        <v>3</v>
      </c>
      <c r="K14" s="66" t="s">
        <v>20</v>
      </c>
      <c r="L14" s="66" t="s">
        <v>35</v>
      </c>
      <c r="M14" s="71" t="s">
        <v>21</v>
      </c>
      <c r="N14" s="76"/>
      <c r="O14" s="43"/>
      <c r="P14" s="13" t="s">
        <v>3</v>
      </c>
      <c r="Q14" s="37" t="s">
        <v>2</v>
      </c>
      <c r="R14" s="37" t="s">
        <v>20</v>
      </c>
      <c r="S14" s="37" t="s">
        <v>35</v>
      </c>
      <c r="T14" s="14" t="s">
        <v>21</v>
      </c>
      <c r="U14" s="42"/>
      <c r="V14" s="43"/>
      <c r="X14" s="20">
        <f ca="1">U25++Q25+M25+G23+G17+G11+G5+M4+Q4+U4</f>
        <v>107.22392803441825</v>
      </c>
      <c r="Y14" s="21">
        <f>Z14*0.8</f>
        <v>60</v>
      </c>
      <c r="Z14" s="21">
        <f>B3</f>
        <v>75</v>
      </c>
      <c r="AA14" s="115"/>
      <c r="AB14" s="116"/>
    </row>
    <row r="15" spans="1:28" ht="15" thickBot="1" x14ac:dyDescent="0.35">
      <c r="C15" s="41"/>
      <c r="D15" s="121" t="s">
        <v>37</v>
      </c>
      <c r="E15" s="122"/>
      <c r="F15" s="83">
        <f>$B$6</f>
        <v>0.44999999999999996</v>
      </c>
      <c r="G15" s="84">
        <f>$Z$14*(1/12)</f>
        <v>6.25</v>
      </c>
      <c r="H15" s="77"/>
      <c r="I15" s="78"/>
      <c r="J15" s="72" t="s">
        <v>48</v>
      </c>
      <c r="K15" s="73">
        <f ca="1">G5+G11+G17+G23</f>
        <v>75.672642988412719</v>
      </c>
      <c r="L15" s="74">
        <f>M15*0.8</f>
        <v>25</v>
      </c>
      <c r="M15" s="75">
        <f>Z14*5/12</f>
        <v>31.25</v>
      </c>
      <c r="N15" s="42"/>
      <c r="O15" s="42"/>
      <c r="P15" s="15" t="s">
        <v>51</v>
      </c>
      <c r="Q15" s="17" t="s">
        <v>4</v>
      </c>
      <c r="R15" s="16">
        <f ca="1">M4+Q4+U4+K15+R21</f>
        <v>135.31857121928846</v>
      </c>
      <c r="S15" s="17">
        <f>T15*0.8</f>
        <v>40</v>
      </c>
      <c r="T15" s="18">
        <f>Z14*(2/3)</f>
        <v>50</v>
      </c>
      <c r="U15" s="42"/>
      <c r="V15" s="43"/>
    </row>
    <row r="16" spans="1:28" ht="15.6" x14ac:dyDescent="0.3">
      <c r="C16" s="107" t="s">
        <v>49</v>
      </c>
      <c r="D16" s="119" t="s">
        <v>28</v>
      </c>
      <c r="E16" s="120"/>
      <c r="F16" s="85" t="s">
        <v>33</v>
      </c>
      <c r="G16" s="86" t="s">
        <v>34</v>
      </c>
      <c r="H16" s="6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38"/>
      <c r="U16" s="42"/>
      <c r="V16" s="43"/>
    </row>
    <row r="17" spans="3:22" x14ac:dyDescent="0.3">
      <c r="C17" s="108"/>
      <c r="D17" s="81" t="s">
        <v>29</v>
      </c>
      <c r="E17" s="87"/>
      <c r="F17" s="88">
        <f>IF($B$9="ON",10,0)</f>
        <v>0</v>
      </c>
      <c r="G17" s="89">
        <f ca="1">F17+F18+F19+F20</f>
        <v>0</v>
      </c>
      <c r="H17" s="104"/>
      <c r="I17" s="10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1"/>
      <c r="U17" s="42"/>
      <c r="V17" s="43"/>
    </row>
    <row r="18" spans="3:22" ht="14.4" customHeight="1" thickBot="1" x14ac:dyDescent="0.35">
      <c r="C18" s="108"/>
      <c r="D18" s="81" t="s">
        <v>30</v>
      </c>
      <c r="E18" s="87"/>
      <c r="F18" s="88">
        <f ca="1">IF($B$9="ON",IF(RAND()&lt;$F$21,MOD(RAND()*100,10),0),IF(RAND()&lt;$F$21,MOD(RAND()*100,10)*MOD(RAND()*100,8),0))</f>
        <v>0</v>
      </c>
      <c r="G18" s="90" t="s">
        <v>35</v>
      </c>
      <c r="H18" s="103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7"/>
      <c r="T18" s="42"/>
      <c r="U18" s="42"/>
      <c r="V18" s="43"/>
    </row>
    <row r="19" spans="3:22" x14ac:dyDescent="0.3">
      <c r="C19" s="108"/>
      <c r="D19" s="81" t="s">
        <v>31</v>
      </c>
      <c r="E19" s="87"/>
      <c r="F19" s="88">
        <f ca="1">IF($B$9="ON",IF(RAND()&lt;$F$21,MOD(RAND()*100,30)+18,0),IF(RAND()&lt;$F$21,MOD(RAND()*100,10)*MOD(RAND()*100,8),0))</f>
        <v>0</v>
      </c>
      <c r="G19" s="90">
        <f>G21*0.8</f>
        <v>6</v>
      </c>
      <c r="H19" s="62"/>
      <c r="I19" s="102"/>
      <c r="J19" s="42"/>
      <c r="K19" s="42"/>
      <c r="L19" s="42"/>
      <c r="M19" s="42"/>
      <c r="N19" s="42"/>
      <c r="O19" s="42"/>
      <c r="P19" s="10" t="s">
        <v>4</v>
      </c>
      <c r="Q19" s="11" t="s">
        <v>16</v>
      </c>
      <c r="R19" s="11" t="s">
        <v>18</v>
      </c>
      <c r="S19" s="11"/>
      <c r="T19" s="12"/>
      <c r="U19" s="42"/>
      <c r="V19" s="43"/>
    </row>
    <row r="20" spans="3:22" ht="15" thickBot="1" x14ac:dyDescent="0.35">
      <c r="C20" s="108"/>
      <c r="D20" s="82" t="s">
        <v>32</v>
      </c>
      <c r="E20" s="87"/>
      <c r="F20" s="88">
        <f ca="1">IF($B$9="ON",IF(RAND()&lt;$F$21,MOD(RAND()*100,10),0),IF(RAND()&lt;$F$21,MOD(RAND()*100,10)*MOD(RAND()*100,8),0))</f>
        <v>0</v>
      </c>
      <c r="G20" s="90" t="s">
        <v>36</v>
      </c>
      <c r="H20" s="62"/>
      <c r="I20" s="102"/>
      <c r="J20" s="42"/>
      <c r="K20" s="42"/>
      <c r="L20" s="42"/>
      <c r="M20" s="42"/>
      <c r="N20" s="42"/>
      <c r="O20" s="42"/>
      <c r="P20" s="13" t="s">
        <v>3</v>
      </c>
      <c r="Q20" s="37" t="s">
        <v>2</v>
      </c>
      <c r="R20" s="37" t="s">
        <v>20</v>
      </c>
      <c r="S20" s="37" t="s">
        <v>35</v>
      </c>
      <c r="T20" s="14" t="s">
        <v>21</v>
      </c>
      <c r="U20" s="42"/>
      <c r="V20" s="43"/>
    </row>
    <row r="21" spans="3:22" ht="15" thickBot="1" x14ac:dyDescent="0.35">
      <c r="C21" s="108"/>
      <c r="D21" s="109" t="s">
        <v>37</v>
      </c>
      <c r="E21" s="110"/>
      <c r="F21" s="2">
        <f>$B$7</f>
        <v>0.30000000000000004</v>
      </c>
      <c r="G21" s="91">
        <f>$Z$14*(1/10)</f>
        <v>7.5</v>
      </c>
      <c r="H21" s="62"/>
      <c r="I21" s="102"/>
      <c r="J21" s="42"/>
      <c r="K21" s="42"/>
      <c r="L21" s="42"/>
      <c r="M21" s="42"/>
      <c r="N21" s="42"/>
      <c r="O21" s="42"/>
      <c r="P21" s="15" t="s">
        <v>50</v>
      </c>
      <c r="Q21" s="17" t="s">
        <v>1</v>
      </c>
      <c r="R21" s="16">
        <f ca="1">M25+Q25+U25+(G17+G23)*0.5</f>
        <v>48.645928230875725</v>
      </c>
      <c r="S21" s="17">
        <f>T21*0.8</f>
        <v>20</v>
      </c>
      <c r="T21" s="105">
        <f>Z14*1/3</f>
        <v>25</v>
      </c>
      <c r="U21" s="42"/>
      <c r="V21" s="43"/>
    </row>
    <row r="22" spans="3:22" ht="16.2" thickBot="1" x14ac:dyDescent="0.35">
      <c r="C22" s="108"/>
      <c r="D22" s="125" t="s">
        <v>27</v>
      </c>
      <c r="E22" s="126"/>
      <c r="F22" s="80" t="s">
        <v>33</v>
      </c>
      <c r="G22" s="92" t="s">
        <v>34</v>
      </c>
      <c r="H22" s="62"/>
      <c r="I22" s="101"/>
      <c r="J22" s="98"/>
      <c r="K22" s="55"/>
      <c r="L22" s="55"/>
      <c r="M22" s="55"/>
      <c r="N22" s="55"/>
      <c r="O22" s="55"/>
      <c r="P22" s="55"/>
      <c r="Q22" s="56"/>
      <c r="R22" s="57"/>
      <c r="S22" s="52"/>
      <c r="T22" s="42"/>
      <c r="U22" s="42"/>
      <c r="V22" s="43"/>
    </row>
    <row r="23" spans="3:22" ht="15" thickBot="1" x14ac:dyDescent="0.35">
      <c r="C23" s="108"/>
      <c r="D23" s="81" t="s">
        <v>29</v>
      </c>
      <c r="E23" s="87"/>
      <c r="F23" s="88">
        <f>IF($B$9="ON",10,0)</f>
        <v>0</v>
      </c>
      <c r="G23" s="89">
        <f ca="1">F23+F24+F25+F26</f>
        <v>56.18928636974038</v>
      </c>
      <c r="H23" s="100"/>
      <c r="I23" s="99"/>
      <c r="J23" s="42"/>
      <c r="K23" s="58"/>
      <c r="L23" s="42"/>
      <c r="M23" s="46"/>
      <c r="N23" s="46"/>
      <c r="O23" s="58"/>
      <c r="P23" s="46"/>
      <c r="Q23" s="42"/>
      <c r="R23" s="54"/>
      <c r="S23" s="53"/>
      <c r="T23" s="42"/>
      <c r="U23" s="42"/>
      <c r="V23" s="43"/>
    </row>
    <row r="24" spans="3:22" ht="15.6" x14ac:dyDescent="0.3">
      <c r="C24" s="108"/>
      <c r="D24" s="81" t="s">
        <v>30</v>
      </c>
      <c r="E24" s="87"/>
      <c r="F24" s="88">
        <f ca="1">IF($B$9="ON",IF(RAND()&lt;$F$21,MOD(RAND()*100,10),0),IF(RAND()&lt;$F$21,MOD(RAND()*100,10)*MOD(RAND()*100,8),0))</f>
        <v>0</v>
      </c>
      <c r="G24" s="90" t="s">
        <v>35</v>
      </c>
      <c r="H24" s="62"/>
      <c r="I24" s="43"/>
      <c r="J24" s="117" t="s">
        <v>9</v>
      </c>
      <c r="K24" s="118"/>
      <c r="L24" s="3" t="s">
        <v>33</v>
      </c>
      <c r="M24" s="4" t="s">
        <v>34</v>
      </c>
      <c r="N24" s="117" t="s">
        <v>8</v>
      </c>
      <c r="O24" s="118"/>
      <c r="P24" s="3" t="s">
        <v>33</v>
      </c>
      <c r="Q24" s="4" t="s">
        <v>34</v>
      </c>
      <c r="R24" s="117" t="s">
        <v>7</v>
      </c>
      <c r="S24" s="118"/>
      <c r="T24" s="3" t="s">
        <v>33</v>
      </c>
      <c r="U24" s="4" t="s">
        <v>34</v>
      </c>
      <c r="V24" s="43"/>
    </row>
    <row r="25" spans="3:22" x14ac:dyDescent="0.3">
      <c r="C25" s="108"/>
      <c r="D25" s="81" t="s">
        <v>31</v>
      </c>
      <c r="E25" s="87"/>
      <c r="F25" s="88">
        <f ca="1">IF($B$9="ON",IF(RAND()&lt;$F$21,MOD(RAND()*100,30)+18,0),IF(RAND()&lt;$F$21,MOD(RAND()*100,10)*MOD(RAND()*100,8),0))</f>
        <v>46.244764271136496</v>
      </c>
      <c r="G25" s="90">
        <f>G27*0.8</f>
        <v>6</v>
      </c>
      <c r="H25" s="62"/>
      <c r="I25" s="42"/>
      <c r="J25" s="5" t="s">
        <v>29</v>
      </c>
      <c r="K25" s="34" t="str">
        <f ca="1">IF(RAND()&lt;$L$8,"ON","OFF")</f>
        <v>OFF</v>
      </c>
      <c r="L25" s="35">
        <f ca="1">IF(K25="OFF",0,5)</f>
        <v>0</v>
      </c>
      <c r="M25" s="6">
        <f ca="1">L25+L26+L27+L28</f>
        <v>12.551285046005532</v>
      </c>
      <c r="N25" s="5" t="s">
        <v>29</v>
      </c>
      <c r="O25" s="34" t="str">
        <f ca="1">IF(RAND()&lt;$L$8,"ON","OFF")</f>
        <v>ON</v>
      </c>
      <c r="P25" s="35">
        <f ca="1">IF(O25="OFF",0,5)</f>
        <v>5</v>
      </c>
      <c r="Q25" s="6">
        <f ca="1">P25+P26+P27+P28</f>
        <v>5</v>
      </c>
      <c r="R25" s="5" t="s">
        <v>29</v>
      </c>
      <c r="S25" s="34" t="str">
        <f ca="1">IF(RAND()&lt;$L$8,"ON","OFF")</f>
        <v>OFF</v>
      </c>
      <c r="T25" s="35">
        <f ca="1">IF(S25="OFF",0,5)</f>
        <v>0</v>
      </c>
      <c r="U25" s="6">
        <f ca="1">T25+T26+T27+T28</f>
        <v>3</v>
      </c>
      <c r="V25" s="43"/>
    </row>
    <row r="26" spans="3:22" ht="15" thickBot="1" x14ac:dyDescent="0.35">
      <c r="C26" s="108"/>
      <c r="D26" s="82" t="s">
        <v>32</v>
      </c>
      <c r="E26" s="87"/>
      <c r="F26" s="88">
        <f ca="1">IF($B$9="ON",IF(RAND()&lt;$F$21,MOD(RAND()*100,10),0),IF(RAND()&lt;$F$21,MOD(RAND()*100,10)*MOD(RAND()*100,8),0))</f>
        <v>9.9445220986038851</v>
      </c>
      <c r="G26" s="90" t="s">
        <v>36</v>
      </c>
      <c r="H26" s="62"/>
      <c r="I26" s="42"/>
      <c r="J26" s="5" t="s">
        <v>30</v>
      </c>
      <c r="K26" s="34" t="str">
        <f ca="1">IF(RAND()&lt;$L$8,"ON","OFF")</f>
        <v>ON</v>
      </c>
      <c r="L26" s="35">
        <f ca="1">IF(K26="OFF",0,MOD(RAND()*100,30)+0.5)</f>
        <v>9.5512850460055319</v>
      </c>
      <c r="M26" s="7" t="s">
        <v>35</v>
      </c>
      <c r="N26" s="5" t="s">
        <v>30</v>
      </c>
      <c r="O26" s="34" t="str">
        <f ca="1">IF(RAND()&lt;$L$8,"ON","OFF")</f>
        <v>OFF</v>
      </c>
      <c r="P26" s="35">
        <f ca="1">IF(O26="OFF",0,MOD(RAND()*100,30)+0.5)</f>
        <v>0</v>
      </c>
      <c r="Q26" s="7" t="s">
        <v>35</v>
      </c>
      <c r="R26" s="5" t="s">
        <v>30</v>
      </c>
      <c r="S26" s="34" t="str">
        <f ca="1">IF(RAND()&lt;$L$8,"ON","OFF")</f>
        <v>OFF</v>
      </c>
      <c r="T26" s="35">
        <f ca="1">IF(S26="OFF",0,MOD(RAND()*100,30)+0.5)</f>
        <v>0</v>
      </c>
      <c r="U26" s="7" t="s">
        <v>35</v>
      </c>
      <c r="V26" s="43"/>
    </row>
    <row r="27" spans="3:22" ht="15" thickBot="1" x14ac:dyDescent="0.35">
      <c r="C27" s="93"/>
      <c r="D27" s="123" t="s">
        <v>37</v>
      </c>
      <c r="E27" s="124"/>
      <c r="F27" s="94">
        <f>$B$7</f>
        <v>0.30000000000000004</v>
      </c>
      <c r="G27" s="95">
        <f>$Z$14*(1/10)</f>
        <v>7.5</v>
      </c>
      <c r="H27" s="62"/>
      <c r="I27" s="42"/>
      <c r="J27" s="5" t="s">
        <v>31</v>
      </c>
      <c r="K27" s="34" t="str">
        <f ca="1">IF(RAND()&lt;$L$8,"ON","OFF")</f>
        <v>OFF</v>
      </c>
      <c r="L27" s="35">
        <f ca="1">IF(K27="OFF",0,3)</f>
        <v>0</v>
      </c>
      <c r="M27" s="7">
        <f>M29*0.8</f>
        <v>5</v>
      </c>
      <c r="N27" s="5" t="s">
        <v>31</v>
      </c>
      <c r="O27" s="34" t="str">
        <f ca="1">IF(RAND()&lt;$L$8,"ON","OFF")</f>
        <v>OFF</v>
      </c>
      <c r="P27" s="35">
        <f ca="1">IF(O27="OFF",0,3)</f>
        <v>0</v>
      </c>
      <c r="Q27" s="7">
        <f>Q29*0.8</f>
        <v>5</v>
      </c>
      <c r="R27" s="5" t="s">
        <v>31</v>
      </c>
      <c r="S27" s="34" t="str">
        <f ca="1">IF(RAND()&lt;$L$8,"ON","OFF")</f>
        <v>ON</v>
      </c>
      <c r="T27" s="35">
        <f ca="1">IF(S27="OFF",0,3)</f>
        <v>3</v>
      </c>
      <c r="U27" s="7">
        <f>U29*0.8</f>
        <v>5</v>
      </c>
      <c r="V27" s="43"/>
    </row>
    <row r="28" spans="3:22" ht="15" customHeight="1" thickBot="1" x14ac:dyDescent="0.35">
      <c r="C28" s="41"/>
      <c r="D28" s="42"/>
      <c r="E28" s="42"/>
      <c r="F28" s="42"/>
      <c r="G28" s="42"/>
      <c r="H28" s="42"/>
      <c r="I28" s="42"/>
      <c r="J28" s="8" t="s">
        <v>32</v>
      </c>
      <c r="K28" s="34" t="str">
        <f ca="1">IF(RAND()&lt;$L$8,"ON","OFF")</f>
        <v>ON</v>
      </c>
      <c r="L28" s="9">
        <f ca="1">IF(K28="OFF",0,3)</f>
        <v>3</v>
      </c>
      <c r="M28" s="7" t="s">
        <v>36</v>
      </c>
      <c r="N28" s="8" t="s">
        <v>32</v>
      </c>
      <c r="O28" s="34" t="str">
        <f ca="1">IF(RAND()&lt;$L$8,"ON","OFF")</f>
        <v>OFF</v>
      </c>
      <c r="P28" s="9">
        <f ca="1">IF(O28="OFF",0,3)</f>
        <v>0</v>
      </c>
      <c r="Q28" s="7" t="s">
        <v>36</v>
      </c>
      <c r="R28" s="8" t="s">
        <v>32</v>
      </c>
      <c r="S28" s="34" t="str">
        <f ca="1">IF(RAND()&lt;$L$8,"ON","OFF")</f>
        <v>OFF</v>
      </c>
      <c r="T28" s="9">
        <f ca="1">IF(S28="OFF",0,3)</f>
        <v>0</v>
      </c>
      <c r="U28" s="7" t="s">
        <v>36</v>
      </c>
      <c r="V28" s="43"/>
    </row>
    <row r="29" spans="3:22" ht="15" thickBot="1" x14ac:dyDescent="0.35">
      <c r="C29" s="41"/>
      <c r="D29" s="42"/>
      <c r="E29" s="42"/>
      <c r="F29" s="42"/>
      <c r="G29" s="42"/>
      <c r="H29" s="42"/>
      <c r="I29" s="42"/>
      <c r="J29" s="109" t="s">
        <v>37</v>
      </c>
      <c r="K29" s="110"/>
      <c r="L29" s="2">
        <f>$B$6</f>
        <v>0.44999999999999996</v>
      </c>
      <c r="M29" s="1">
        <f>$Z$14*(1/12)</f>
        <v>6.25</v>
      </c>
      <c r="N29" s="109" t="s">
        <v>37</v>
      </c>
      <c r="O29" s="110"/>
      <c r="P29" s="2">
        <f>$B$6</f>
        <v>0.44999999999999996</v>
      </c>
      <c r="Q29" s="1">
        <f>$Z$14*(1/12)</f>
        <v>6.25</v>
      </c>
      <c r="R29" s="109" t="s">
        <v>37</v>
      </c>
      <c r="S29" s="110"/>
      <c r="T29" s="2">
        <f>$B$6</f>
        <v>0.44999999999999996</v>
      </c>
      <c r="U29" s="1">
        <f>$Z$14*(1/12)</f>
        <v>6.25</v>
      </c>
      <c r="V29" s="43"/>
    </row>
    <row r="30" spans="3:22" ht="15" thickBot="1" x14ac:dyDescent="0.35">
      <c r="C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</row>
  </sheetData>
  <sheetProtection formatCells="0" formatColumns="0" formatRows="0" insertColumns="0" insertRows="0" insertHyperlinks="0" deleteColumns="0" deleteRows="0" selectLockedCells="1" sort="0" autoFilter="0" pivotTables="0"/>
  <mergeCells count="22">
    <mergeCell ref="N8:O8"/>
    <mergeCell ref="D27:E27"/>
    <mergeCell ref="J29:K29"/>
    <mergeCell ref="N29:O29"/>
    <mergeCell ref="R29:S29"/>
    <mergeCell ref="D22:E22"/>
    <mergeCell ref="C16:C26"/>
    <mergeCell ref="D21:E21"/>
    <mergeCell ref="AA10:AB14"/>
    <mergeCell ref="R3:S3"/>
    <mergeCell ref="R8:S8"/>
    <mergeCell ref="J24:K24"/>
    <mergeCell ref="R24:S24"/>
    <mergeCell ref="D16:E16"/>
    <mergeCell ref="N3:O3"/>
    <mergeCell ref="J3:K3"/>
    <mergeCell ref="J8:K8"/>
    <mergeCell ref="N24:O24"/>
    <mergeCell ref="D4:E4"/>
    <mergeCell ref="D9:E9"/>
    <mergeCell ref="D10:E10"/>
    <mergeCell ref="D15:E15"/>
  </mergeCells>
  <conditionalFormatting sqref="A3:C9">
    <cfRule type="cellIs" dxfId="51" priority="15" operator="equal">
      <formula>"ON"</formula>
    </cfRule>
  </conditionalFormatting>
  <conditionalFormatting sqref="B13">
    <cfRule type="cellIs" dxfId="50" priority="1" operator="greaterThan">
      <formula>80</formula>
    </cfRule>
    <cfRule type="cellIs" dxfId="49" priority="2" operator="lessThan">
      <formula>80</formula>
    </cfRule>
    <cfRule type="cellIs" dxfId="48" priority="3" operator="equal">
      <formula>80</formula>
    </cfRule>
  </conditionalFormatting>
  <conditionalFormatting sqref="D9 F9">
    <cfRule type="cellIs" dxfId="47" priority="51" operator="equal">
      <formula>"ON"</formula>
    </cfRule>
  </conditionalFormatting>
  <conditionalFormatting sqref="D15 F15">
    <cfRule type="cellIs" dxfId="46" priority="45" operator="equal">
      <formula>"ON"</formula>
    </cfRule>
  </conditionalFormatting>
  <conditionalFormatting sqref="D27 F27">
    <cfRule type="cellIs" dxfId="45" priority="33" operator="equal">
      <formula>"ON"</formula>
    </cfRule>
  </conditionalFormatting>
  <conditionalFormatting sqref="D5:F8">
    <cfRule type="cellIs" dxfId="44" priority="21" operator="equal">
      <formula>"ON"</formula>
    </cfRule>
  </conditionalFormatting>
  <conditionalFormatting sqref="D11:F14">
    <cfRule type="cellIs" dxfId="43" priority="20" operator="equal">
      <formula>"ON"</formula>
    </cfRule>
  </conditionalFormatting>
  <conditionalFormatting sqref="D17:F20 D21 F21">
    <cfRule type="cellIs" dxfId="42" priority="39" operator="equal">
      <formula>"ON"</formula>
    </cfRule>
  </conditionalFormatting>
  <conditionalFormatting sqref="D23:F26">
    <cfRule type="cellIs" dxfId="41" priority="5" operator="equal">
      <formula>"ON"</formula>
    </cfRule>
  </conditionalFormatting>
  <conditionalFormatting sqref="J29 L29">
    <cfRule type="cellIs" dxfId="40" priority="57" operator="equal">
      <formula>"ON"</formula>
    </cfRule>
  </conditionalFormatting>
  <conditionalFormatting sqref="J4:L7 J8 L8">
    <cfRule type="cellIs" dxfId="39" priority="75" operator="equal">
      <formula>"ON"</formula>
    </cfRule>
  </conditionalFormatting>
  <conditionalFormatting sqref="J25:L28">
    <cfRule type="cellIs" dxfId="38" priority="24" operator="equal">
      <formula>"ON"</formula>
    </cfRule>
  </conditionalFormatting>
  <conditionalFormatting sqref="M6">
    <cfRule type="cellIs" dxfId="37" priority="71" operator="greaterThan">
      <formula>M4</formula>
    </cfRule>
    <cfRule type="cellIs" dxfId="36" priority="73" operator="lessThan">
      <formula>M4+1</formula>
    </cfRule>
  </conditionalFormatting>
  <conditionalFormatting sqref="M8 G9 G21 G27">
    <cfRule type="cellIs" dxfId="35" priority="70" operator="greaterThan">
      <formula>$M$4</formula>
    </cfRule>
    <cfRule type="cellIs" dxfId="34" priority="72" operator="lessThan">
      <formula>$M$4+1</formula>
    </cfRule>
  </conditionalFormatting>
  <conditionalFormatting sqref="M27">
    <cfRule type="cellIs" dxfId="33" priority="55" operator="lessThan">
      <formula>M25+1</formula>
    </cfRule>
    <cfRule type="cellIs" dxfId="32" priority="53" operator="greaterThan">
      <formula>M25</formula>
    </cfRule>
  </conditionalFormatting>
  <conditionalFormatting sqref="M29">
    <cfRule type="cellIs" dxfId="31" priority="18" operator="greaterThan">
      <formula>M25</formula>
    </cfRule>
    <cfRule type="cellIs" dxfId="30" priority="19" operator="lessThan">
      <formula>M25+1</formula>
    </cfRule>
  </conditionalFormatting>
  <conditionalFormatting sqref="N8 P8">
    <cfRule type="cellIs" dxfId="29" priority="87" operator="equal">
      <formula>"ON"</formula>
    </cfRule>
  </conditionalFormatting>
  <conditionalFormatting sqref="N29 P29">
    <cfRule type="cellIs" dxfId="28" priority="69" operator="equal">
      <formula>"ON"</formula>
    </cfRule>
  </conditionalFormatting>
  <conditionalFormatting sqref="N4:P7">
    <cfRule type="cellIs" dxfId="27" priority="26" operator="equal">
      <formula>"ON"</formula>
    </cfRule>
  </conditionalFormatting>
  <conditionalFormatting sqref="N25:P28">
    <cfRule type="cellIs" dxfId="26" priority="23" operator="equal">
      <formula>"ON"</formula>
    </cfRule>
  </conditionalFormatting>
  <conditionalFormatting sqref="Q6 G7 G13 G19 G25">
    <cfRule type="cellIs" dxfId="25" priority="83" operator="greaterThan">
      <formula>G4</formula>
    </cfRule>
    <cfRule type="cellIs" dxfId="24" priority="85" operator="lessThan">
      <formula>G4+1</formula>
    </cfRule>
  </conditionalFormatting>
  <conditionalFormatting sqref="Q8 G15">
    <cfRule type="cellIs" dxfId="23" priority="82" operator="greaterThan">
      <formula>G4</formula>
    </cfRule>
    <cfRule type="cellIs" dxfId="22" priority="84" operator="lessThan">
      <formula>G4+1</formula>
    </cfRule>
  </conditionalFormatting>
  <conditionalFormatting sqref="Q27">
    <cfRule type="cellIs" dxfId="21" priority="67" operator="lessThan">
      <formula>Q25+1</formula>
    </cfRule>
    <cfRule type="cellIs" dxfId="20" priority="65" operator="greaterThan">
      <formula>Q25</formula>
    </cfRule>
  </conditionalFormatting>
  <conditionalFormatting sqref="Q29">
    <cfRule type="cellIs" dxfId="19" priority="17" operator="lessThan">
      <formula>Q25+1</formula>
    </cfRule>
    <cfRule type="cellIs" dxfId="18" priority="16" operator="greaterThan">
      <formula>Q25</formula>
    </cfRule>
  </conditionalFormatting>
  <conditionalFormatting sqref="R8 T8">
    <cfRule type="cellIs" dxfId="17" priority="81" operator="equal">
      <formula>"ON"</formula>
    </cfRule>
  </conditionalFormatting>
  <conditionalFormatting sqref="R29 T29">
    <cfRule type="cellIs" dxfId="16" priority="63" operator="equal">
      <formula>"ON"</formula>
    </cfRule>
  </conditionalFormatting>
  <conditionalFormatting sqref="R4:T7">
    <cfRule type="cellIs" dxfId="15" priority="25" operator="equal">
      <formula>"ON"</formula>
    </cfRule>
  </conditionalFormatting>
  <conditionalFormatting sqref="R25:T28">
    <cfRule type="cellIs" dxfId="14" priority="22" operator="equal">
      <formula>"ON"</formula>
    </cfRule>
  </conditionalFormatting>
  <conditionalFormatting sqref="S15:T15">
    <cfRule type="cellIs" dxfId="13" priority="9" operator="greaterThan">
      <formula>R15</formula>
    </cfRule>
    <cfRule type="cellIs" dxfId="12" priority="8" operator="lessThan">
      <formula>R15+1</formula>
    </cfRule>
  </conditionalFormatting>
  <conditionalFormatting sqref="S21:T21">
    <cfRule type="cellIs" dxfId="11" priority="7" operator="greaterThan">
      <formula>R21</formula>
    </cfRule>
    <cfRule type="cellIs" dxfId="10" priority="6" operator="lessThan">
      <formula>R21+1</formula>
    </cfRule>
  </conditionalFormatting>
  <conditionalFormatting sqref="U6">
    <cfRule type="cellIs" dxfId="9" priority="77" operator="greaterThan">
      <formula>U4</formula>
    </cfRule>
    <cfRule type="cellIs" dxfId="8" priority="79" operator="lessThan">
      <formula>U4+1</formula>
    </cfRule>
  </conditionalFormatting>
  <conditionalFormatting sqref="U8">
    <cfRule type="cellIs" dxfId="7" priority="76" operator="greaterThan">
      <formula>$M$4</formula>
    </cfRule>
    <cfRule type="cellIs" dxfId="6" priority="78" operator="lessThan">
      <formula>$M$4+1</formula>
    </cfRule>
  </conditionalFormatting>
  <conditionalFormatting sqref="U27">
    <cfRule type="cellIs" dxfId="5" priority="59" operator="greaterThan">
      <formula>U25</formula>
    </cfRule>
    <cfRule type="cellIs" dxfId="4" priority="61" operator="lessThan">
      <formula>U25+1</formula>
    </cfRule>
  </conditionalFormatting>
  <conditionalFormatting sqref="U29">
    <cfRule type="cellIs" dxfId="3" priority="58" operator="greaterThan">
      <formula>$M$4</formula>
    </cfRule>
    <cfRule type="cellIs" dxfId="2" priority="60" operator="lessThan">
      <formula>$M$4+1</formula>
    </cfRule>
  </conditionalFormatting>
  <conditionalFormatting sqref="Y14:Z14">
    <cfRule type="cellIs" dxfId="1" priority="13" operator="lessThan">
      <formula>$X$14+1</formula>
    </cfRule>
    <cfRule type="cellIs" dxfId="0" priority="12" operator="greaterThan">
      <formula>$X$14</formula>
    </cfRule>
  </conditionalFormatting>
  <dataValidations disablePrompts="1" count="1">
    <dataValidation type="list" allowBlank="1" showInputMessage="1" showErrorMessage="1" sqref="B8:C8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7B971EC-518A-45D9-B50C-C608E1ED617B}">
          <x14:formula1>
            <xm:f>Aux!$A$2:$A$3</xm:f>
          </x14:formula1>
          <xm:sqref>O4:O7 K4:K7 E11:E14 O25:O28 K25:K28 S4:S7 S25:S28 E5:E8 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defaultColWidth="9"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5" spans="1:1" x14ac:dyDescent="0.3">
      <c r="A5" t="s">
        <v>1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14</v>
      </c>
    </row>
    <row r="13" spans="1:1" x14ac:dyDescent="0.3">
      <c r="A13" t="s">
        <v>13</v>
      </c>
    </row>
    <row r="14" spans="1:1" x14ac:dyDescent="0.3">
      <c r="A14" t="s">
        <v>12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27</v>
      </c>
    </row>
    <row r="18" spans="1:1" x14ac:dyDescent="0.3">
      <c r="A18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Props1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2024-05-17T05:06:02Z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