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https://d.docs.live.net/5e1a7edefa746d31/डेस्कटॉप/"/>
    </mc:Choice>
  </mc:AlternateContent>
  <xr:revisionPtr revIDLastSave="27" documentId="13_ncr:1_{A63349C8-798B-4EB0-BEB7-A098CD964A9B}" xr6:coauthVersionLast="47" xr6:coauthVersionMax="47" xr10:uidLastSave="{32718F97-3871-4E2F-BEAA-FA943FCF806C}"/>
  <bookViews>
    <workbookView xWindow="-28920" yWindow="-120" windowWidth="29040" windowHeight="15720" xr2:uid="{00000000-000D-0000-FFFF-FFFF00000000}"/>
  </bookViews>
  <sheets>
    <sheet name="Integrantes" sheetId="10" r:id="rId1"/>
    <sheet name="Fuente de Datos" sheetId="1" r:id="rId2"/>
    <sheet name="Pregunta 1" sheetId="2" r:id="rId3"/>
    <sheet name="Pregunta 2" sheetId="3" r:id="rId4"/>
    <sheet name="Pregunta 3" sheetId="4" r:id="rId5"/>
    <sheet name="Pregunta 4" sheetId="5" r:id="rId6"/>
    <sheet name="Pregunta 5" sheetId="6" r:id="rId7"/>
    <sheet name="Pregunta 6" sheetId="7" r:id="rId8"/>
    <sheet name="Pregunta 7" sheetId="8" r:id="rId9"/>
  </sheets>
  <definedNames>
    <definedName name="_xlchart.v1.0" hidden="1">'Fuente de Datos'!$E$3:$E$828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2" l="1"/>
  <c r="C8" i="2"/>
  <c r="C7" i="2"/>
  <c r="F13" i="7"/>
  <c r="F12" i="7"/>
  <c r="F11" i="7"/>
  <c r="G27" i="7"/>
  <c r="G26" i="7"/>
  <c r="G25" i="7"/>
  <c r="G15" i="6"/>
  <c r="G14" i="6"/>
  <c r="G13" i="6"/>
  <c r="F17" i="5" a="1"/>
  <c r="F17" i="5" s="1"/>
  <c r="F13" i="5"/>
  <c r="F12" i="5"/>
  <c r="F11" i="5"/>
  <c r="E17" i="5" a="1"/>
  <c r="E17" i="5" s="1"/>
  <c r="D5" i="5"/>
  <c r="D7" i="5"/>
  <c r="D8" i="5"/>
  <c r="D6" i="5" s="1"/>
  <c r="C16" i="7"/>
  <c r="C7" i="8"/>
  <c r="C6" i="8"/>
  <c r="C27" i="7"/>
  <c r="C26" i="7"/>
  <c r="C23" i="7"/>
  <c r="D8" i="7"/>
  <c r="C8" i="7"/>
  <c r="D7" i="7"/>
  <c r="D6" i="7"/>
  <c r="D5" i="7"/>
  <c r="C15" i="6"/>
  <c r="C14" i="6"/>
  <c r="C13" i="6"/>
  <c r="D13" i="6" s="1"/>
  <c r="C11" i="6"/>
  <c r="D8" i="6"/>
  <c r="C7" i="6"/>
  <c r="D7" i="6" s="1"/>
  <c r="D6" i="6"/>
  <c r="C6" i="6"/>
  <c r="C5" i="6"/>
  <c r="D5" i="6" s="1"/>
  <c r="K6" i="5"/>
  <c r="J7" i="5"/>
  <c r="I7" i="5"/>
  <c r="K5" i="5" s="1"/>
  <c r="I6" i="5"/>
  <c r="J5" i="5" s="1"/>
  <c r="C13" i="5"/>
  <c r="D13" i="5" s="1"/>
  <c r="C12" i="5"/>
  <c r="E12" i="5" s="1"/>
  <c r="C11" i="5"/>
  <c r="C7" i="5"/>
  <c r="C6" i="5"/>
  <c r="C5" i="5"/>
  <c r="C8" i="5" s="1"/>
  <c r="C10" i="3"/>
  <c r="C11" i="3" s="1"/>
  <c r="C9" i="3"/>
  <c r="E3" i="1"/>
  <c r="E4" i="1"/>
  <c r="F4" i="1"/>
  <c r="G4" i="1"/>
  <c r="E5" i="1"/>
  <c r="F5" i="1"/>
  <c r="G5" i="1"/>
  <c r="E6" i="1"/>
  <c r="F6" i="1"/>
  <c r="G6" i="1"/>
  <c r="E7" i="1"/>
  <c r="F7" i="1"/>
  <c r="G7" i="1"/>
  <c r="E8" i="1"/>
  <c r="F8" i="1"/>
  <c r="G8" i="1"/>
  <c r="E9" i="1"/>
  <c r="F9" i="1"/>
  <c r="G9" i="1"/>
  <c r="E10" i="1"/>
  <c r="F10" i="1"/>
  <c r="G10" i="1"/>
  <c r="E11" i="1"/>
  <c r="F11" i="1"/>
  <c r="G11" i="1"/>
  <c r="E12" i="1"/>
  <c r="F12" i="1"/>
  <c r="G12" i="1"/>
  <c r="E13" i="1"/>
  <c r="F13" i="1"/>
  <c r="G13" i="1"/>
  <c r="E14" i="1"/>
  <c r="F14" i="1"/>
  <c r="G14" i="1"/>
  <c r="E15" i="1"/>
  <c r="F15" i="1"/>
  <c r="G15" i="1"/>
  <c r="E16" i="1"/>
  <c r="F16" i="1"/>
  <c r="G16" i="1"/>
  <c r="E17" i="1"/>
  <c r="F17" i="1"/>
  <c r="G17" i="1"/>
  <c r="E18" i="1"/>
  <c r="F18" i="1"/>
  <c r="G18" i="1"/>
  <c r="E19" i="1"/>
  <c r="F19" i="1"/>
  <c r="G19" i="1"/>
  <c r="E20" i="1"/>
  <c r="F20" i="1"/>
  <c r="G20" i="1"/>
  <c r="E21" i="1"/>
  <c r="F21" i="1"/>
  <c r="G21" i="1"/>
  <c r="E22" i="1"/>
  <c r="F22" i="1"/>
  <c r="G22" i="1"/>
  <c r="E23" i="1"/>
  <c r="F23" i="1"/>
  <c r="G23" i="1"/>
  <c r="E24" i="1"/>
  <c r="F24" i="1"/>
  <c r="G24" i="1"/>
  <c r="E25" i="1"/>
  <c r="F25" i="1"/>
  <c r="G25" i="1"/>
  <c r="E26" i="1"/>
  <c r="F26" i="1"/>
  <c r="G26" i="1"/>
  <c r="E27" i="1"/>
  <c r="F27" i="1"/>
  <c r="G27" i="1"/>
  <c r="E28" i="1"/>
  <c r="F28" i="1"/>
  <c r="G28" i="1"/>
  <c r="E29" i="1"/>
  <c r="F29" i="1"/>
  <c r="G29" i="1"/>
  <c r="E30" i="1"/>
  <c r="F30" i="1"/>
  <c r="G30" i="1"/>
  <c r="E31" i="1"/>
  <c r="F31" i="1"/>
  <c r="G31" i="1"/>
  <c r="E32" i="1"/>
  <c r="F32" i="1"/>
  <c r="G32" i="1"/>
  <c r="E33" i="1"/>
  <c r="F33" i="1"/>
  <c r="G33" i="1"/>
  <c r="E34" i="1"/>
  <c r="F34" i="1"/>
  <c r="G34" i="1"/>
  <c r="E35" i="1"/>
  <c r="F35" i="1"/>
  <c r="G35" i="1"/>
  <c r="E36" i="1"/>
  <c r="F36" i="1"/>
  <c r="G36" i="1"/>
  <c r="E37" i="1"/>
  <c r="F37" i="1"/>
  <c r="G37" i="1"/>
  <c r="E38" i="1"/>
  <c r="F38" i="1"/>
  <c r="G38" i="1"/>
  <c r="E39" i="1"/>
  <c r="F39" i="1"/>
  <c r="G39" i="1"/>
  <c r="E40" i="1"/>
  <c r="F40" i="1"/>
  <c r="G40" i="1"/>
  <c r="E41" i="1"/>
  <c r="F41" i="1"/>
  <c r="G41" i="1"/>
  <c r="E42" i="1"/>
  <c r="F42" i="1"/>
  <c r="G42" i="1"/>
  <c r="E43" i="1"/>
  <c r="F43" i="1"/>
  <c r="G43" i="1"/>
  <c r="E44" i="1"/>
  <c r="F44" i="1"/>
  <c r="G44" i="1"/>
  <c r="E45" i="1"/>
  <c r="F45" i="1"/>
  <c r="G45" i="1"/>
  <c r="E46" i="1"/>
  <c r="F46" i="1"/>
  <c r="G46" i="1"/>
  <c r="E47" i="1"/>
  <c r="F47" i="1"/>
  <c r="G47" i="1"/>
  <c r="E48" i="1"/>
  <c r="F48" i="1"/>
  <c r="G48" i="1"/>
  <c r="E49" i="1"/>
  <c r="F49" i="1"/>
  <c r="G49" i="1"/>
  <c r="E50" i="1"/>
  <c r="F50" i="1"/>
  <c r="G50" i="1"/>
  <c r="E51" i="1"/>
  <c r="F51" i="1"/>
  <c r="G51" i="1"/>
  <c r="E52" i="1"/>
  <c r="F52" i="1"/>
  <c r="G52" i="1"/>
  <c r="E53" i="1"/>
  <c r="F53" i="1"/>
  <c r="G53" i="1"/>
  <c r="E54" i="1"/>
  <c r="F54" i="1"/>
  <c r="G54" i="1"/>
  <c r="E55" i="1"/>
  <c r="F55" i="1"/>
  <c r="G55" i="1"/>
  <c r="E56" i="1"/>
  <c r="F56" i="1"/>
  <c r="G56" i="1"/>
  <c r="E57" i="1"/>
  <c r="F57" i="1"/>
  <c r="G57" i="1"/>
  <c r="E58" i="1"/>
  <c r="F58" i="1"/>
  <c r="G58" i="1"/>
  <c r="E59" i="1"/>
  <c r="F59" i="1"/>
  <c r="G59" i="1"/>
  <c r="E60" i="1"/>
  <c r="F60" i="1"/>
  <c r="G60" i="1"/>
  <c r="E61" i="1"/>
  <c r="F61" i="1"/>
  <c r="G61" i="1"/>
  <c r="E62" i="1"/>
  <c r="F62" i="1"/>
  <c r="G62" i="1"/>
  <c r="E63" i="1"/>
  <c r="F63" i="1"/>
  <c r="G63" i="1"/>
  <c r="E64" i="1"/>
  <c r="F64" i="1"/>
  <c r="G64" i="1"/>
  <c r="E65" i="1"/>
  <c r="F65" i="1"/>
  <c r="G65" i="1"/>
  <c r="E66" i="1"/>
  <c r="F66" i="1"/>
  <c r="G66" i="1"/>
  <c r="E67" i="1"/>
  <c r="F67" i="1"/>
  <c r="G67" i="1"/>
  <c r="E68" i="1"/>
  <c r="F68" i="1"/>
  <c r="G68" i="1"/>
  <c r="E69" i="1"/>
  <c r="F69" i="1"/>
  <c r="G69" i="1"/>
  <c r="E70" i="1"/>
  <c r="F70" i="1"/>
  <c r="G70" i="1"/>
  <c r="E71" i="1"/>
  <c r="F71" i="1"/>
  <c r="G71" i="1"/>
  <c r="E72" i="1"/>
  <c r="F72" i="1"/>
  <c r="G72" i="1"/>
  <c r="E73" i="1"/>
  <c r="F73" i="1"/>
  <c r="G73" i="1"/>
  <c r="E74" i="1"/>
  <c r="F74" i="1"/>
  <c r="G74" i="1"/>
  <c r="E75" i="1"/>
  <c r="F75" i="1"/>
  <c r="G75" i="1"/>
  <c r="E76" i="1"/>
  <c r="F76" i="1"/>
  <c r="G76" i="1"/>
  <c r="E77" i="1"/>
  <c r="F77" i="1"/>
  <c r="G77" i="1"/>
  <c r="E78" i="1"/>
  <c r="F78" i="1"/>
  <c r="G78" i="1"/>
  <c r="E79" i="1"/>
  <c r="F79" i="1"/>
  <c r="G79" i="1"/>
  <c r="E80" i="1"/>
  <c r="F80" i="1"/>
  <c r="G80" i="1"/>
  <c r="E81" i="1"/>
  <c r="F81" i="1"/>
  <c r="G81" i="1"/>
  <c r="E82" i="1"/>
  <c r="F82" i="1"/>
  <c r="G82" i="1"/>
  <c r="E83" i="1"/>
  <c r="F83" i="1"/>
  <c r="G83" i="1"/>
  <c r="E84" i="1"/>
  <c r="F84" i="1"/>
  <c r="G84" i="1"/>
  <c r="E85" i="1"/>
  <c r="F85" i="1"/>
  <c r="G85" i="1"/>
  <c r="E86" i="1"/>
  <c r="F86" i="1"/>
  <c r="G86" i="1"/>
  <c r="E87" i="1"/>
  <c r="F87" i="1"/>
  <c r="G87" i="1"/>
  <c r="E88" i="1"/>
  <c r="F88" i="1"/>
  <c r="G88" i="1"/>
  <c r="E89" i="1"/>
  <c r="F89" i="1"/>
  <c r="G89" i="1"/>
  <c r="E90" i="1"/>
  <c r="F90" i="1"/>
  <c r="G90" i="1"/>
  <c r="E91" i="1"/>
  <c r="F91" i="1"/>
  <c r="G91" i="1"/>
  <c r="E92" i="1"/>
  <c r="F92" i="1"/>
  <c r="G92" i="1"/>
  <c r="E93" i="1"/>
  <c r="F93" i="1"/>
  <c r="G93" i="1"/>
  <c r="E94" i="1"/>
  <c r="F94" i="1"/>
  <c r="G94" i="1"/>
  <c r="E95" i="1"/>
  <c r="F95" i="1"/>
  <c r="G95" i="1"/>
  <c r="E96" i="1"/>
  <c r="F96" i="1"/>
  <c r="G96" i="1"/>
  <c r="E97" i="1"/>
  <c r="F97" i="1"/>
  <c r="G97" i="1"/>
  <c r="E98" i="1"/>
  <c r="F98" i="1"/>
  <c r="G98" i="1"/>
  <c r="E99" i="1"/>
  <c r="F99" i="1"/>
  <c r="G99" i="1"/>
  <c r="E100" i="1"/>
  <c r="F100" i="1"/>
  <c r="G100" i="1"/>
  <c r="E101" i="1"/>
  <c r="F101" i="1"/>
  <c r="G101" i="1"/>
  <c r="E102" i="1"/>
  <c r="F102" i="1"/>
  <c r="G102" i="1"/>
  <c r="E103" i="1"/>
  <c r="F103" i="1"/>
  <c r="G103" i="1"/>
  <c r="E104" i="1"/>
  <c r="F104" i="1"/>
  <c r="G104" i="1"/>
  <c r="E105" i="1"/>
  <c r="F105" i="1"/>
  <c r="G105" i="1"/>
  <c r="E106" i="1"/>
  <c r="F106" i="1"/>
  <c r="G106" i="1"/>
  <c r="E107" i="1"/>
  <c r="F107" i="1"/>
  <c r="G107" i="1"/>
  <c r="E108" i="1"/>
  <c r="F108" i="1"/>
  <c r="G108" i="1"/>
  <c r="E109" i="1"/>
  <c r="F109" i="1"/>
  <c r="G109" i="1"/>
  <c r="E110" i="1"/>
  <c r="F110" i="1"/>
  <c r="G110" i="1"/>
  <c r="E111" i="1"/>
  <c r="F111" i="1"/>
  <c r="G111" i="1"/>
  <c r="E112" i="1"/>
  <c r="F112" i="1"/>
  <c r="G112" i="1"/>
  <c r="E113" i="1"/>
  <c r="F113" i="1"/>
  <c r="G113" i="1"/>
  <c r="E114" i="1"/>
  <c r="F114" i="1"/>
  <c r="G114" i="1"/>
  <c r="E115" i="1"/>
  <c r="F115" i="1"/>
  <c r="G115" i="1"/>
  <c r="E116" i="1"/>
  <c r="F116" i="1"/>
  <c r="G116" i="1"/>
  <c r="E117" i="1"/>
  <c r="F117" i="1"/>
  <c r="G117" i="1"/>
  <c r="E118" i="1"/>
  <c r="F118" i="1"/>
  <c r="G118" i="1"/>
  <c r="E119" i="1"/>
  <c r="F119" i="1"/>
  <c r="G119" i="1"/>
  <c r="E120" i="1"/>
  <c r="F120" i="1"/>
  <c r="G120" i="1"/>
  <c r="E121" i="1"/>
  <c r="F121" i="1"/>
  <c r="G121" i="1"/>
  <c r="E122" i="1"/>
  <c r="F122" i="1"/>
  <c r="G122" i="1"/>
  <c r="E123" i="1"/>
  <c r="F123" i="1"/>
  <c r="G123" i="1"/>
  <c r="E124" i="1"/>
  <c r="F124" i="1"/>
  <c r="G124" i="1"/>
  <c r="E125" i="1"/>
  <c r="F125" i="1"/>
  <c r="G125" i="1"/>
  <c r="E126" i="1"/>
  <c r="F126" i="1"/>
  <c r="G126" i="1"/>
  <c r="E127" i="1"/>
  <c r="F127" i="1"/>
  <c r="G127" i="1"/>
  <c r="E128" i="1"/>
  <c r="F128" i="1"/>
  <c r="G128" i="1"/>
  <c r="E129" i="1"/>
  <c r="F129" i="1"/>
  <c r="G129" i="1"/>
  <c r="E130" i="1"/>
  <c r="F130" i="1"/>
  <c r="G130" i="1"/>
  <c r="E131" i="1"/>
  <c r="F131" i="1"/>
  <c r="G131" i="1"/>
  <c r="E132" i="1"/>
  <c r="F132" i="1"/>
  <c r="G132" i="1"/>
  <c r="E133" i="1"/>
  <c r="F133" i="1"/>
  <c r="G133" i="1"/>
  <c r="E134" i="1"/>
  <c r="F134" i="1"/>
  <c r="G134" i="1"/>
  <c r="E135" i="1"/>
  <c r="F135" i="1"/>
  <c r="G135" i="1"/>
  <c r="E136" i="1"/>
  <c r="F136" i="1"/>
  <c r="G136" i="1"/>
  <c r="E137" i="1"/>
  <c r="F137" i="1"/>
  <c r="G137" i="1"/>
  <c r="E138" i="1"/>
  <c r="F138" i="1"/>
  <c r="G138" i="1"/>
  <c r="E139" i="1"/>
  <c r="F139" i="1"/>
  <c r="G139" i="1"/>
  <c r="E140" i="1"/>
  <c r="F140" i="1"/>
  <c r="G140" i="1"/>
  <c r="E141" i="1"/>
  <c r="F141" i="1"/>
  <c r="G141" i="1"/>
  <c r="E142" i="1"/>
  <c r="F142" i="1"/>
  <c r="G142" i="1"/>
  <c r="E143" i="1"/>
  <c r="F143" i="1"/>
  <c r="G143" i="1"/>
  <c r="E144" i="1"/>
  <c r="F144" i="1"/>
  <c r="G144" i="1"/>
  <c r="E145" i="1"/>
  <c r="F145" i="1"/>
  <c r="G145" i="1"/>
  <c r="E146" i="1"/>
  <c r="F146" i="1"/>
  <c r="G146" i="1"/>
  <c r="E147" i="1"/>
  <c r="F147" i="1"/>
  <c r="G147" i="1"/>
  <c r="E148" i="1"/>
  <c r="F148" i="1"/>
  <c r="G148" i="1"/>
  <c r="E149" i="1"/>
  <c r="F149" i="1"/>
  <c r="G149" i="1"/>
  <c r="E150" i="1"/>
  <c r="F150" i="1"/>
  <c r="G150" i="1"/>
  <c r="E151" i="1"/>
  <c r="F151" i="1"/>
  <c r="G151" i="1"/>
  <c r="E152" i="1"/>
  <c r="F152" i="1"/>
  <c r="G152" i="1"/>
  <c r="E153" i="1"/>
  <c r="F153" i="1"/>
  <c r="G153" i="1"/>
  <c r="E154" i="1"/>
  <c r="F154" i="1"/>
  <c r="G154" i="1"/>
  <c r="E155" i="1"/>
  <c r="F155" i="1"/>
  <c r="G155" i="1"/>
  <c r="E156" i="1"/>
  <c r="F156" i="1"/>
  <c r="G156" i="1"/>
  <c r="E157" i="1"/>
  <c r="F157" i="1"/>
  <c r="G157" i="1"/>
  <c r="E158" i="1"/>
  <c r="F158" i="1"/>
  <c r="G158" i="1"/>
  <c r="E159" i="1"/>
  <c r="F159" i="1"/>
  <c r="G159" i="1"/>
  <c r="E160" i="1"/>
  <c r="F160" i="1"/>
  <c r="G160" i="1"/>
  <c r="E161" i="1"/>
  <c r="F161" i="1"/>
  <c r="G161" i="1"/>
  <c r="E162" i="1"/>
  <c r="F162" i="1"/>
  <c r="G162" i="1"/>
  <c r="E163" i="1"/>
  <c r="F163" i="1"/>
  <c r="G163" i="1"/>
  <c r="E164" i="1"/>
  <c r="F164" i="1"/>
  <c r="G164" i="1"/>
  <c r="E165" i="1"/>
  <c r="F165" i="1"/>
  <c r="G165" i="1"/>
  <c r="E166" i="1"/>
  <c r="F166" i="1"/>
  <c r="G166" i="1"/>
  <c r="E167" i="1"/>
  <c r="F167" i="1"/>
  <c r="G167" i="1"/>
  <c r="E168" i="1"/>
  <c r="F168" i="1"/>
  <c r="G168" i="1"/>
  <c r="E169" i="1"/>
  <c r="F169" i="1"/>
  <c r="G169" i="1"/>
  <c r="E170" i="1"/>
  <c r="F170" i="1"/>
  <c r="G170" i="1"/>
  <c r="E171" i="1"/>
  <c r="F171" i="1"/>
  <c r="G171" i="1"/>
  <c r="E172" i="1"/>
  <c r="F172" i="1"/>
  <c r="G172" i="1"/>
  <c r="E173" i="1"/>
  <c r="F173" i="1"/>
  <c r="G173" i="1"/>
  <c r="E174" i="1"/>
  <c r="F174" i="1"/>
  <c r="G174" i="1"/>
  <c r="E175" i="1"/>
  <c r="F175" i="1"/>
  <c r="G175" i="1"/>
  <c r="E176" i="1"/>
  <c r="F176" i="1"/>
  <c r="G176" i="1"/>
  <c r="E177" i="1"/>
  <c r="F177" i="1"/>
  <c r="G177" i="1"/>
  <c r="E178" i="1"/>
  <c r="F178" i="1"/>
  <c r="G178" i="1"/>
  <c r="E179" i="1"/>
  <c r="F179" i="1"/>
  <c r="G179" i="1"/>
  <c r="E180" i="1"/>
  <c r="F180" i="1"/>
  <c r="G180" i="1"/>
  <c r="E181" i="1"/>
  <c r="F181" i="1"/>
  <c r="G181" i="1"/>
  <c r="E182" i="1"/>
  <c r="F182" i="1"/>
  <c r="G182" i="1"/>
  <c r="E183" i="1"/>
  <c r="F183" i="1"/>
  <c r="G183" i="1"/>
  <c r="E184" i="1"/>
  <c r="F184" i="1"/>
  <c r="G184" i="1"/>
  <c r="E185" i="1"/>
  <c r="F185" i="1"/>
  <c r="G185" i="1"/>
  <c r="E186" i="1"/>
  <c r="F186" i="1"/>
  <c r="G186" i="1"/>
  <c r="E187" i="1"/>
  <c r="F187" i="1"/>
  <c r="G187" i="1"/>
  <c r="E188" i="1"/>
  <c r="F188" i="1"/>
  <c r="G188" i="1"/>
  <c r="E189" i="1"/>
  <c r="F189" i="1"/>
  <c r="G189" i="1"/>
  <c r="E190" i="1"/>
  <c r="F190" i="1"/>
  <c r="G190" i="1"/>
  <c r="E191" i="1"/>
  <c r="F191" i="1"/>
  <c r="G191" i="1"/>
  <c r="E192" i="1"/>
  <c r="F192" i="1"/>
  <c r="G192" i="1"/>
  <c r="E193" i="1"/>
  <c r="F193" i="1"/>
  <c r="G193" i="1"/>
  <c r="E194" i="1"/>
  <c r="F194" i="1"/>
  <c r="G194" i="1"/>
  <c r="E195" i="1"/>
  <c r="F195" i="1"/>
  <c r="G195" i="1"/>
  <c r="E196" i="1"/>
  <c r="F196" i="1"/>
  <c r="G196" i="1"/>
  <c r="E197" i="1"/>
  <c r="F197" i="1"/>
  <c r="G197" i="1"/>
  <c r="E198" i="1"/>
  <c r="F198" i="1"/>
  <c r="G198" i="1"/>
  <c r="E199" i="1"/>
  <c r="F199" i="1"/>
  <c r="G199" i="1"/>
  <c r="E200" i="1"/>
  <c r="F200" i="1"/>
  <c r="G200" i="1"/>
  <c r="E201" i="1"/>
  <c r="F201" i="1"/>
  <c r="G201" i="1"/>
  <c r="E202" i="1"/>
  <c r="F202" i="1"/>
  <c r="G202" i="1"/>
  <c r="E203" i="1"/>
  <c r="F203" i="1"/>
  <c r="G203" i="1"/>
  <c r="E204" i="1"/>
  <c r="F204" i="1"/>
  <c r="G204" i="1"/>
  <c r="E205" i="1"/>
  <c r="F205" i="1"/>
  <c r="G205" i="1"/>
  <c r="E206" i="1"/>
  <c r="F206" i="1"/>
  <c r="G206" i="1"/>
  <c r="E207" i="1"/>
  <c r="F207" i="1"/>
  <c r="G207" i="1"/>
  <c r="E208" i="1"/>
  <c r="F208" i="1"/>
  <c r="G208" i="1"/>
  <c r="E209" i="1"/>
  <c r="F209" i="1"/>
  <c r="G209" i="1"/>
  <c r="E210" i="1"/>
  <c r="F210" i="1"/>
  <c r="G210" i="1"/>
  <c r="E211" i="1"/>
  <c r="F211" i="1"/>
  <c r="G211" i="1"/>
  <c r="E212" i="1"/>
  <c r="F212" i="1"/>
  <c r="G212" i="1"/>
  <c r="E213" i="1"/>
  <c r="F213" i="1"/>
  <c r="G213" i="1"/>
  <c r="E214" i="1"/>
  <c r="F214" i="1"/>
  <c r="G214" i="1"/>
  <c r="E215" i="1"/>
  <c r="F215" i="1"/>
  <c r="G215" i="1"/>
  <c r="E216" i="1"/>
  <c r="F216" i="1"/>
  <c r="G216" i="1"/>
  <c r="E217" i="1"/>
  <c r="F217" i="1"/>
  <c r="G217" i="1"/>
  <c r="E218" i="1"/>
  <c r="F218" i="1"/>
  <c r="G218" i="1"/>
  <c r="E219" i="1"/>
  <c r="F219" i="1"/>
  <c r="G219" i="1"/>
  <c r="E220" i="1"/>
  <c r="F220" i="1"/>
  <c r="G220" i="1"/>
  <c r="E221" i="1"/>
  <c r="F221" i="1"/>
  <c r="G221" i="1"/>
  <c r="E222" i="1"/>
  <c r="F222" i="1"/>
  <c r="G222" i="1"/>
  <c r="E223" i="1"/>
  <c r="F223" i="1"/>
  <c r="G223" i="1"/>
  <c r="E224" i="1"/>
  <c r="F224" i="1"/>
  <c r="G224" i="1"/>
  <c r="E225" i="1"/>
  <c r="F225" i="1"/>
  <c r="G225" i="1"/>
  <c r="E226" i="1"/>
  <c r="F226" i="1"/>
  <c r="G226" i="1"/>
  <c r="E227" i="1"/>
  <c r="F227" i="1"/>
  <c r="G227" i="1"/>
  <c r="E228" i="1"/>
  <c r="F228" i="1"/>
  <c r="G228" i="1"/>
  <c r="E229" i="1"/>
  <c r="F229" i="1"/>
  <c r="G229" i="1"/>
  <c r="E230" i="1"/>
  <c r="F230" i="1"/>
  <c r="G230" i="1"/>
  <c r="E231" i="1"/>
  <c r="F231" i="1"/>
  <c r="G231" i="1"/>
  <c r="E232" i="1"/>
  <c r="F232" i="1"/>
  <c r="G232" i="1"/>
  <c r="E233" i="1"/>
  <c r="F233" i="1"/>
  <c r="G233" i="1"/>
  <c r="E234" i="1"/>
  <c r="F234" i="1"/>
  <c r="G234" i="1"/>
  <c r="E235" i="1"/>
  <c r="F235" i="1"/>
  <c r="G235" i="1"/>
  <c r="E236" i="1"/>
  <c r="F236" i="1"/>
  <c r="G236" i="1"/>
  <c r="E237" i="1"/>
  <c r="F237" i="1"/>
  <c r="G237" i="1"/>
  <c r="E238" i="1"/>
  <c r="F238" i="1"/>
  <c r="G238" i="1"/>
  <c r="E239" i="1"/>
  <c r="F239" i="1"/>
  <c r="G239" i="1"/>
  <c r="E240" i="1"/>
  <c r="F240" i="1"/>
  <c r="G240" i="1"/>
  <c r="E241" i="1"/>
  <c r="F241" i="1"/>
  <c r="G241" i="1"/>
  <c r="E242" i="1"/>
  <c r="F242" i="1"/>
  <c r="G242" i="1"/>
  <c r="E243" i="1"/>
  <c r="F243" i="1"/>
  <c r="G243" i="1"/>
  <c r="E244" i="1"/>
  <c r="F244" i="1"/>
  <c r="G244" i="1"/>
  <c r="E245" i="1"/>
  <c r="F245" i="1"/>
  <c r="G245" i="1"/>
  <c r="E246" i="1"/>
  <c r="F246" i="1"/>
  <c r="G246" i="1"/>
  <c r="E247" i="1"/>
  <c r="F247" i="1"/>
  <c r="G247" i="1"/>
  <c r="E248" i="1"/>
  <c r="F248" i="1"/>
  <c r="G248" i="1"/>
  <c r="E249" i="1"/>
  <c r="F249" i="1"/>
  <c r="G249" i="1"/>
  <c r="E250" i="1"/>
  <c r="F250" i="1"/>
  <c r="G250" i="1"/>
  <c r="E251" i="1"/>
  <c r="F251" i="1"/>
  <c r="G251" i="1"/>
  <c r="E252" i="1"/>
  <c r="F252" i="1"/>
  <c r="G252" i="1"/>
  <c r="E253" i="1"/>
  <c r="F253" i="1"/>
  <c r="G253" i="1"/>
  <c r="E254" i="1"/>
  <c r="F254" i="1"/>
  <c r="G254" i="1"/>
  <c r="E255" i="1"/>
  <c r="F255" i="1"/>
  <c r="G255" i="1"/>
  <c r="E256" i="1"/>
  <c r="F256" i="1"/>
  <c r="G256" i="1"/>
  <c r="E257" i="1"/>
  <c r="F257" i="1"/>
  <c r="G257" i="1"/>
  <c r="E258" i="1"/>
  <c r="F258" i="1"/>
  <c r="G258" i="1"/>
  <c r="E259" i="1"/>
  <c r="F259" i="1"/>
  <c r="G259" i="1"/>
  <c r="E260" i="1"/>
  <c r="F260" i="1"/>
  <c r="G260" i="1"/>
  <c r="E261" i="1"/>
  <c r="F261" i="1"/>
  <c r="G261" i="1"/>
  <c r="E262" i="1"/>
  <c r="F262" i="1"/>
  <c r="G262" i="1"/>
  <c r="E263" i="1"/>
  <c r="F263" i="1"/>
  <c r="G263" i="1"/>
  <c r="E264" i="1"/>
  <c r="F264" i="1"/>
  <c r="G264" i="1"/>
  <c r="E265" i="1"/>
  <c r="F265" i="1"/>
  <c r="G265" i="1"/>
  <c r="E266" i="1"/>
  <c r="F266" i="1"/>
  <c r="G266" i="1"/>
  <c r="E267" i="1"/>
  <c r="F267" i="1"/>
  <c r="G267" i="1"/>
  <c r="E268" i="1"/>
  <c r="F268" i="1"/>
  <c r="G268" i="1"/>
  <c r="E269" i="1"/>
  <c r="F269" i="1"/>
  <c r="G269" i="1"/>
  <c r="E270" i="1"/>
  <c r="F270" i="1"/>
  <c r="G270" i="1"/>
  <c r="E271" i="1"/>
  <c r="F271" i="1"/>
  <c r="G271" i="1"/>
  <c r="E272" i="1"/>
  <c r="F272" i="1"/>
  <c r="G272" i="1"/>
  <c r="E273" i="1"/>
  <c r="F273" i="1"/>
  <c r="G273" i="1"/>
  <c r="E274" i="1"/>
  <c r="F274" i="1"/>
  <c r="G274" i="1"/>
  <c r="E275" i="1"/>
  <c r="F275" i="1"/>
  <c r="G275" i="1"/>
  <c r="E276" i="1"/>
  <c r="F276" i="1"/>
  <c r="G276" i="1"/>
  <c r="E277" i="1"/>
  <c r="F277" i="1"/>
  <c r="G277" i="1"/>
  <c r="E278" i="1"/>
  <c r="F278" i="1"/>
  <c r="G278" i="1"/>
  <c r="E279" i="1"/>
  <c r="F279" i="1"/>
  <c r="G279" i="1"/>
  <c r="E280" i="1"/>
  <c r="F280" i="1"/>
  <c r="G280" i="1"/>
  <c r="E281" i="1"/>
  <c r="F281" i="1"/>
  <c r="G281" i="1"/>
  <c r="E282" i="1"/>
  <c r="F282" i="1"/>
  <c r="G282" i="1"/>
  <c r="E283" i="1"/>
  <c r="F283" i="1"/>
  <c r="G283" i="1"/>
  <c r="E284" i="1"/>
  <c r="F284" i="1"/>
  <c r="G284" i="1"/>
  <c r="E285" i="1"/>
  <c r="F285" i="1"/>
  <c r="G285" i="1"/>
  <c r="E286" i="1"/>
  <c r="F286" i="1"/>
  <c r="G286" i="1"/>
  <c r="E287" i="1"/>
  <c r="F287" i="1"/>
  <c r="G287" i="1"/>
  <c r="E288" i="1"/>
  <c r="F288" i="1"/>
  <c r="G288" i="1"/>
  <c r="E289" i="1"/>
  <c r="F289" i="1"/>
  <c r="G289" i="1"/>
  <c r="E290" i="1"/>
  <c r="F290" i="1"/>
  <c r="G290" i="1"/>
  <c r="E291" i="1"/>
  <c r="F291" i="1"/>
  <c r="G291" i="1"/>
  <c r="E292" i="1"/>
  <c r="F292" i="1"/>
  <c r="G292" i="1"/>
  <c r="E293" i="1"/>
  <c r="F293" i="1"/>
  <c r="G293" i="1"/>
  <c r="E294" i="1"/>
  <c r="F294" i="1"/>
  <c r="G294" i="1"/>
  <c r="E295" i="1"/>
  <c r="F295" i="1"/>
  <c r="G295" i="1"/>
  <c r="E296" i="1"/>
  <c r="F296" i="1"/>
  <c r="G296" i="1"/>
  <c r="E297" i="1"/>
  <c r="F297" i="1"/>
  <c r="G297" i="1"/>
  <c r="E298" i="1"/>
  <c r="F298" i="1"/>
  <c r="G298" i="1"/>
  <c r="E299" i="1"/>
  <c r="F299" i="1"/>
  <c r="G299" i="1"/>
  <c r="E300" i="1"/>
  <c r="F300" i="1"/>
  <c r="G300" i="1"/>
  <c r="E301" i="1"/>
  <c r="F301" i="1"/>
  <c r="G301" i="1"/>
  <c r="E302" i="1"/>
  <c r="F302" i="1"/>
  <c r="G302" i="1"/>
  <c r="E303" i="1"/>
  <c r="F303" i="1"/>
  <c r="G303" i="1"/>
  <c r="E304" i="1"/>
  <c r="F304" i="1"/>
  <c r="G304" i="1"/>
  <c r="E305" i="1"/>
  <c r="F305" i="1"/>
  <c r="G305" i="1"/>
  <c r="E306" i="1"/>
  <c r="F306" i="1"/>
  <c r="G306" i="1"/>
  <c r="E307" i="1"/>
  <c r="F307" i="1"/>
  <c r="G307" i="1"/>
  <c r="E308" i="1"/>
  <c r="F308" i="1"/>
  <c r="G308" i="1"/>
  <c r="E309" i="1"/>
  <c r="F309" i="1"/>
  <c r="G309" i="1"/>
  <c r="E310" i="1"/>
  <c r="F310" i="1"/>
  <c r="G310" i="1"/>
  <c r="E311" i="1"/>
  <c r="F311" i="1"/>
  <c r="G311" i="1"/>
  <c r="E312" i="1"/>
  <c r="F312" i="1"/>
  <c r="G312" i="1"/>
  <c r="E313" i="1"/>
  <c r="F313" i="1"/>
  <c r="G313" i="1"/>
  <c r="E314" i="1"/>
  <c r="F314" i="1"/>
  <c r="G314" i="1"/>
  <c r="E315" i="1"/>
  <c r="F315" i="1"/>
  <c r="G315" i="1"/>
  <c r="E316" i="1"/>
  <c r="F316" i="1"/>
  <c r="G316" i="1"/>
  <c r="E317" i="1"/>
  <c r="F317" i="1"/>
  <c r="G317" i="1"/>
  <c r="E318" i="1"/>
  <c r="F318" i="1"/>
  <c r="G318" i="1"/>
  <c r="E319" i="1"/>
  <c r="F319" i="1"/>
  <c r="G319" i="1"/>
  <c r="E320" i="1"/>
  <c r="F320" i="1"/>
  <c r="G320" i="1"/>
  <c r="E321" i="1"/>
  <c r="F321" i="1"/>
  <c r="G321" i="1"/>
  <c r="E322" i="1"/>
  <c r="F322" i="1"/>
  <c r="G322" i="1"/>
  <c r="E323" i="1"/>
  <c r="F323" i="1"/>
  <c r="G323" i="1"/>
  <c r="E324" i="1"/>
  <c r="F324" i="1"/>
  <c r="G324" i="1"/>
  <c r="E325" i="1"/>
  <c r="F325" i="1"/>
  <c r="G325" i="1"/>
  <c r="E326" i="1"/>
  <c r="F326" i="1"/>
  <c r="G326" i="1"/>
  <c r="E327" i="1"/>
  <c r="F327" i="1"/>
  <c r="G327" i="1"/>
  <c r="E328" i="1"/>
  <c r="F328" i="1"/>
  <c r="G328" i="1"/>
  <c r="E329" i="1"/>
  <c r="F329" i="1"/>
  <c r="G329" i="1"/>
  <c r="E330" i="1"/>
  <c r="F330" i="1"/>
  <c r="G330" i="1"/>
  <c r="E331" i="1"/>
  <c r="F331" i="1"/>
  <c r="G331" i="1"/>
  <c r="E332" i="1"/>
  <c r="F332" i="1"/>
  <c r="G332" i="1"/>
  <c r="E333" i="1"/>
  <c r="F333" i="1"/>
  <c r="G333" i="1"/>
  <c r="E334" i="1"/>
  <c r="F334" i="1"/>
  <c r="G334" i="1"/>
  <c r="E335" i="1"/>
  <c r="F335" i="1"/>
  <c r="G335" i="1"/>
  <c r="E336" i="1"/>
  <c r="F336" i="1"/>
  <c r="G336" i="1"/>
  <c r="E337" i="1"/>
  <c r="F337" i="1"/>
  <c r="G337" i="1"/>
  <c r="E338" i="1"/>
  <c r="F338" i="1"/>
  <c r="G338" i="1"/>
  <c r="E339" i="1"/>
  <c r="F339" i="1"/>
  <c r="G339" i="1"/>
  <c r="E340" i="1"/>
  <c r="F340" i="1"/>
  <c r="G340" i="1"/>
  <c r="E341" i="1"/>
  <c r="F341" i="1"/>
  <c r="G341" i="1"/>
  <c r="E342" i="1"/>
  <c r="F342" i="1"/>
  <c r="G342" i="1"/>
  <c r="E343" i="1"/>
  <c r="F343" i="1"/>
  <c r="G343" i="1"/>
  <c r="E344" i="1"/>
  <c r="F344" i="1"/>
  <c r="G344" i="1"/>
  <c r="E345" i="1"/>
  <c r="F345" i="1"/>
  <c r="G345" i="1"/>
  <c r="E346" i="1"/>
  <c r="F346" i="1"/>
  <c r="G346" i="1"/>
  <c r="E347" i="1"/>
  <c r="F347" i="1"/>
  <c r="G347" i="1"/>
  <c r="E348" i="1"/>
  <c r="F348" i="1"/>
  <c r="G348" i="1"/>
  <c r="E349" i="1"/>
  <c r="F349" i="1"/>
  <c r="G349" i="1"/>
  <c r="E350" i="1"/>
  <c r="F350" i="1"/>
  <c r="G350" i="1"/>
  <c r="E351" i="1"/>
  <c r="F351" i="1"/>
  <c r="G351" i="1"/>
  <c r="E352" i="1"/>
  <c r="F352" i="1"/>
  <c r="G352" i="1"/>
  <c r="E353" i="1"/>
  <c r="F353" i="1"/>
  <c r="G353" i="1"/>
  <c r="E354" i="1"/>
  <c r="F354" i="1"/>
  <c r="G354" i="1"/>
  <c r="E355" i="1"/>
  <c r="F355" i="1"/>
  <c r="G355" i="1"/>
  <c r="E356" i="1"/>
  <c r="F356" i="1"/>
  <c r="G356" i="1"/>
  <c r="E357" i="1"/>
  <c r="F357" i="1"/>
  <c r="G357" i="1"/>
  <c r="E358" i="1"/>
  <c r="F358" i="1"/>
  <c r="G358" i="1"/>
  <c r="E359" i="1"/>
  <c r="F359" i="1"/>
  <c r="G359" i="1"/>
  <c r="E360" i="1"/>
  <c r="F360" i="1"/>
  <c r="G360" i="1"/>
  <c r="E361" i="1"/>
  <c r="F361" i="1"/>
  <c r="G361" i="1"/>
  <c r="E362" i="1"/>
  <c r="F362" i="1"/>
  <c r="G362" i="1"/>
  <c r="E363" i="1"/>
  <c r="F363" i="1"/>
  <c r="G363" i="1"/>
  <c r="E364" i="1"/>
  <c r="F364" i="1"/>
  <c r="G364" i="1"/>
  <c r="E365" i="1"/>
  <c r="F365" i="1"/>
  <c r="G365" i="1"/>
  <c r="E366" i="1"/>
  <c r="F366" i="1"/>
  <c r="G366" i="1"/>
  <c r="E367" i="1"/>
  <c r="F367" i="1"/>
  <c r="G367" i="1"/>
  <c r="E368" i="1"/>
  <c r="F368" i="1"/>
  <c r="G368" i="1"/>
  <c r="E369" i="1"/>
  <c r="F369" i="1"/>
  <c r="G369" i="1"/>
  <c r="E370" i="1"/>
  <c r="F370" i="1"/>
  <c r="G370" i="1"/>
  <c r="E371" i="1"/>
  <c r="F371" i="1"/>
  <c r="G371" i="1"/>
  <c r="E372" i="1"/>
  <c r="F372" i="1"/>
  <c r="G372" i="1"/>
  <c r="E373" i="1"/>
  <c r="F373" i="1"/>
  <c r="G373" i="1"/>
  <c r="E374" i="1"/>
  <c r="F374" i="1"/>
  <c r="G374" i="1"/>
  <c r="E375" i="1"/>
  <c r="F375" i="1"/>
  <c r="G375" i="1"/>
  <c r="E376" i="1"/>
  <c r="F376" i="1"/>
  <c r="G376" i="1"/>
  <c r="E377" i="1"/>
  <c r="F377" i="1"/>
  <c r="G377" i="1"/>
  <c r="E378" i="1"/>
  <c r="F378" i="1"/>
  <c r="G378" i="1"/>
  <c r="E379" i="1"/>
  <c r="F379" i="1"/>
  <c r="G379" i="1"/>
  <c r="E380" i="1"/>
  <c r="F380" i="1"/>
  <c r="G380" i="1"/>
  <c r="E381" i="1"/>
  <c r="F381" i="1"/>
  <c r="G381" i="1"/>
  <c r="E382" i="1"/>
  <c r="F382" i="1"/>
  <c r="G382" i="1"/>
  <c r="E383" i="1"/>
  <c r="F383" i="1"/>
  <c r="G383" i="1"/>
  <c r="E384" i="1"/>
  <c r="F384" i="1"/>
  <c r="G384" i="1"/>
  <c r="E385" i="1"/>
  <c r="F385" i="1"/>
  <c r="G385" i="1"/>
  <c r="E386" i="1"/>
  <c r="F386" i="1"/>
  <c r="G386" i="1"/>
  <c r="E387" i="1"/>
  <c r="F387" i="1"/>
  <c r="G387" i="1"/>
  <c r="E388" i="1"/>
  <c r="F388" i="1"/>
  <c r="G388" i="1"/>
  <c r="E389" i="1"/>
  <c r="F389" i="1"/>
  <c r="G389" i="1"/>
  <c r="E390" i="1"/>
  <c r="F390" i="1"/>
  <c r="G390" i="1"/>
  <c r="E391" i="1"/>
  <c r="F391" i="1"/>
  <c r="G391" i="1"/>
  <c r="E392" i="1"/>
  <c r="F392" i="1"/>
  <c r="G392" i="1"/>
  <c r="E393" i="1"/>
  <c r="F393" i="1"/>
  <c r="G393" i="1"/>
  <c r="E394" i="1"/>
  <c r="F394" i="1"/>
  <c r="G394" i="1"/>
  <c r="E395" i="1"/>
  <c r="F395" i="1"/>
  <c r="G395" i="1"/>
  <c r="E396" i="1"/>
  <c r="F396" i="1"/>
  <c r="G396" i="1"/>
  <c r="E397" i="1"/>
  <c r="F397" i="1"/>
  <c r="G397" i="1"/>
  <c r="E398" i="1"/>
  <c r="F398" i="1"/>
  <c r="G398" i="1"/>
  <c r="E399" i="1"/>
  <c r="F399" i="1"/>
  <c r="G399" i="1"/>
  <c r="E400" i="1"/>
  <c r="F400" i="1"/>
  <c r="G400" i="1"/>
  <c r="E401" i="1"/>
  <c r="F401" i="1"/>
  <c r="G401" i="1"/>
  <c r="E402" i="1"/>
  <c r="F402" i="1"/>
  <c r="G402" i="1"/>
  <c r="E403" i="1"/>
  <c r="F403" i="1"/>
  <c r="G403" i="1"/>
  <c r="E404" i="1"/>
  <c r="F404" i="1"/>
  <c r="G404" i="1"/>
  <c r="E405" i="1"/>
  <c r="F405" i="1"/>
  <c r="G405" i="1"/>
  <c r="E406" i="1"/>
  <c r="F406" i="1"/>
  <c r="G406" i="1"/>
  <c r="E407" i="1"/>
  <c r="F407" i="1"/>
  <c r="G407" i="1"/>
  <c r="E408" i="1"/>
  <c r="F408" i="1"/>
  <c r="G408" i="1"/>
  <c r="E409" i="1"/>
  <c r="F409" i="1"/>
  <c r="G409" i="1"/>
  <c r="E410" i="1"/>
  <c r="F410" i="1"/>
  <c r="G410" i="1"/>
  <c r="E411" i="1"/>
  <c r="F411" i="1"/>
  <c r="G411" i="1"/>
  <c r="E412" i="1"/>
  <c r="F412" i="1"/>
  <c r="G412" i="1"/>
  <c r="E413" i="1"/>
  <c r="F413" i="1"/>
  <c r="G413" i="1"/>
  <c r="E414" i="1"/>
  <c r="F414" i="1"/>
  <c r="G414" i="1"/>
  <c r="E415" i="1"/>
  <c r="F415" i="1"/>
  <c r="G415" i="1"/>
  <c r="E416" i="1"/>
  <c r="F416" i="1"/>
  <c r="G416" i="1"/>
  <c r="E417" i="1"/>
  <c r="F417" i="1"/>
  <c r="G417" i="1"/>
  <c r="E418" i="1"/>
  <c r="F418" i="1"/>
  <c r="G418" i="1"/>
  <c r="E419" i="1"/>
  <c r="F419" i="1"/>
  <c r="G419" i="1"/>
  <c r="E420" i="1"/>
  <c r="F420" i="1"/>
  <c r="G420" i="1"/>
  <c r="E421" i="1"/>
  <c r="F421" i="1"/>
  <c r="G421" i="1"/>
  <c r="E422" i="1"/>
  <c r="F422" i="1"/>
  <c r="G422" i="1"/>
  <c r="E423" i="1"/>
  <c r="F423" i="1"/>
  <c r="G423" i="1"/>
  <c r="E424" i="1"/>
  <c r="F424" i="1"/>
  <c r="G424" i="1"/>
  <c r="E425" i="1"/>
  <c r="F425" i="1"/>
  <c r="G425" i="1"/>
  <c r="E426" i="1"/>
  <c r="F426" i="1"/>
  <c r="G426" i="1"/>
  <c r="E427" i="1"/>
  <c r="F427" i="1"/>
  <c r="G427" i="1"/>
  <c r="E428" i="1"/>
  <c r="F428" i="1"/>
  <c r="G428" i="1"/>
  <c r="E429" i="1"/>
  <c r="F429" i="1"/>
  <c r="G429" i="1"/>
  <c r="E430" i="1"/>
  <c r="F430" i="1"/>
  <c r="G430" i="1"/>
  <c r="E431" i="1"/>
  <c r="F431" i="1"/>
  <c r="G431" i="1"/>
  <c r="E432" i="1"/>
  <c r="F432" i="1"/>
  <c r="G432" i="1"/>
  <c r="E433" i="1"/>
  <c r="F433" i="1"/>
  <c r="G433" i="1"/>
  <c r="E434" i="1"/>
  <c r="F434" i="1"/>
  <c r="G434" i="1"/>
  <c r="E435" i="1"/>
  <c r="F435" i="1"/>
  <c r="G435" i="1"/>
  <c r="E436" i="1"/>
  <c r="F436" i="1"/>
  <c r="G436" i="1"/>
  <c r="E437" i="1"/>
  <c r="F437" i="1"/>
  <c r="G437" i="1"/>
  <c r="E438" i="1"/>
  <c r="F438" i="1"/>
  <c r="G438" i="1"/>
  <c r="E439" i="1"/>
  <c r="F439" i="1"/>
  <c r="G439" i="1"/>
  <c r="E440" i="1"/>
  <c r="F440" i="1"/>
  <c r="G440" i="1"/>
  <c r="E441" i="1"/>
  <c r="F441" i="1"/>
  <c r="G441" i="1"/>
  <c r="E442" i="1"/>
  <c r="F442" i="1"/>
  <c r="G442" i="1"/>
  <c r="E443" i="1"/>
  <c r="F443" i="1"/>
  <c r="G443" i="1"/>
  <c r="E444" i="1"/>
  <c r="F444" i="1"/>
  <c r="G444" i="1"/>
  <c r="E445" i="1"/>
  <c r="F445" i="1"/>
  <c r="G445" i="1"/>
  <c r="E446" i="1"/>
  <c r="F446" i="1"/>
  <c r="G446" i="1"/>
  <c r="E447" i="1"/>
  <c r="F447" i="1"/>
  <c r="G447" i="1"/>
  <c r="E448" i="1"/>
  <c r="F448" i="1"/>
  <c r="G448" i="1"/>
  <c r="E449" i="1"/>
  <c r="F449" i="1"/>
  <c r="G449" i="1"/>
  <c r="E450" i="1"/>
  <c r="F450" i="1"/>
  <c r="G450" i="1"/>
  <c r="E451" i="1"/>
  <c r="F451" i="1"/>
  <c r="G451" i="1"/>
  <c r="E452" i="1"/>
  <c r="F452" i="1"/>
  <c r="G452" i="1"/>
  <c r="E453" i="1"/>
  <c r="F453" i="1"/>
  <c r="G453" i="1"/>
  <c r="E454" i="1"/>
  <c r="F454" i="1"/>
  <c r="G454" i="1"/>
  <c r="E455" i="1"/>
  <c r="F455" i="1"/>
  <c r="G455" i="1"/>
  <c r="E456" i="1"/>
  <c r="F456" i="1"/>
  <c r="G456" i="1"/>
  <c r="E457" i="1"/>
  <c r="F457" i="1"/>
  <c r="G457" i="1"/>
  <c r="E458" i="1"/>
  <c r="F458" i="1"/>
  <c r="G458" i="1"/>
  <c r="E459" i="1"/>
  <c r="F459" i="1"/>
  <c r="G459" i="1"/>
  <c r="E460" i="1"/>
  <c r="F460" i="1"/>
  <c r="G460" i="1"/>
  <c r="E461" i="1"/>
  <c r="F461" i="1"/>
  <c r="G461" i="1"/>
  <c r="E462" i="1"/>
  <c r="F462" i="1"/>
  <c r="G462" i="1"/>
  <c r="E463" i="1"/>
  <c r="F463" i="1"/>
  <c r="G463" i="1"/>
  <c r="E464" i="1"/>
  <c r="F464" i="1"/>
  <c r="G464" i="1"/>
  <c r="E465" i="1"/>
  <c r="F465" i="1"/>
  <c r="G465" i="1"/>
  <c r="E466" i="1"/>
  <c r="F466" i="1"/>
  <c r="G466" i="1"/>
  <c r="E467" i="1"/>
  <c r="F467" i="1"/>
  <c r="G467" i="1"/>
  <c r="E468" i="1"/>
  <c r="F468" i="1"/>
  <c r="G468" i="1"/>
  <c r="E469" i="1"/>
  <c r="F469" i="1"/>
  <c r="G469" i="1"/>
  <c r="E470" i="1"/>
  <c r="F470" i="1"/>
  <c r="G470" i="1"/>
  <c r="E471" i="1"/>
  <c r="F471" i="1"/>
  <c r="G471" i="1"/>
  <c r="E472" i="1"/>
  <c r="F472" i="1"/>
  <c r="G472" i="1"/>
  <c r="E473" i="1"/>
  <c r="F473" i="1"/>
  <c r="G473" i="1"/>
  <c r="E474" i="1"/>
  <c r="F474" i="1"/>
  <c r="G474" i="1"/>
  <c r="E475" i="1"/>
  <c r="F475" i="1"/>
  <c r="G475" i="1"/>
  <c r="E476" i="1"/>
  <c r="F476" i="1"/>
  <c r="G476" i="1"/>
  <c r="E477" i="1"/>
  <c r="F477" i="1"/>
  <c r="G477" i="1"/>
  <c r="E478" i="1"/>
  <c r="F478" i="1"/>
  <c r="G478" i="1"/>
  <c r="E479" i="1"/>
  <c r="F479" i="1"/>
  <c r="G479" i="1"/>
  <c r="E480" i="1"/>
  <c r="F480" i="1"/>
  <c r="G480" i="1"/>
  <c r="E481" i="1"/>
  <c r="F481" i="1"/>
  <c r="G481" i="1"/>
  <c r="E482" i="1"/>
  <c r="F482" i="1"/>
  <c r="G482" i="1"/>
  <c r="E483" i="1"/>
  <c r="F483" i="1"/>
  <c r="G483" i="1"/>
  <c r="E484" i="1"/>
  <c r="F484" i="1"/>
  <c r="G484" i="1"/>
  <c r="E485" i="1"/>
  <c r="F485" i="1"/>
  <c r="G485" i="1"/>
  <c r="E486" i="1"/>
  <c r="F486" i="1"/>
  <c r="G486" i="1"/>
  <c r="E487" i="1"/>
  <c r="F487" i="1"/>
  <c r="G487" i="1"/>
  <c r="E488" i="1"/>
  <c r="F488" i="1"/>
  <c r="G488" i="1"/>
  <c r="E489" i="1"/>
  <c r="F489" i="1"/>
  <c r="G489" i="1"/>
  <c r="E490" i="1"/>
  <c r="F490" i="1"/>
  <c r="G490" i="1"/>
  <c r="E491" i="1"/>
  <c r="F491" i="1"/>
  <c r="G491" i="1"/>
  <c r="E492" i="1"/>
  <c r="F492" i="1"/>
  <c r="G492" i="1"/>
  <c r="E493" i="1"/>
  <c r="F493" i="1"/>
  <c r="G493" i="1"/>
  <c r="E494" i="1"/>
  <c r="F494" i="1"/>
  <c r="G494" i="1"/>
  <c r="E495" i="1"/>
  <c r="F495" i="1"/>
  <c r="G495" i="1"/>
  <c r="E496" i="1"/>
  <c r="F496" i="1"/>
  <c r="G496" i="1"/>
  <c r="E497" i="1"/>
  <c r="F497" i="1"/>
  <c r="G497" i="1"/>
  <c r="E498" i="1"/>
  <c r="F498" i="1"/>
  <c r="G498" i="1"/>
  <c r="E499" i="1"/>
  <c r="F499" i="1"/>
  <c r="G499" i="1"/>
  <c r="E500" i="1"/>
  <c r="F500" i="1"/>
  <c r="G500" i="1"/>
  <c r="E501" i="1"/>
  <c r="F501" i="1"/>
  <c r="G501" i="1"/>
  <c r="E502" i="1"/>
  <c r="F502" i="1"/>
  <c r="G502" i="1"/>
  <c r="E503" i="1"/>
  <c r="F503" i="1"/>
  <c r="G503" i="1"/>
  <c r="E504" i="1"/>
  <c r="F504" i="1"/>
  <c r="G504" i="1"/>
  <c r="E505" i="1"/>
  <c r="F505" i="1"/>
  <c r="G505" i="1"/>
  <c r="E506" i="1"/>
  <c r="F506" i="1"/>
  <c r="G506" i="1"/>
  <c r="E507" i="1"/>
  <c r="F507" i="1"/>
  <c r="G507" i="1"/>
  <c r="E508" i="1"/>
  <c r="F508" i="1"/>
  <c r="G508" i="1"/>
  <c r="E509" i="1"/>
  <c r="F509" i="1"/>
  <c r="G509" i="1"/>
  <c r="E510" i="1"/>
  <c r="F510" i="1"/>
  <c r="G510" i="1"/>
  <c r="E511" i="1"/>
  <c r="F511" i="1"/>
  <c r="G511" i="1"/>
  <c r="E512" i="1"/>
  <c r="F512" i="1"/>
  <c r="G512" i="1"/>
  <c r="E513" i="1"/>
  <c r="F513" i="1"/>
  <c r="G513" i="1"/>
  <c r="E514" i="1"/>
  <c r="F514" i="1"/>
  <c r="G514" i="1"/>
  <c r="E515" i="1"/>
  <c r="F515" i="1"/>
  <c r="G515" i="1"/>
  <c r="E516" i="1"/>
  <c r="F516" i="1"/>
  <c r="G516" i="1"/>
  <c r="E517" i="1"/>
  <c r="F517" i="1"/>
  <c r="G517" i="1"/>
  <c r="E518" i="1"/>
  <c r="F518" i="1"/>
  <c r="G518" i="1"/>
  <c r="E519" i="1"/>
  <c r="F519" i="1"/>
  <c r="G519" i="1"/>
  <c r="E520" i="1"/>
  <c r="F520" i="1"/>
  <c r="G520" i="1"/>
  <c r="E521" i="1"/>
  <c r="F521" i="1"/>
  <c r="G521" i="1"/>
  <c r="E522" i="1"/>
  <c r="F522" i="1"/>
  <c r="G522" i="1"/>
  <c r="E523" i="1"/>
  <c r="F523" i="1"/>
  <c r="G523" i="1"/>
  <c r="E524" i="1"/>
  <c r="F524" i="1"/>
  <c r="G524" i="1"/>
  <c r="E525" i="1"/>
  <c r="F525" i="1"/>
  <c r="G525" i="1"/>
  <c r="E526" i="1"/>
  <c r="F526" i="1"/>
  <c r="G526" i="1"/>
  <c r="E527" i="1"/>
  <c r="F527" i="1"/>
  <c r="G527" i="1"/>
  <c r="E528" i="1"/>
  <c r="F528" i="1"/>
  <c r="G528" i="1"/>
  <c r="E529" i="1"/>
  <c r="F529" i="1"/>
  <c r="G529" i="1"/>
  <c r="E530" i="1"/>
  <c r="F530" i="1"/>
  <c r="G530" i="1"/>
  <c r="E531" i="1"/>
  <c r="F531" i="1"/>
  <c r="G531" i="1"/>
  <c r="E532" i="1"/>
  <c r="F532" i="1"/>
  <c r="G532" i="1"/>
  <c r="E533" i="1"/>
  <c r="F533" i="1"/>
  <c r="G533" i="1"/>
  <c r="E534" i="1"/>
  <c r="F534" i="1"/>
  <c r="G534" i="1"/>
  <c r="E535" i="1"/>
  <c r="F535" i="1"/>
  <c r="G535" i="1"/>
  <c r="E536" i="1"/>
  <c r="F536" i="1"/>
  <c r="G536" i="1"/>
  <c r="E537" i="1"/>
  <c r="F537" i="1"/>
  <c r="G537" i="1"/>
  <c r="E538" i="1"/>
  <c r="F538" i="1"/>
  <c r="G538" i="1"/>
  <c r="E539" i="1"/>
  <c r="F539" i="1"/>
  <c r="G539" i="1"/>
  <c r="E540" i="1"/>
  <c r="F540" i="1"/>
  <c r="G540" i="1"/>
  <c r="E541" i="1"/>
  <c r="F541" i="1"/>
  <c r="G541" i="1"/>
  <c r="E542" i="1"/>
  <c r="F542" i="1"/>
  <c r="G542" i="1"/>
  <c r="E543" i="1"/>
  <c r="F543" i="1"/>
  <c r="G543" i="1"/>
  <c r="E544" i="1"/>
  <c r="F544" i="1"/>
  <c r="G544" i="1"/>
  <c r="E545" i="1"/>
  <c r="F545" i="1"/>
  <c r="G545" i="1"/>
  <c r="E546" i="1"/>
  <c r="F546" i="1"/>
  <c r="G546" i="1"/>
  <c r="E547" i="1"/>
  <c r="F547" i="1"/>
  <c r="G547" i="1"/>
  <c r="E548" i="1"/>
  <c r="F548" i="1"/>
  <c r="G548" i="1"/>
  <c r="E549" i="1"/>
  <c r="F549" i="1"/>
  <c r="G549" i="1"/>
  <c r="E550" i="1"/>
  <c r="F550" i="1"/>
  <c r="G550" i="1"/>
  <c r="E551" i="1"/>
  <c r="F551" i="1"/>
  <c r="G551" i="1"/>
  <c r="E552" i="1"/>
  <c r="F552" i="1"/>
  <c r="G552" i="1"/>
  <c r="E553" i="1"/>
  <c r="F553" i="1"/>
  <c r="G553" i="1"/>
  <c r="E554" i="1"/>
  <c r="F554" i="1"/>
  <c r="G554" i="1"/>
  <c r="E555" i="1"/>
  <c r="F555" i="1"/>
  <c r="G555" i="1"/>
  <c r="E556" i="1"/>
  <c r="F556" i="1"/>
  <c r="G556" i="1"/>
  <c r="E557" i="1"/>
  <c r="F557" i="1"/>
  <c r="G557" i="1"/>
  <c r="E558" i="1"/>
  <c r="F558" i="1"/>
  <c r="G558" i="1"/>
  <c r="E559" i="1"/>
  <c r="F559" i="1"/>
  <c r="G559" i="1"/>
  <c r="E560" i="1"/>
  <c r="F560" i="1"/>
  <c r="G560" i="1"/>
  <c r="E561" i="1"/>
  <c r="F561" i="1"/>
  <c r="G561" i="1"/>
  <c r="E562" i="1"/>
  <c r="F562" i="1"/>
  <c r="G562" i="1"/>
  <c r="E563" i="1"/>
  <c r="F563" i="1"/>
  <c r="G563" i="1"/>
  <c r="E564" i="1"/>
  <c r="F564" i="1"/>
  <c r="G564" i="1"/>
  <c r="E565" i="1"/>
  <c r="F565" i="1"/>
  <c r="G565" i="1"/>
  <c r="E566" i="1"/>
  <c r="F566" i="1"/>
  <c r="G566" i="1"/>
  <c r="E567" i="1"/>
  <c r="F567" i="1"/>
  <c r="G567" i="1"/>
  <c r="E568" i="1"/>
  <c r="F568" i="1"/>
  <c r="G568" i="1"/>
  <c r="E569" i="1"/>
  <c r="F569" i="1"/>
  <c r="G569" i="1"/>
  <c r="E570" i="1"/>
  <c r="F570" i="1"/>
  <c r="G570" i="1"/>
  <c r="E571" i="1"/>
  <c r="F571" i="1"/>
  <c r="G571" i="1"/>
  <c r="E572" i="1"/>
  <c r="F572" i="1"/>
  <c r="G572" i="1"/>
  <c r="E573" i="1"/>
  <c r="F573" i="1"/>
  <c r="G573" i="1"/>
  <c r="E574" i="1"/>
  <c r="F574" i="1"/>
  <c r="G574" i="1"/>
  <c r="E575" i="1"/>
  <c r="F575" i="1"/>
  <c r="G575" i="1"/>
  <c r="E576" i="1"/>
  <c r="F576" i="1"/>
  <c r="G576" i="1"/>
  <c r="E577" i="1"/>
  <c r="F577" i="1"/>
  <c r="G577" i="1"/>
  <c r="E578" i="1"/>
  <c r="F578" i="1"/>
  <c r="G578" i="1"/>
  <c r="E579" i="1"/>
  <c r="F579" i="1"/>
  <c r="G579" i="1"/>
  <c r="E580" i="1"/>
  <c r="F580" i="1"/>
  <c r="G580" i="1"/>
  <c r="E581" i="1"/>
  <c r="F581" i="1"/>
  <c r="G581" i="1"/>
  <c r="E582" i="1"/>
  <c r="F582" i="1"/>
  <c r="G582" i="1"/>
  <c r="E583" i="1"/>
  <c r="F583" i="1"/>
  <c r="G583" i="1"/>
  <c r="E584" i="1"/>
  <c r="F584" i="1"/>
  <c r="G584" i="1"/>
  <c r="E585" i="1"/>
  <c r="F585" i="1"/>
  <c r="G585" i="1"/>
  <c r="E586" i="1"/>
  <c r="F586" i="1"/>
  <c r="G586" i="1"/>
  <c r="E587" i="1"/>
  <c r="F587" i="1"/>
  <c r="G587" i="1"/>
  <c r="E588" i="1"/>
  <c r="F588" i="1"/>
  <c r="G588" i="1"/>
  <c r="E589" i="1"/>
  <c r="F589" i="1"/>
  <c r="G589" i="1"/>
  <c r="E590" i="1"/>
  <c r="F590" i="1"/>
  <c r="G590" i="1"/>
  <c r="E591" i="1"/>
  <c r="F591" i="1"/>
  <c r="G591" i="1"/>
  <c r="E592" i="1"/>
  <c r="F592" i="1"/>
  <c r="G592" i="1"/>
  <c r="E593" i="1"/>
  <c r="F593" i="1"/>
  <c r="G593" i="1"/>
  <c r="E594" i="1"/>
  <c r="F594" i="1"/>
  <c r="G594" i="1"/>
  <c r="E595" i="1"/>
  <c r="F595" i="1"/>
  <c r="G595" i="1"/>
  <c r="E596" i="1"/>
  <c r="F596" i="1"/>
  <c r="G596" i="1"/>
  <c r="E597" i="1"/>
  <c r="F597" i="1"/>
  <c r="G597" i="1"/>
  <c r="E598" i="1"/>
  <c r="F598" i="1"/>
  <c r="G598" i="1"/>
  <c r="E599" i="1"/>
  <c r="F599" i="1"/>
  <c r="G599" i="1"/>
  <c r="E600" i="1"/>
  <c r="F600" i="1"/>
  <c r="G600" i="1"/>
  <c r="E601" i="1"/>
  <c r="F601" i="1"/>
  <c r="G601" i="1"/>
  <c r="E602" i="1"/>
  <c r="F602" i="1"/>
  <c r="G602" i="1"/>
  <c r="E603" i="1"/>
  <c r="F603" i="1"/>
  <c r="G603" i="1"/>
  <c r="E604" i="1"/>
  <c r="F604" i="1"/>
  <c r="G604" i="1"/>
  <c r="E605" i="1"/>
  <c r="F605" i="1"/>
  <c r="G605" i="1"/>
  <c r="E606" i="1"/>
  <c r="F606" i="1"/>
  <c r="G606" i="1"/>
  <c r="E607" i="1"/>
  <c r="F607" i="1"/>
  <c r="G607" i="1"/>
  <c r="E608" i="1"/>
  <c r="F608" i="1"/>
  <c r="G608" i="1"/>
  <c r="E609" i="1"/>
  <c r="F609" i="1"/>
  <c r="G609" i="1"/>
  <c r="E610" i="1"/>
  <c r="F610" i="1"/>
  <c r="G610" i="1"/>
  <c r="E611" i="1"/>
  <c r="F611" i="1"/>
  <c r="G611" i="1"/>
  <c r="E612" i="1"/>
  <c r="F612" i="1"/>
  <c r="G612" i="1"/>
  <c r="E613" i="1"/>
  <c r="F613" i="1"/>
  <c r="G613" i="1"/>
  <c r="E614" i="1"/>
  <c r="F614" i="1"/>
  <c r="G614" i="1"/>
  <c r="E615" i="1"/>
  <c r="F615" i="1"/>
  <c r="G615" i="1"/>
  <c r="E616" i="1"/>
  <c r="F616" i="1"/>
  <c r="G616" i="1"/>
  <c r="E617" i="1"/>
  <c r="F617" i="1"/>
  <c r="G617" i="1"/>
  <c r="E618" i="1"/>
  <c r="F618" i="1"/>
  <c r="G618" i="1"/>
  <c r="E619" i="1"/>
  <c r="F619" i="1"/>
  <c r="G619" i="1"/>
  <c r="E620" i="1"/>
  <c r="F620" i="1"/>
  <c r="G620" i="1"/>
  <c r="E621" i="1"/>
  <c r="F621" i="1"/>
  <c r="G621" i="1"/>
  <c r="E622" i="1"/>
  <c r="F622" i="1"/>
  <c r="G622" i="1"/>
  <c r="E623" i="1"/>
  <c r="F623" i="1"/>
  <c r="G623" i="1"/>
  <c r="E624" i="1"/>
  <c r="F624" i="1"/>
  <c r="G624" i="1"/>
  <c r="E625" i="1"/>
  <c r="F625" i="1"/>
  <c r="G625" i="1"/>
  <c r="E626" i="1"/>
  <c r="F626" i="1"/>
  <c r="G626" i="1"/>
  <c r="E627" i="1"/>
  <c r="F627" i="1"/>
  <c r="G627" i="1"/>
  <c r="E628" i="1"/>
  <c r="F628" i="1"/>
  <c r="G628" i="1"/>
  <c r="E629" i="1"/>
  <c r="F629" i="1"/>
  <c r="G629" i="1"/>
  <c r="E630" i="1"/>
  <c r="F630" i="1"/>
  <c r="G630" i="1"/>
  <c r="E631" i="1"/>
  <c r="F631" i="1"/>
  <c r="G631" i="1"/>
  <c r="E632" i="1"/>
  <c r="F632" i="1"/>
  <c r="G632" i="1"/>
  <c r="E633" i="1"/>
  <c r="F633" i="1"/>
  <c r="G633" i="1"/>
  <c r="E634" i="1"/>
  <c r="F634" i="1"/>
  <c r="G634" i="1"/>
  <c r="E635" i="1"/>
  <c r="F635" i="1"/>
  <c r="G635" i="1"/>
  <c r="E636" i="1"/>
  <c r="F636" i="1"/>
  <c r="G636" i="1"/>
  <c r="E637" i="1"/>
  <c r="F637" i="1"/>
  <c r="G637" i="1"/>
  <c r="E638" i="1"/>
  <c r="F638" i="1"/>
  <c r="G638" i="1"/>
  <c r="E639" i="1"/>
  <c r="F639" i="1"/>
  <c r="G639" i="1"/>
  <c r="E640" i="1"/>
  <c r="F640" i="1"/>
  <c r="G640" i="1"/>
  <c r="E641" i="1"/>
  <c r="F641" i="1"/>
  <c r="G641" i="1"/>
  <c r="E642" i="1"/>
  <c r="F642" i="1"/>
  <c r="G642" i="1"/>
  <c r="E643" i="1"/>
  <c r="F643" i="1"/>
  <c r="G643" i="1"/>
  <c r="E644" i="1"/>
  <c r="F644" i="1"/>
  <c r="G644" i="1"/>
  <c r="E645" i="1"/>
  <c r="F645" i="1"/>
  <c r="G645" i="1"/>
  <c r="E646" i="1"/>
  <c r="F646" i="1"/>
  <c r="G646" i="1"/>
  <c r="E647" i="1"/>
  <c r="F647" i="1"/>
  <c r="G647" i="1"/>
  <c r="E648" i="1"/>
  <c r="F648" i="1"/>
  <c r="G648" i="1"/>
  <c r="E649" i="1"/>
  <c r="F649" i="1"/>
  <c r="G649" i="1"/>
  <c r="E650" i="1"/>
  <c r="F650" i="1"/>
  <c r="G650" i="1"/>
  <c r="E651" i="1"/>
  <c r="F651" i="1"/>
  <c r="G651" i="1"/>
  <c r="E652" i="1"/>
  <c r="F652" i="1"/>
  <c r="G652" i="1"/>
  <c r="E653" i="1"/>
  <c r="F653" i="1"/>
  <c r="G653" i="1"/>
  <c r="E654" i="1"/>
  <c r="F654" i="1"/>
  <c r="G654" i="1"/>
  <c r="E655" i="1"/>
  <c r="F655" i="1"/>
  <c r="G655" i="1"/>
  <c r="E656" i="1"/>
  <c r="F656" i="1"/>
  <c r="G656" i="1"/>
  <c r="E657" i="1"/>
  <c r="F657" i="1"/>
  <c r="G657" i="1"/>
  <c r="E658" i="1"/>
  <c r="F658" i="1"/>
  <c r="G658" i="1"/>
  <c r="E659" i="1"/>
  <c r="F659" i="1"/>
  <c r="G659" i="1"/>
  <c r="E660" i="1"/>
  <c r="F660" i="1"/>
  <c r="G660" i="1"/>
  <c r="E661" i="1"/>
  <c r="F661" i="1"/>
  <c r="G661" i="1"/>
  <c r="E662" i="1"/>
  <c r="F662" i="1"/>
  <c r="G662" i="1"/>
  <c r="E663" i="1"/>
  <c r="F663" i="1"/>
  <c r="G663" i="1"/>
  <c r="E664" i="1"/>
  <c r="F664" i="1"/>
  <c r="G664" i="1"/>
  <c r="E665" i="1"/>
  <c r="F665" i="1"/>
  <c r="G665" i="1"/>
  <c r="E666" i="1"/>
  <c r="F666" i="1"/>
  <c r="G666" i="1"/>
  <c r="E667" i="1"/>
  <c r="F667" i="1"/>
  <c r="G667" i="1"/>
  <c r="E668" i="1"/>
  <c r="F668" i="1"/>
  <c r="G668" i="1"/>
  <c r="E669" i="1"/>
  <c r="F669" i="1"/>
  <c r="G669" i="1"/>
  <c r="E670" i="1"/>
  <c r="F670" i="1"/>
  <c r="G670" i="1"/>
  <c r="E671" i="1"/>
  <c r="F671" i="1"/>
  <c r="G671" i="1"/>
  <c r="E672" i="1"/>
  <c r="F672" i="1"/>
  <c r="G672" i="1"/>
  <c r="E673" i="1"/>
  <c r="F673" i="1"/>
  <c r="G673" i="1"/>
  <c r="E674" i="1"/>
  <c r="F674" i="1"/>
  <c r="G674" i="1"/>
  <c r="E675" i="1"/>
  <c r="F675" i="1"/>
  <c r="G675" i="1"/>
  <c r="E676" i="1"/>
  <c r="F676" i="1"/>
  <c r="G676" i="1"/>
  <c r="E677" i="1"/>
  <c r="F677" i="1"/>
  <c r="G677" i="1"/>
  <c r="E678" i="1"/>
  <c r="F678" i="1"/>
  <c r="G678" i="1"/>
  <c r="E679" i="1"/>
  <c r="F679" i="1"/>
  <c r="G679" i="1"/>
  <c r="E680" i="1"/>
  <c r="F680" i="1"/>
  <c r="G680" i="1"/>
  <c r="E681" i="1"/>
  <c r="F681" i="1"/>
  <c r="G681" i="1"/>
  <c r="E682" i="1"/>
  <c r="F682" i="1"/>
  <c r="G682" i="1"/>
  <c r="E683" i="1"/>
  <c r="F683" i="1"/>
  <c r="G683" i="1"/>
  <c r="E684" i="1"/>
  <c r="F684" i="1"/>
  <c r="G684" i="1"/>
  <c r="E685" i="1"/>
  <c r="F685" i="1"/>
  <c r="G685" i="1"/>
  <c r="E686" i="1"/>
  <c r="F686" i="1"/>
  <c r="G686" i="1"/>
  <c r="E687" i="1"/>
  <c r="F687" i="1"/>
  <c r="G687" i="1"/>
  <c r="E688" i="1"/>
  <c r="F688" i="1"/>
  <c r="G688" i="1"/>
  <c r="E689" i="1"/>
  <c r="F689" i="1"/>
  <c r="G689" i="1"/>
  <c r="E690" i="1"/>
  <c r="F690" i="1"/>
  <c r="G690" i="1"/>
  <c r="E691" i="1"/>
  <c r="F691" i="1"/>
  <c r="G691" i="1"/>
  <c r="E692" i="1"/>
  <c r="F692" i="1"/>
  <c r="G692" i="1"/>
  <c r="E693" i="1"/>
  <c r="F693" i="1"/>
  <c r="G693" i="1"/>
  <c r="E694" i="1"/>
  <c r="F694" i="1"/>
  <c r="G694" i="1"/>
  <c r="E695" i="1"/>
  <c r="F695" i="1"/>
  <c r="G695" i="1"/>
  <c r="E696" i="1"/>
  <c r="F696" i="1"/>
  <c r="G696" i="1"/>
  <c r="E697" i="1"/>
  <c r="F697" i="1"/>
  <c r="G697" i="1"/>
  <c r="E698" i="1"/>
  <c r="F698" i="1"/>
  <c r="G698" i="1"/>
  <c r="E699" i="1"/>
  <c r="F699" i="1"/>
  <c r="G699" i="1"/>
  <c r="E700" i="1"/>
  <c r="F700" i="1"/>
  <c r="G700" i="1"/>
  <c r="E701" i="1"/>
  <c r="F701" i="1"/>
  <c r="G701" i="1"/>
  <c r="E702" i="1"/>
  <c r="F702" i="1"/>
  <c r="G702" i="1"/>
  <c r="E703" i="1"/>
  <c r="F703" i="1"/>
  <c r="G703" i="1"/>
  <c r="E704" i="1"/>
  <c r="F704" i="1"/>
  <c r="G704" i="1"/>
  <c r="E705" i="1"/>
  <c r="F705" i="1"/>
  <c r="G705" i="1"/>
  <c r="E706" i="1"/>
  <c r="F706" i="1"/>
  <c r="G706" i="1"/>
  <c r="E707" i="1"/>
  <c r="F707" i="1"/>
  <c r="G707" i="1"/>
  <c r="E708" i="1"/>
  <c r="F708" i="1"/>
  <c r="G708" i="1"/>
  <c r="E709" i="1"/>
  <c r="F709" i="1"/>
  <c r="G709" i="1"/>
  <c r="E710" i="1"/>
  <c r="F710" i="1"/>
  <c r="G710" i="1"/>
  <c r="E711" i="1"/>
  <c r="F711" i="1"/>
  <c r="G711" i="1"/>
  <c r="E712" i="1"/>
  <c r="F712" i="1"/>
  <c r="G712" i="1"/>
  <c r="E713" i="1"/>
  <c r="F713" i="1"/>
  <c r="G713" i="1"/>
  <c r="E714" i="1"/>
  <c r="F714" i="1"/>
  <c r="G714" i="1"/>
  <c r="E715" i="1"/>
  <c r="F715" i="1"/>
  <c r="G715" i="1"/>
  <c r="E716" i="1"/>
  <c r="F716" i="1"/>
  <c r="G716" i="1"/>
  <c r="E717" i="1"/>
  <c r="F717" i="1"/>
  <c r="G717" i="1"/>
  <c r="E718" i="1"/>
  <c r="F718" i="1"/>
  <c r="G718" i="1"/>
  <c r="E719" i="1"/>
  <c r="F719" i="1"/>
  <c r="G719" i="1"/>
  <c r="E720" i="1"/>
  <c r="F720" i="1"/>
  <c r="G720" i="1"/>
  <c r="E721" i="1"/>
  <c r="F721" i="1"/>
  <c r="G721" i="1"/>
  <c r="E722" i="1"/>
  <c r="F722" i="1"/>
  <c r="G722" i="1"/>
  <c r="E723" i="1"/>
  <c r="F723" i="1"/>
  <c r="G723" i="1"/>
  <c r="E724" i="1"/>
  <c r="F724" i="1"/>
  <c r="G724" i="1"/>
  <c r="E725" i="1"/>
  <c r="F725" i="1"/>
  <c r="G725" i="1"/>
  <c r="E726" i="1"/>
  <c r="F726" i="1"/>
  <c r="G726" i="1"/>
  <c r="E727" i="1"/>
  <c r="F727" i="1"/>
  <c r="G727" i="1"/>
  <c r="E728" i="1"/>
  <c r="F728" i="1"/>
  <c r="G728" i="1"/>
  <c r="E729" i="1"/>
  <c r="F729" i="1"/>
  <c r="G729" i="1"/>
  <c r="E730" i="1"/>
  <c r="F730" i="1"/>
  <c r="G730" i="1"/>
  <c r="E731" i="1"/>
  <c r="F731" i="1"/>
  <c r="G731" i="1"/>
  <c r="E732" i="1"/>
  <c r="F732" i="1"/>
  <c r="G732" i="1"/>
  <c r="E733" i="1"/>
  <c r="F733" i="1"/>
  <c r="G733" i="1"/>
  <c r="E734" i="1"/>
  <c r="F734" i="1"/>
  <c r="G734" i="1"/>
  <c r="E735" i="1"/>
  <c r="F735" i="1"/>
  <c r="G735" i="1"/>
  <c r="E736" i="1"/>
  <c r="F736" i="1"/>
  <c r="G736" i="1"/>
  <c r="E737" i="1"/>
  <c r="F737" i="1"/>
  <c r="G737" i="1"/>
  <c r="E738" i="1"/>
  <c r="F738" i="1"/>
  <c r="G738" i="1"/>
  <c r="E739" i="1"/>
  <c r="F739" i="1"/>
  <c r="G739" i="1"/>
  <c r="E740" i="1"/>
  <c r="F740" i="1"/>
  <c r="G740" i="1"/>
  <c r="E741" i="1"/>
  <c r="F741" i="1"/>
  <c r="G741" i="1"/>
  <c r="E742" i="1"/>
  <c r="F742" i="1"/>
  <c r="G742" i="1"/>
  <c r="E743" i="1"/>
  <c r="F743" i="1"/>
  <c r="G743" i="1"/>
  <c r="E744" i="1"/>
  <c r="F744" i="1"/>
  <c r="G744" i="1"/>
  <c r="E745" i="1"/>
  <c r="F745" i="1"/>
  <c r="G745" i="1"/>
  <c r="E746" i="1"/>
  <c r="F746" i="1"/>
  <c r="G746" i="1"/>
  <c r="E747" i="1"/>
  <c r="F747" i="1"/>
  <c r="G747" i="1"/>
  <c r="E748" i="1"/>
  <c r="F748" i="1"/>
  <c r="G748" i="1"/>
  <c r="E749" i="1"/>
  <c r="F749" i="1"/>
  <c r="G749" i="1"/>
  <c r="E750" i="1"/>
  <c r="F750" i="1"/>
  <c r="G750" i="1"/>
  <c r="E751" i="1"/>
  <c r="F751" i="1"/>
  <c r="G751" i="1"/>
  <c r="E752" i="1"/>
  <c r="F752" i="1"/>
  <c r="G752" i="1"/>
  <c r="E753" i="1"/>
  <c r="F753" i="1"/>
  <c r="G753" i="1"/>
  <c r="E754" i="1"/>
  <c r="F754" i="1"/>
  <c r="G754" i="1"/>
  <c r="E755" i="1"/>
  <c r="F755" i="1"/>
  <c r="G755" i="1"/>
  <c r="E756" i="1"/>
  <c r="F756" i="1"/>
  <c r="G756" i="1"/>
  <c r="E757" i="1"/>
  <c r="F757" i="1"/>
  <c r="G757" i="1"/>
  <c r="E758" i="1"/>
  <c r="F758" i="1"/>
  <c r="G758" i="1"/>
  <c r="E759" i="1"/>
  <c r="F759" i="1"/>
  <c r="G759" i="1"/>
  <c r="E760" i="1"/>
  <c r="F760" i="1"/>
  <c r="G760" i="1"/>
  <c r="E761" i="1"/>
  <c r="F761" i="1"/>
  <c r="G761" i="1"/>
  <c r="E762" i="1"/>
  <c r="F762" i="1"/>
  <c r="G762" i="1"/>
  <c r="E763" i="1"/>
  <c r="F763" i="1"/>
  <c r="G763" i="1"/>
  <c r="E764" i="1"/>
  <c r="F764" i="1"/>
  <c r="G764" i="1"/>
  <c r="E765" i="1"/>
  <c r="F765" i="1"/>
  <c r="G765" i="1"/>
  <c r="E766" i="1"/>
  <c r="F766" i="1"/>
  <c r="G766" i="1"/>
  <c r="E767" i="1"/>
  <c r="F767" i="1"/>
  <c r="G767" i="1"/>
  <c r="E768" i="1"/>
  <c r="F768" i="1"/>
  <c r="G768" i="1"/>
  <c r="E769" i="1"/>
  <c r="F769" i="1"/>
  <c r="G769" i="1"/>
  <c r="E770" i="1"/>
  <c r="F770" i="1"/>
  <c r="G770" i="1"/>
  <c r="E771" i="1"/>
  <c r="F771" i="1"/>
  <c r="G771" i="1"/>
  <c r="E772" i="1"/>
  <c r="F772" i="1"/>
  <c r="G772" i="1"/>
  <c r="E773" i="1"/>
  <c r="F773" i="1"/>
  <c r="G773" i="1"/>
  <c r="E774" i="1"/>
  <c r="F774" i="1"/>
  <c r="G774" i="1"/>
  <c r="E775" i="1"/>
  <c r="F775" i="1"/>
  <c r="G775" i="1"/>
  <c r="E776" i="1"/>
  <c r="F776" i="1"/>
  <c r="G776" i="1"/>
  <c r="E777" i="1"/>
  <c r="F777" i="1"/>
  <c r="G777" i="1"/>
  <c r="E778" i="1"/>
  <c r="F778" i="1"/>
  <c r="G778" i="1"/>
  <c r="E779" i="1"/>
  <c r="F779" i="1"/>
  <c r="G779" i="1"/>
  <c r="E780" i="1"/>
  <c r="F780" i="1"/>
  <c r="G780" i="1"/>
  <c r="E781" i="1"/>
  <c r="F781" i="1"/>
  <c r="G781" i="1"/>
  <c r="E782" i="1"/>
  <c r="F782" i="1"/>
  <c r="G782" i="1"/>
  <c r="E783" i="1"/>
  <c r="F783" i="1"/>
  <c r="G783" i="1"/>
  <c r="E784" i="1"/>
  <c r="F784" i="1"/>
  <c r="G784" i="1"/>
  <c r="E785" i="1"/>
  <c r="F785" i="1"/>
  <c r="G785" i="1"/>
  <c r="E786" i="1"/>
  <c r="F786" i="1"/>
  <c r="G786" i="1"/>
  <c r="E787" i="1"/>
  <c r="F787" i="1"/>
  <c r="G787" i="1"/>
  <c r="E788" i="1"/>
  <c r="F788" i="1"/>
  <c r="G788" i="1"/>
  <c r="E789" i="1"/>
  <c r="F789" i="1"/>
  <c r="G789" i="1"/>
  <c r="E790" i="1"/>
  <c r="F790" i="1"/>
  <c r="G790" i="1"/>
  <c r="E791" i="1"/>
  <c r="F791" i="1"/>
  <c r="G791" i="1"/>
  <c r="E792" i="1"/>
  <c r="F792" i="1"/>
  <c r="G792" i="1"/>
  <c r="E793" i="1"/>
  <c r="F793" i="1"/>
  <c r="G793" i="1"/>
  <c r="E794" i="1"/>
  <c r="F794" i="1"/>
  <c r="G794" i="1"/>
  <c r="E795" i="1"/>
  <c r="F795" i="1"/>
  <c r="G795" i="1"/>
  <c r="E796" i="1"/>
  <c r="F796" i="1"/>
  <c r="G796" i="1"/>
  <c r="E797" i="1"/>
  <c r="F797" i="1"/>
  <c r="G797" i="1"/>
  <c r="E798" i="1"/>
  <c r="F798" i="1"/>
  <c r="G798" i="1"/>
  <c r="E799" i="1"/>
  <c r="F799" i="1"/>
  <c r="G799" i="1"/>
  <c r="E800" i="1"/>
  <c r="F800" i="1"/>
  <c r="G800" i="1"/>
  <c r="E801" i="1"/>
  <c r="F801" i="1"/>
  <c r="G801" i="1"/>
  <c r="E802" i="1"/>
  <c r="F802" i="1"/>
  <c r="G802" i="1"/>
  <c r="E803" i="1"/>
  <c r="F803" i="1"/>
  <c r="G803" i="1"/>
  <c r="E804" i="1"/>
  <c r="F804" i="1"/>
  <c r="G804" i="1"/>
  <c r="E805" i="1"/>
  <c r="F805" i="1"/>
  <c r="G805" i="1"/>
  <c r="E806" i="1"/>
  <c r="F806" i="1"/>
  <c r="G806" i="1"/>
  <c r="E807" i="1"/>
  <c r="F807" i="1"/>
  <c r="G807" i="1"/>
  <c r="E808" i="1"/>
  <c r="F808" i="1"/>
  <c r="G808" i="1"/>
  <c r="E809" i="1"/>
  <c r="F809" i="1"/>
  <c r="G809" i="1"/>
  <c r="E810" i="1"/>
  <c r="F810" i="1"/>
  <c r="G810" i="1"/>
  <c r="E811" i="1"/>
  <c r="F811" i="1"/>
  <c r="G811" i="1"/>
  <c r="E812" i="1"/>
  <c r="F812" i="1"/>
  <c r="G812" i="1"/>
  <c r="E813" i="1"/>
  <c r="F813" i="1"/>
  <c r="G813" i="1"/>
  <c r="E814" i="1"/>
  <c r="F814" i="1"/>
  <c r="G814" i="1"/>
  <c r="E815" i="1"/>
  <c r="F815" i="1"/>
  <c r="G815" i="1"/>
  <c r="E816" i="1"/>
  <c r="F816" i="1"/>
  <c r="G816" i="1"/>
  <c r="E817" i="1"/>
  <c r="F817" i="1"/>
  <c r="G817" i="1"/>
  <c r="E818" i="1"/>
  <c r="F818" i="1"/>
  <c r="G818" i="1"/>
  <c r="E819" i="1"/>
  <c r="F819" i="1"/>
  <c r="G819" i="1"/>
  <c r="E820" i="1"/>
  <c r="F820" i="1"/>
  <c r="G820" i="1"/>
  <c r="E821" i="1"/>
  <c r="F821" i="1"/>
  <c r="G821" i="1"/>
  <c r="E822" i="1"/>
  <c r="F822" i="1"/>
  <c r="G822" i="1"/>
  <c r="E823" i="1"/>
  <c r="F823" i="1"/>
  <c r="G823" i="1"/>
  <c r="E824" i="1"/>
  <c r="F824" i="1"/>
  <c r="G824" i="1"/>
  <c r="E825" i="1"/>
  <c r="F825" i="1"/>
  <c r="G825" i="1"/>
  <c r="E826" i="1"/>
  <c r="F826" i="1"/>
  <c r="G826" i="1"/>
  <c r="E827" i="1"/>
  <c r="F827" i="1"/>
  <c r="G827" i="1"/>
  <c r="E828" i="1"/>
  <c r="F828" i="1"/>
  <c r="G828" i="1"/>
  <c r="F3" i="1"/>
  <c r="G3" i="1"/>
  <c r="C11" i="7" l="1"/>
  <c r="C12" i="7"/>
  <c r="C13" i="7"/>
  <c r="D13" i="7" s="1"/>
  <c r="C25" i="7"/>
  <c r="D25" i="7" s="1"/>
  <c r="F25" i="7" s="1"/>
  <c r="E17" i="7" a="1"/>
  <c r="E17" i="7" s="1"/>
  <c r="E19" i="7" s="1"/>
  <c r="E12" i="7"/>
  <c r="H11" i="7"/>
  <c r="D26" i="7"/>
  <c r="F26" i="7" s="1"/>
  <c r="E13" i="7"/>
  <c r="D12" i="7"/>
  <c r="D11" i="7"/>
  <c r="D27" i="7"/>
  <c r="E11" i="7"/>
  <c r="C17" i="7"/>
  <c r="E25" i="7"/>
  <c r="D14" i="6"/>
  <c r="F13" i="6"/>
  <c r="E13" i="6"/>
  <c r="C8" i="6"/>
  <c r="D15" i="6"/>
  <c r="G13" i="5"/>
  <c r="H12" i="5"/>
  <c r="E19" i="5"/>
  <c r="D11" i="5"/>
  <c r="E11" i="5"/>
  <c r="C16" i="5"/>
  <c r="C17" i="5" s="1"/>
  <c r="E13" i="5"/>
  <c r="D12" i="5"/>
  <c r="C12" i="3"/>
  <c r="C13" i="3"/>
  <c r="D17" i="5" l="1"/>
  <c r="G11" i="7"/>
  <c r="H13" i="5"/>
  <c r="G12" i="5"/>
  <c r="E18" i="7"/>
  <c r="H26" i="7"/>
  <c r="E26" i="7"/>
  <c r="F27" i="7"/>
  <c r="E27" i="7"/>
  <c r="H12" i="7"/>
  <c r="G12" i="7"/>
  <c r="C30" i="7"/>
  <c r="C31" i="7" s="1"/>
  <c r="E31" i="7" a="1"/>
  <c r="E31" i="7" s="1"/>
  <c r="I25" i="7"/>
  <c r="H25" i="7"/>
  <c r="D17" i="7"/>
  <c r="F17" i="7" a="1"/>
  <c r="F17" i="7" s="1"/>
  <c r="C19" i="7"/>
  <c r="C18" i="7"/>
  <c r="I14" i="6"/>
  <c r="H14" i="6"/>
  <c r="E14" i="6"/>
  <c r="F14" i="6"/>
  <c r="C18" i="6"/>
  <c r="C19" i="6" s="1"/>
  <c r="C21" i="6" s="1"/>
  <c r="E19" i="6" a="1"/>
  <c r="E19" i="6" s="1"/>
  <c r="E21" i="6" s="1"/>
  <c r="I13" i="6"/>
  <c r="H13" i="6"/>
  <c r="F15" i="6"/>
  <c r="E15" i="6"/>
  <c r="F19" i="6" a="1"/>
  <c r="F19" i="6" s="1"/>
  <c r="E18" i="5"/>
  <c r="H11" i="5"/>
  <c r="G11" i="5"/>
  <c r="C19" i="5"/>
  <c r="C18" i="5"/>
  <c r="H13" i="7" l="1"/>
  <c r="G13" i="7"/>
  <c r="I26" i="7"/>
  <c r="D31" i="7"/>
  <c r="D33" i="7" s="1"/>
  <c r="F31" i="7" a="1"/>
  <c r="F31" i="7" s="1"/>
  <c r="F33" i="7" s="1"/>
  <c r="C33" i="7"/>
  <c r="C32" i="7"/>
  <c r="F18" i="7"/>
  <c r="F19" i="7"/>
  <c r="D18" i="7"/>
  <c r="D19" i="7"/>
  <c r="H27" i="7"/>
  <c r="I27" i="7"/>
  <c r="E33" i="7"/>
  <c r="E32" i="7"/>
  <c r="C20" i="6"/>
  <c r="E20" i="6"/>
  <c r="F21" i="6"/>
  <c r="F20" i="6"/>
  <c r="H15" i="6"/>
  <c r="I15" i="6"/>
  <c r="D19" i="6"/>
  <c r="D19" i="5"/>
  <c r="D18" i="5"/>
  <c r="F19" i="5"/>
  <c r="F18" i="5"/>
  <c r="D32" i="7" l="1"/>
  <c r="F32" i="7"/>
  <c r="D21" i="6"/>
  <c r="D2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<sst xmlns="http://schemas.openxmlformats.org/spreadsheetml/2006/main" count="155" uniqueCount="49">
  <si>
    <t>Fecha</t>
  </si>
  <si>
    <t>Cotización de cierre IBEX-35</t>
  </si>
  <si>
    <t>Cotización de cierre DJIA</t>
  </si>
  <si>
    <t>Cotización de cierre Nikkei 225</t>
  </si>
  <si>
    <r>
      <t xml:space="preserve">1.      </t>
    </r>
    <r>
      <rPr>
        <sz val="12"/>
        <color rgb="FF333333"/>
        <rFont val="Calibri"/>
        <family val="2"/>
      </rPr>
      <t xml:space="preserve">Calcula el VaR para el activo IBEX-35 por simulación histórica. El VaR se debe calcular de un día, diez días y un año (250 días de cotización) con un nivel de confianza del 90 %. </t>
    </r>
  </si>
  <si>
    <t>Se hace uso de los datos de la hoja Datos, y tomamos las rentabilidades del IBEX 35 para calcular el VaR al 90% de 1 día, 10 días y un año (250 días de cotización). Para obtener los percentiles se hará uso de la función de excel Percentile(rango de rentabilidades, 1- nivel de confianza)</t>
  </si>
  <si>
    <t>Nivel de confianza</t>
  </si>
  <si>
    <t>VaR a 1 día</t>
  </si>
  <si>
    <t>VaR a 10 días</t>
  </si>
  <si>
    <t>En el caso del VaR a 10 y un año se multiplicará el VaR a 1 día por la raíz cuadrada del horizonte temporal</t>
  </si>
  <si>
    <t>Var a 1 año</t>
  </si>
  <si>
    <r>
      <t xml:space="preserve">2.      </t>
    </r>
    <r>
      <rPr>
        <sz val="12"/>
        <color rgb="FF333333"/>
        <rFont val="Calibri"/>
        <family val="2"/>
      </rPr>
      <t>Resuelve el mismo supuesto que en la pregunta 1 utilizando la metodología paramétrica para el cálculo del VaR.</t>
    </r>
  </si>
  <si>
    <t>Procedemos a calcular el VaR Paramétrico, es por ello que primero hay que calcular la desviación típica de la distribución de rentabilidad. Posteriormente, obtendremos el inverso de la función normal estándar acumulada para calcular el número de desviaciones típicas que se encuentra  alejado el percentil 90% de la media de la distribución</t>
  </si>
  <si>
    <t>Factor nivel de confianza</t>
  </si>
  <si>
    <t>Desviación típica</t>
  </si>
  <si>
    <r>
      <t xml:space="preserve">3.	</t>
    </r>
    <r>
      <rPr>
        <sz val="12"/>
        <rFont val="Calibri"/>
        <family val="2"/>
      </rPr>
      <t>Compara los resultados obtenidos en las preguntas 1 y 2.</t>
    </r>
  </si>
  <si>
    <t>Histórico</t>
  </si>
  <si>
    <t>Paramétrico</t>
  </si>
  <si>
    <t>Rojo -&gt; VaR Histórico. Naranja -&gt; VaR Paramétrico</t>
  </si>
  <si>
    <r>
      <t xml:space="preserve">4.      </t>
    </r>
    <r>
      <rPr>
        <sz val="12"/>
        <color rgb="FF333333"/>
        <rFont val="Calibri"/>
        <family val="2"/>
      </rPr>
      <t>Calcula el VaR de una cartera formado por el IBEX-35, el Dow Jones Industrial Average y el Nikkei 225. Utiliza simulación histórica para calcular el VaR diario, de diez días y anual de la cartera con un nivel de confianza del 95 %. Hay que suponer que todos los activos tienen el mismo peso.</t>
    </r>
  </si>
  <si>
    <t>Peso</t>
  </si>
  <si>
    <t>Cartera</t>
  </si>
  <si>
    <t>Correlación</t>
  </si>
  <si>
    <t>IBEX 35</t>
  </si>
  <si>
    <t>Nikkei 225</t>
  </si>
  <si>
    <t>Dow Jones Industrial Average</t>
  </si>
  <si>
    <t>Varianza diaria</t>
  </si>
  <si>
    <t>Usando calculo matricial</t>
  </si>
  <si>
    <r>
      <t xml:space="preserve">5.      </t>
    </r>
    <r>
      <rPr>
        <sz val="12"/>
        <color rgb="FF333333"/>
        <rFont val="Calibri"/>
        <family val="2"/>
      </rPr>
      <t>Calcula el VaR de una cartera formado por el IBEX-35, el Dow Jones Industrial Average y el Nikkei 225. Utiliza el enfoque paramétrico para calcular el VaR diario, de diez días y anual de la cartera con un nivel de confianza del 95 %. Hay que suponer que todos los activos tienen el mismo peso.</t>
    </r>
  </si>
  <si>
    <r>
      <t xml:space="preserve">6.	</t>
    </r>
    <r>
      <rPr>
        <sz val="12"/>
        <rFont val="Calibri"/>
        <family val="2"/>
      </rPr>
      <t>¿Cómo afecta en el VaR aumentar el peso en la cartera del DJIA hasta el 50 %? Los otros dos activos mantienen un peso del 25 % cada uno.</t>
    </r>
  </si>
  <si>
    <r>
      <t xml:space="preserve">7.      </t>
    </r>
    <r>
      <rPr>
        <sz val="12"/>
        <color rgb="FF333333"/>
        <rFont val="Calibri"/>
        <family val="2"/>
      </rPr>
      <t>Calcula el Expected Shortfall del IBEX-35. Compara el resultado con el VaR obtenido en la pregunta 1.</t>
    </r>
  </si>
  <si>
    <t>El Expected Shortfall es la media de las pérdidas superiores al VaR, en esté caso la media de las pérdidas superiores al 90%, por lo tanto siempre va a ser más negativo que el VaR</t>
  </si>
  <si>
    <t>VaR  1 día</t>
  </si>
  <si>
    <t>Expected Shortall (ESF)</t>
  </si>
  <si>
    <t>El VaR de la cartera ha aumentado en comparación con los ejercicios 4 y 5, ya que el peso del DJI en nuestra cartera se ha incrementado.  La razón detrás de ese aumento es el mayor VaR que el DJI tiene en comparación con el IBEX 35, que ha pasado a representar solo un cuarto de nuestra cartera. Es decir, el VaR del DJI es igual a -1.74%, mientras que el del IBEX es de -1.57% y actualmente tiene un peso menor. Lo mismo pasa cuando calculamos el VaR empleando el enfoque paramétrico. La razón detras de esto en el paramétrico, es la mayo desviación típica en el DJI en comparación con el IBEX35 y el Nikkei. Es decir, la reducción en la posición del IBEX35 y Nikkei nos ha llevado a tener un VaR paramétrico superior en la cartera.</t>
  </si>
  <si>
    <t>Rentabilidad diaria DJIA</t>
  </si>
  <si>
    <t>Rentabilidad diaria IBEX-35</t>
  </si>
  <si>
    <t>Rentabilidad diaria Nikkei 225</t>
  </si>
  <si>
    <t xml:space="preserve">Podemos observar diferencias entre los distintos VaR debido a la metodología usada en el cálculo. Mientras que en el VaR Paramétrico estamos asumiendo una distribución normal para realizar el cálculo del VaR, en el VaR Histórico estamos tomando valores históricos para realizar el cálculo, que no tienen porque seguir estrictamente una distribución normal. Podemos llegar a esta conclusión observando las colas de la distribución histórica, donde la longitud de estas son distintas.  </t>
  </si>
  <si>
    <t>Nombre</t>
  </si>
  <si>
    <t>Apellidos</t>
  </si>
  <si>
    <t>Diego William</t>
  </si>
  <si>
    <t>Frament Diaz</t>
  </si>
  <si>
    <t>Eduardo Daniel</t>
  </si>
  <si>
    <t>López Vila</t>
  </si>
  <si>
    <t>Markel</t>
  </si>
  <si>
    <t>Orue Sangroniz</t>
  </si>
  <si>
    <t>Pau</t>
  </si>
  <si>
    <t>Riera Guardia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</si>
</sst>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409]* #,##0.00_ ;_-[$$-409]* \-#,##0.00\ ;_-[$$-409]* &quot;-&quot;??_ ;_-@_ "/>
    <numFmt numFmtId="165"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2"/>
      <color rgb="FF0098CD"/>
      <name val="Calibri"/>
      <family val="2"/>
    </font>
    <font>
      <sz val="12"/>
      <color rgb="FF333333"/>
      <name val="Calibri"/>
      <family val="2"/>
    </font>
    <font>
      <sz val="12"/>
      <color theme="1"/>
      <name val="Calibri"/>
      <family val="2"/>
    </font>
    <font>
      <sz val="12"/>
      <name val="Calibri"/>
      <family val="2"/>
    </font>
    <font>
      <sz val="10"/>
      <name val="Arial"/>
      <family val="2"/>
    </font>
    <font>
      <b/>
      <sz val="11"/>
      <name val="Arial"/>
      <family val="2"/>
    </font>
    <font>
      <sz val="11"/>
      <name val="Arial"/>
      <family val="2"/>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top style="medium">
        <color indexed="64"/>
      </top>
      <bottom/>
      <diagonal/>
    </border>
    <border>
      <left style="medium">
        <color indexed="64"/>
      </left>
      <right/>
      <top/>
      <bottom/>
      <diagonal/>
    </border>
  </borders>
  <cellStyleXfs count="3">
    <xf numFmtId="0" fontId="0" fillId="0" borderId="0"/>
    <xf numFmtId="9" fontId="1" fillId="0" borderId="0" applyFont="0" applyFill="0" applyBorder="0" applyAlignment="0" applyProtection="0"/>
    <xf numFmtId="0" fontId="7" fillId="0" borderId="0"/>
  </cellStyleXfs>
  <cellXfs count="92">
    <xf numFmtId="0" fontId="0" fillId="0" borderId="0" xfId="0"/>
    <xf numFmtId="0" fontId="0" fillId="2" borderId="0" xfId="0" applyFill="1"/>
    <xf numFmtId="0" fontId="0" fillId="2" borderId="0" xfId="0" applyFill="1" applyAlignment="1">
      <alignment horizontal="center"/>
    </xf>
    <xf numFmtId="0" fontId="0" fillId="2" borderId="1" xfId="0" applyFill="1" applyBorder="1" applyAlignment="1">
      <alignment horizontal="center"/>
    </xf>
    <xf numFmtId="14" fontId="0" fillId="2" borderId="2" xfId="0" applyNumberFormat="1" applyFill="1" applyBorder="1" applyAlignment="1">
      <alignment horizontal="center"/>
    </xf>
    <xf numFmtId="14" fontId="0" fillId="2" borderId="3" xfId="0" applyNumberFormat="1" applyFill="1" applyBorder="1" applyAlignment="1">
      <alignment horizontal="center"/>
    </xf>
    <xf numFmtId="14" fontId="0" fillId="2" borderId="4" xfId="0" applyNumberFormat="1" applyFill="1" applyBorder="1" applyAlignment="1">
      <alignment horizontal="center"/>
    </xf>
    <xf numFmtId="4" fontId="0" fillId="2" borderId="2" xfId="0" applyNumberFormat="1" applyFill="1" applyBorder="1"/>
    <xf numFmtId="4" fontId="0" fillId="2" borderId="3" xfId="0" applyNumberFormat="1" applyFill="1" applyBorder="1"/>
    <xf numFmtId="4" fontId="0" fillId="2" borderId="4" xfId="0" applyNumberFormat="1" applyFill="1" applyBorder="1"/>
    <xf numFmtId="0" fontId="3" fillId="2" borderId="0" xfId="0" applyFont="1" applyFill="1" applyAlignment="1">
      <alignment horizontal="center" vertical="center" wrapText="1"/>
    </xf>
    <xf numFmtId="0" fontId="5" fillId="2" borderId="0" xfId="0" applyFont="1" applyFill="1"/>
    <xf numFmtId="0" fontId="5" fillId="2" borderId="0" xfId="0" applyFont="1" applyFill="1" applyAlignment="1">
      <alignment horizontal="center" vertical="center" wrapText="1"/>
    </xf>
    <xf numFmtId="0" fontId="5" fillId="3" borderId="0" xfId="0" applyFont="1" applyFill="1" applyAlignment="1">
      <alignment horizontal="center" vertical="center"/>
    </xf>
    <xf numFmtId="9" fontId="5" fillId="3" borderId="0" xfId="0" applyNumberFormat="1" applyFont="1" applyFill="1"/>
    <xf numFmtId="0" fontId="5" fillId="2" borderId="5" xfId="0" applyFont="1" applyFill="1" applyBorder="1" applyAlignment="1">
      <alignment horizontal="center" vertical="center"/>
    </xf>
    <xf numFmtId="10" fontId="5" fillId="2" borderId="6" xfId="1" applyNumberFormat="1" applyFont="1" applyFill="1" applyBorder="1" applyAlignment="1">
      <alignment horizontal="center"/>
    </xf>
    <xf numFmtId="0" fontId="5" fillId="2" borderId="7" xfId="0" applyFont="1" applyFill="1" applyBorder="1" applyAlignment="1">
      <alignment horizontal="center" vertical="center"/>
    </xf>
    <xf numFmtId="10" fontId="5" fillId="2" borderId="8" xfId="1" applyNumberFormat="1" applyFont="1" applyFill="1" applyBorder="1" applyAlignment="1">
      <alignment horizontal="center"/>
    </xf>
    <xf numFmtId="10" fontId="0" fillId="2" borderId="0" xfId="1" applyNumberFormat="1" applyFont="1" applyFill="1"/>
    <xf numFmtId="0" fontId="5" fillId="2" borderId="0" xfId="0" applyFont="1" applyFill="1" applyAlignment="1">
      <alignment horizontal="center"/>
    </xf>
    <xf numFmtId="0" fontId="5" fillId="3" borderId="0" xfId="0" applyFont="1" applyFill="1" applyAlignment="1">
      <alignment horizontal="center"/>
    </xf>
    <xf numFmtId="9" fontId="5" fillId="3" borderId="0" xfId="0" applyNumberFormat="1" applyFont="1" applyFill="1" applyAlignment="1">
      <alignment horizontal="center"/>
    </xf>
    <xf numFmtId="2" fontId="5" fillId="3" borderId="0" xfId="0" applyNumberFormat="1" applyFont="1" applyFill="1" applyAlignment="1">
      <alignment horizontal="center"/>
    </xf>
    <xf numFmtId="0" fontId="5" fillId="2" borderId="5" xfId="0" applyFont="1" applyFill="1" applyBorder="1" applyAlignment="1">
      <alignment horizontal="center"/>
    </xf>
    <xf numFmtId="0" fontId="5" fillId="2" borderId="0" xfId="0" applyFont="1" applyFill="1" applyAlignment="1">
      <alignment horizontal="center" wrapText="1"/>
    </xf>
    <xf numFmtId="0" fontId="5" fillId="2" borderId="7" xfId="0" applyFont="1" applyFill="1" applyBorder="1" applyAlignment="1">
      <alignment horizontal="center"/>
    </xf>
    <xf numFmtId="0" fontId="3" fillId="2" borderId="0" xfId="0" applyFont="1" applyFill="1" applyAlignment="1">
      <alignment horizontal="justify" vertical="center"/>
    </xf>
    <xf numFmtId="0" fontId="5" fillId="2" borderId="1" xfId="0" applyFont="1" applyFill="1" applyBorder="1"/>
    <xf numFmtId="0" fontId="5" fillId="2" borderId="1" xfId="0" applyFont="1" applyFill="1" applyBorder="1" applyAlignment="1">
      <alignment horizontal="center"/>
    </xf>
    <xf numFmtId="0" fontId="5" fillId="2" borderId="6" xfId="0" applyFont="1" applyFill="1" applyBorder="1" applyAlignment="1">
      <alignment horizontal="center"/>
    </xf>
    <xf numFmtId="0" fontId="5" fillId="2" borderId="9" xfId="0" applyFont="1" applyFill="1" applyBorder="1" applyAlignment="1">
      <alignment horizontal="center"/>
    </xf>
    <xf numFmtId="10" fontId="5" fillId="2" borderId="9" xfId="1" applyNumberFormat="1" applyFont="1" applyFill="1" applyBorder="1" applyAlignment="1">
      <alignment horizontal="center"/>
    </xf>
    <xf numFmtId="10" fontId="5" fillId="2" borderId="10" xfId="1" applyNumberFormat="1" applyFont="1" applyFill="1" applyBorder="1" applyAlignment="1">
      <alignment horizontal="center"/>
    </xf>
    <xf numFmtId="0" fontId="5" fillId="2" borderId="11" xfId="0" applyFont="1" applyFill="1" applyBorder="1" applyAlignment="1">
      <alignment horizontal="center"/>
    </xf>
    <xf numFmtId="10" fontId="5" fillId="2" borderId="11" xfId="1" applyNumberFormat="1" applyFont="1" applyFill="1" applyBorder="1" applyAlignment="1">
      <alignment horizontal="center"/>
    </xf>
    <xf numFmtId="10" fontId="5" fillId="2" borderId="12" xfId="1" applyNumberFormat="1" applyFont="1" applyFill="1" applyBorder="1" applyAlignment="1">
      <alignment horizontal="center"/>
    </xf>
    <xf numFmtId="0" fontId="5" fillId="2" borderId="4" xfId="0" applyFont="1" applyFill="1" applyBorder="1" applyAlignment="1">
      <alignment horizontal="center"/>
    </xf>
    <xf numFmtId="10" fontId="5" fillId="2" borderId="4" xfId="1" applyNumberFormat="1" applyFont="1" applyFill="1" applyBorder="1" applyAlignment="1">
      <alignment horizontal="center"/>
    </xf>
    <xf numFmtId="0" fontId="5" fillId="2" borderId="2" xfId="0" applyFont="1" applyFill="1" applyBorder="1" applyAlignment="1">
      <alignment horizontal="center"/>
    </xf>
    <xf numFmtId="0" fontId="5" fillId="2" borderId="13" xfId="0" applyFont="1" applyFill="1" applyBorder="1" applyAlignment="1">
      <alignment horizontal="center"/>
    </xf>
    <xf numFmtId="0" fontId="5" fillId="2" borderId="14" xfId="0" applyFont="1" applyFill="1" applyBorder="1" applyAlignment="1">
      <alignment horizontal="center"/>
    </xf>
    <xf numFmtId="164" fontId="5" fillId="2" borderId="9" xfId="1" applyNumberFormat="1" applyFont="1" applyFill="1" applyBorder="1" applyAlignment="1">
      <alignment horizontal="center"/>
    </xf>
    <xf numFmtId="0" fontId="5" fillId="2" borderId="3" xfId="0" applyFont="1" applyFill="1" applyBorder="1" applyAlignment="1">
      <alignment horizontal="center"/>
    </xf>
    <xf numFmtId="0" fontId="5" fillId="2" borderId="16" xfId="0" applyFont="1" applyFill="1" applyBorder="1" applyAlignment="1">
      <alignment horizontal="center"/>
    </xf>
    <xf numFmtId="10" fontId="5" fillId="2" borderId="17" xfId="1" applyNumberFormat="1" applyFont="1" applyFill="1" applyBorder="1" applyAlignment="1">
      <alignment horizontal="center"/>
    </xf>
    <xf numFmtId="164" fontId="5" fillId="2" borderId="17" xfId="1" applyNumberFormat="1" applyFont="1" applyFill="1" applyBorder="1" applyAlignment="1">
      <alignment horizontal="center"/>
    </xf>
    <xf numFmtId="2" fontId="5" fillId="2" borderId="15" xfId="0" applyNumberFormat="1" applyFont="1" applyFill="1" applyBorder="1" applyAlignment="1">
      <alignment horizontal="center"/>
    </xf>
    <xf numFmtId="164" fontId="5" fillId="2" borderId="4" xfId="1" applyNumberFormat="1" applyFont="1" applyFill="1" applyBorder="1" applyAlignment="1">
      <alignment horizontal="center"/>
    </xf>
    <xf numFmtId="2" fontId="5" fillId="2" borderId="18" xfId="0" applyNumberFormat="1" applyFont="1" applyFill="1" applyBorder="1" applyAlignment="1">
      <alignment horizontal="center"/>
    </xf>
    <xf numFmtId="0" fontId="5" fillId="2" borderId="8" xfId="0" applyFont="1" applyFill="1" applyBorder="1" applyAlignment="1">
      <alignment horizontal="center"/>
    </xf>
    <xf numFmtId="10" fontId="5" fillId="2" borderId="4" xfId="0" applyNumberFormat="1" applyFont="1" applyFill="1" applyBorder="1" applyAlignment="1">
      <alignment horizontal="center"/>
    </xf>
    <xf numFmtId="164" fontId="5" fillId="2" borderId="4" xfId="0" applyNumberFormat="1" applyFont="1" applyFill="1" applyBorder="1" applyAlignment="1">
      <alignment horizontal="center"/>
    </xf>
    <xf numFmtId="164" fontId="5" fillId="2" borderId="2" xfId="0" applyNumberFormat="1" applyFont="1" applyFill="1" applyBorder="1" applyAlignment="1">
      <alignment horizontal="center"/>
    </xf>
    <xf numFmtId="10" fontId="5" fillId="2" borderId="0" xfId="1" applyNumberFormat="1" applyFont="1" applyFill="1" applyAlignment="1">
      <alignment horizontal="center"/>
    </xf>
    <xf numFmtId="165" fontId="5" fillId="2" borderId="19" xfId="1" applyNumberFormat="1" applyFont="1" applyFill="1" applyBorder="1" applyAlignment="1">
      <alignment horizontal="center"/>
    </xf>
    <xf numFmtId="10" fontId="5" fillId="2" borderId="0" xfId="1" applyNumberFormat="1" applyFont="1" applyFill="1" applyBorder="1" applyAlignment="1">
      <alignment horizontal="center"/>
    </xf>
    <xf numFmtId="164" fontId="5" fillId="2" borderId="10" xfId="1" applyNumberFormat="1" applyFont="1" applyFill="1" applyBorder="1" applyAlignment="1">
      <alignment horizontal="center"/>
    </xf>
    <xf numFmtId="0" fontId="5" fillId="2" borderId="17" xfId="0" applyFont="1" applyFill="1" applyBorder="1" applyAlignment="1">
      <alignment horizontal="center"/>
    </xf>
    <xf numFmtId="10" fontId="5" fillId="2" borderId="20" xfId="1" applyNumberFormat="1" applyFont="1" applyFill="1" applyBorder="1" applyAlignment="1">
      <alignment horizontal="center"/>
    </xf>
    <xf numFmtId="164" fontId="5" fillId="2" borderId="20" xfId="1" applyNumberFormat="1" applyFont="1" applyFill="1" applyBorder="1" applyAlignment="1">
      <alignment horizontal="center"/>
    </xf>
    <xf numFmtId="164" fontId="5" fillId="2" borderId="8" xfId="1" applyNumberFormat="1" applyFont="1" applyFill="1" applyBorder="1" applyAlignment="1">
      <alignment horizontal="center"/>
    </xf>
    <xf numFmtId="164" fontId="5" fillId="2" borderId="0" xfId="1" applyNumberFormat="1" applyFont="1" applyFill="1" applyAlignment="1">
      <alignment horizontal="center"/>
    </xf>
    <xf numFmtId="165" fontId="5" fillId="2" borderId="0" xfId="1" applyNumberFormat="1" applyFont="1" applyFill="1" applyBorder="1" applyAlignment="1">
      <alignment horizontal="center"/>
    </xf>
    <xf numFmtId="0" fontId="5" fillId="2" borderId="21" xfId="0" applyFont="1" applyFill="1" applyBorder="1" applyAlignment="1">
      <alignment horizontal="center"/>
    </xf>
    <xf numFmtId="0" fontId="5" fillId="2" borderId="22" xfId="0" applyFont="1" applyFill="1" applyBorder="1" applyAlignment="1">
      <alignment horizontal="center"/>
    </xf>
    <xf numFmtId="2" fontId="5" fillId="2" borderId="0" xfId="0" applyNumberFormat="1" applyFont="1" applyFill="1" applyAlignment="1">
      <alignment horizontal="center"/>
    </xf>
    <xf numFmtId="2" fontId="5" fillId="2" borderId="22" xfId="0" applyNumberFormat="1" applyFont="1" applyFill="1" applyBorder="1" applyAlignment="1">
      <alignment horizontal="center"/>
    </xf>
    <xf numFmtId="2" fontId="5" fillId="2" borderId="7" xfId="0" applyNumberFormat="1" applyFont="1" applyFill="1" applyBorder="1" applyAlignment="1">
      <alignment horizontal="center"/>
    </xf>
    <xf numFmtId="0" fontId="5" fillId="3" borderId="0" xfId="0" applyFont="1" applyFill="1"/>
    <xf numFmtId="2" fontId="5" fillId="3" borderId="0" xfId="0" applyNumberFormat="1" applyFont="1" applyFill="1"/>
    <xf numFmtId="10" fontId="5" fillId="2" borderId="0" xfId="1" applyNumberFormat="1" applyFont="1" applyFill="1"/>
    <xf numFmtId="165" fontId="5" fillId="2" borderId="10" xfId="1" applyNumberFormat="1" applyFont="1" applyFill="1" applyBorder="1" applyAlignment="1">
      <alignment horizontal="center"/>
    </xf>
    <xf numFmtId="2" fontId="5" fillId="2" borderId="0" xfId="1" applyNumberFormat="1" applyFont="1" applyFill="1" applyAlignment="1">
      <alignment horizontal="center"/>
    </xf>
    <xf numFmtId="164" fontId="5" fillId="2" borderId="0" xfId="0" applyNumberFormat="1" applyFont="1" applyFill="1" applyAlignment="1">
      <alignment horizontal="center"/>
    </xf>
    <xf numFmtId="0" fontId="5" fillId="2" borderId="0" xfId="0" applyFont="1" applyFill="1" applyAlignment="1">
      <alignment vertical="center" wrapText="1"/>
    </xf>
    <xf numFmtId="10" fontId="5" fillId="3" borderId="0" xfId="1" applyNumberFormat="1" applyFont="1" applyFill="1" applyAlignment="1">
      <alignment horizontal="center"/>
    </xf>
    <xf numFmtId="165" fontId="5" fillId="2" borderId="0" xfId="1" applyNumberFormat="1" applyFont="1" applyFill="1"/>
    <xf numFmtId="2" fontId="0" fillId="2" borderId="0" xfId="0" applyNumberFormat="1" applyFill="1"/>
    <xf numFmtId="0" fontId="5" fillId="2" borderId="0" xfId="0" applyFont="1" applyFill="1" applyAlignment="1">
      <alignment horizontal="center" vertical="center" wrapText="1"/>
    </xf>
    <xf numFmtId="0" fontId="5" fillId="2" borderId="0" xfId="0" applyFont="1" applyFill="1" applyAlignment="1">
      <alignment horizontal="center" wrapText="1"/>
    </xf>
    <xf numFmtId="10" fontId="5" fillId="2" borderId="0" xfId="1" applyNumberFormat="1" applyFont="1" applyFill="1" applyAlignment="1">
      <alignment horizontal="center"/>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5" fillId="2" borderId="0" xfId="0" applyFont="1" applyFill="1" applyAlignment="1">
      <alignment vertical="top" wrapText="1"/>
    </xf>
    <xf numFmtId="0" fontId="5" fillId="2" borderId="0" xfId="0" applyFont="1" applyFill="1" applyAlignment="1">
      <alignment wrapText="1"/>
    </xf>
    <xf numFmtId="0" fontId="5" fillId="2" borderId="0" xfId="0" applyFont="1" applyFill="1" applyAlignment="1">
      <alignment horizontal="center" vertical="top" wrapText="1"/>
    </xf>
    <xf numFmtId="0" fontId="3" fillId="2" borderId="18" xfId="0" applyFont="1" applyFill="1" applyBorder="1" applyAlignment="1">
      <alignment horizontal="center" vertical="center"/>
    </xf>
    <xf numFmtId="0" fontId="5" fillId="0" borderId="0" xfId="0" applyFont="1" applyFill="1" applyAlignment="1">
      <alignment horizontal="center" vertical="center" wrapText="1"/>
    </xf>
    <xf numFmtId="0" fontId="8" fillId="0" borderId="0" xfId="2" applyFont="1"/>
    <xf numFmtId="0" fontId="7" fillId="0" borderId="0" xfId="2"/>
    <xf numFmtId="0" fontId="9" fillId="0" borderId="0" xfId="2" applyFont="1"/>
  </cellXfs>
  <cellStyles count="3">
    <cellStyle name="Normal" xfId="0" builtinId="0"/>
    <cellStyle name="Normal 2" xfId="2" xr:uid="{DBB0449B-A751-4BCB-ADD9-1FC54654E323}"/>
    <cellStyle name="Porcentaje" xfId="1" builtinId="5"/>
  </cellStyles>
  <dxfs count="0"/>
  <tableStyles count="1" defaultTableStyle="TableStyleMedium2" defaultPivotStyle="PivotStyleLight16">
    <tableStyle name="Invisible" pivot="0" table="0" count="0" xr9:uid="{71FD3355-6423-4B19-88B2-262E4A5C1C3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00000000-EE24-4554-B35B-91837F7E21C7}">
          <cx:dataPt idx="30">
            <cx:spPr>
              <a:solidFill>
                <a:srgbClr val="F79646"/>
              </a:solidFill>
            </cx:spPr>
          </cx:dataPt>
          <cx:dataPt idx="31">
            <cx:spPr>
              <a:solidFill>
                <a:srgbClr val="FF0000"/>
              </a:solidFill>
            </cx:spPr>
          </cx:dataPt>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784298</xdr:colOff>
      <xdr:row>1</xdr:row>
      <xdr:rowOff>173465</xdr:rowOff>
    </xdr:from>
    <xdr:to>
      <xdr:col>15</xdr:col>
      <xdr:colOff>552450</xdr:colOff>
      <xdr:row>23</xdr:row>
      <xdr:rowOff>161924</xdr:rowOff>
    </xdr:to>
    <mc:AlternateContent xmlns:mc="http://schemas.openxmlformats.org/markup-compatibility/2006">
      <mc:Choice xmlns:cx1="http://schemas.microsoft.com/office/drawing/2015/9/8/chartex" Requires="cx1">
        <xdr:graphicFrame macro="">
          <xdr:nvGraphicFramePr>
            <xdr:cNvPr id="3" name="Chart 1">
              <a:extLst>
                <a:ext uri="{FF2B5EF4-FFF2-40B4-BE49-F238E27FC236}">
                  <a16:creationId xmlns:a16="http://schemas.microsoft.com/office/drawing/2014/main" id="{56A18BCB-9940-4E84-82EF-D5D739DAC8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232723" y="373490"/>
              <a:ext cx="7673902" cy="4331859"/>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3B82B-5B1E-448F-A3B5-2446A16A4E39}">
  <dimension ref="B2:C6"/>
  <sheetViews>
    <sheetView tabSelected="1" workbookViewId="0">
      <selection activeCell="E11" sqref="E11"/>
    </sheetView>
  </sheetViews>
  <sheetFormatPr baseColWidth="10" defaultRowHeight="13.2" x14ac:dyDescent="0.25"/>
  <cols>
    <col min="1" max="1" width="11.5546875" style="90"/>
    <col min="2" max="2" width="14.88671875" style="90" bestFit="1" customWidth="1"/>
    <col min="3" max="3" width="15.21875" style="90" bestFit="1" customWidth="1"/>
    <col min="4" max="16384" width="11.5546875" style="90"/>
  </cols>
  <sheetData>
    <row r="2" spans="2:3" ht="13.8" x14ac:dyDescent="0.25">
      <c r="B2" s="89" t="s">
        <v>39</v>
      </c>
      <c r="C2" s="89" t="s">
        <v>40</v>
      </c>
    </row>
    <row r="3" spans="2:3" ht="13.8" x14ac:dyDescent="0.25">
      <c r="B3" s="91" t="s">
        <v>41</v>
      </c>
      <c r="C3" s="91" t="s">
        <v>42</v>
      </c>
    </row>
    <row r="4" spans="2:3" ht="13.8" x14ac:dyDescent="0.25">
      <c r="B4" s="91" t="s">
        <v>43</v>
      </c>
      <c r="C4" s="91" t="s">
        <v>44</v>
      </c>
    </row>
    <row r="5" spans="2:3" ht="13.8" x14ac:dyDescent="0.25">
      <c r="B5" s="91" t="s">
        <v>45</v>
      </c>
      <c r="C5" s="91" t="s">
        <v>46</v>
      </c>
    </row>
    <row r="6" spans="2:3" ht="13.8" x14ac:dyDescent="0.25">
      <c r="B6" s="91" t="s">
        <v>47</v>
      </c>
      <c r="C6" s="9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28"/>
  <sheetViews>
    <sheetView topLeftCell="G1" workbookViewId="0">
      <selection activeCell="G3" sqref="G3"/>
    </sheetView>
  </sheetViews>
  <sheetFormatPr baseColWidth="10" defaultColWidth="9.33203125" defaultRowHeight="14.4" x14ac:dyDescent="0.3"/>
  <cols>
    <col min="1" max="1" width="20.6640625" style="1" customWidth="1"/>
    <col min="2" max="3" width="26" style="1" bestFit="1" customWidth="1"/>
    <col min="4" max="4" width="28.5546875" style="1" bestFit="1" customWidth="1"/>
    <col min="5" max="5" width="26" style="1" bestFit="1" customWidth="1"/>
    <col min="6" max="6" width="23.109375" style="1" bestFit="1" customWidth="1"/>
    <col min="7" max="7" width="28.5546875" style="1" bestFit="1" customWidth="1"/>
    <col min="8" max="10" width="9.33203125" style="1"/>
    <col min="11" max="11" width="20.44140625" style="1" bestFit="1" customWidth="1"/>
    <col min="12" max="16384" width="9.33203125" style="1"/>
  </cols>
  <sheetData>
    <row r="1" spans="1:14" s="2" customFormat="1" ht="15" thickBot="1" x14ac:dyDescent="0.35">
      <c r="A1" s="3" t="s">
        <v>0</v>
      </c>
      <c r="B1" s="3" t="s">
        <v>1</v>
      </c>
      <c r="C1" s="3" t="s">
        <v>2</v>
      </c>
      <c r="D1" s="3" t="s">
        <v>3</v>
      </c>
      <c r="E1" s="3" t="s">
        <v>36</v>
      </c>
      <c r="F1" s="3" t="s">
        <v>35</v>
      </c>
      <c r="G1" s="3" t="s">
        <v>37</v>
      </c>
    </row>
    <row r="2" spans="1:14" x14ac:dyDescent="0.3">
      <c r="A2" s="4">
        <v>42738</v>
      </c>
      <c r="B2" s="7">
        <v>9494.7001949999994</v>
      </c>
      <c r="C2" s="7">
        <v>19881.759765999999</v>
      </c>
      <c r="D2" s="7">
        <v>19114.37</v>
      </c>
    </row>
    <row r="3" spans="1:14" x14ac:dyDescent="0.3">
      <c r="A3" s="5">
        <v>42739</v>
      </c>
      <c r="B3" s="8">
        <v>9462.9003909999992</v>
      </c>
      <c r="C3" s="8">
        <v>19942.160156000002</v>
      </c>
      <c r="D3" s="8">
        <v>19594.160156000002</v>
      </c>
      <c r="E3" s="19">
        <f>LN(B3/B2)</f>
        <v>-3.3548374100539034E-3</v>
      </c>
      <c r="F3" s="19">
        <f t="shared" ref="F3:G3" si="0">LN(C3/C2)</f>
        <v>3.033374737199029E-3</v>
      </c>
      <c r="G3" s="19">
        <f t="shared" si="0"/>
        <v>2.479116242008712E-2</v>
      </c>
      <c r="K3" s="78"/>
      <c r="L3" s="78"/>
      <c r="M3" s="78"/>
      <c r="N3" s="78"/>
    </row>
    <row r="4" spans="1:14" x14ac:dyDescent="0.3">
      <c r="A4" s="5">
        <v>42740</v>
      </c>
      <c r="B4" s="8">
        <v>9488.2001949999994</v>
      </c>
      <c r="C4" s="8">
        <v>19899.289063</v>
      </c>
      <c r="D4" s="8">
        <v>19520.689452999999</v>
      </c>
      <c r="E4" s="19">
        <f t="shared" ref="E4:E67" si="1">LN(B4/B3)</f>
        <v>2.6700105268595963E-3</v>
      </c>
      <c r="F4" s="19">
        <f t="shared" ref="F4:F67" si="2">LN(C4/C3)</f>
        <v>-2.1520858496240033E-3</v>
      </c>
      <c r="G4" s="19">
        <f t="shared" ref="G4:G67" si="3">LN(D4/D3)</f>
        <v>-3.7566699163842621E-3</v>
      </c>
      <c r="K4" s="78"/>
      <c r="L4" s="78"/>
      <c r="M4" s="78"/>
    </row>
    <row r="5" spans="1:14" x14ac:dyDescent="0.3">
      <c r="A5" s="5">
        <v>42741</v>
      </c>
      <c r="B5" s="8">
        <v>9515.9003909999992</v>
      </c>
      <c r="C5" s="8">
        <v>19963.800781000002</v>
      </c>
      <c r="D5" s="8">
        <v>19454.330077999999</v>
      </c>
      <c r="E5" s="19">
        <f t="shared" si="1"/>
        <v>2.9151830144945128E-3</v>
      </c>
      <c r="F5" s="19">
        <f t="shared" si="2"/>
        <v>3.23666703064187E-3</v>
      </c>
      <c r="G5" s="19">
        <f t="shared" si="3"/>
        <v>-3.4052292941224517E-3</v>
      </c>
      <c r="K5" s="78"/>
      <c r="L5" s="78"/>
      <c r="M5" s="78"/>
    </row>
    <row r="6" spans="1:14" x14ac:dyDescent="0.3">
      <c r="A6" s="5">
        <v>42744</v>
      </c>
      <c r="B6" s="8">
        <v>9492.7998050000006</v>
      </c>
      <c r="C6" s="8">
        <v>19887.380859000001</v>
      </c>
      <c r="D6" s="8">
        <v>19454.330077999999</v>
      </c>
      <c r="E6" s="19">
        <f t="shared" si="1"/>
        <v>-2.4305288771957244E-3</v>
      </c>
      <c r="F6" s="19">
        <f t="shared" si="2"/>
        <v>-3.8352697475281393E-3</v>
      </c>
      <c r="G6" s="19">
        <f t="shared" si="3"/>
        <v>0</v>
      </c>
      <c r="K6" s="78"/>
      <c r="L6" s="78"/>
      <c r="M6" s="78"/>
    </row>
    <row r="7" spans="1:14" x14ac:dyDescent="0.3">
      <c r="A7" s="5">
        <v>42745</v>
      </c>
      <c r="B7" s="8">
        <v>9452</v>
      </c>
      <c r="C7" s="8">
        <v>19855.529297000001</v>
      </c>
      <c r="D7" s="8">
        <v>19301.439452999999</v>
      </c>
      <c r="E7" s="19">
        <f t="shared" si="1"/>
        <v>-4.307236655695823E-3</v>
      </c>
      <c r="F7" s="19">
        <f t="shared" si="2"/>
        <v>-1.6028805487300023E-3</v>
      </c>
      <c r="G7" s="19">
        <f t="shared" si="3"/>
        <v>-7.889995218533525E-3</v>
      </c>
      <c r="K7" s="78"/>
      <c r="L7" s="78"/>
      <c r="M7" s="78"/>
    </row>
    <row r="8" spans="1:14" x14ac:dyDescent="0.3">
      <c r="A8" s="5">
        <v>42746</v>
      </c>
      <c r="B8" s="8">
        <v>9408.5996090000008</v>
      </c>
      <c r="C8" s="8">
        <v>19954.279297000001</v>
      </c>
      <c r="D8" s="8">
        <v>19364.669922000001</v>
      </c>
      <c r="E8" s="19">
        <f t="shared" si="1"/>
        <v>-4.602236249482152E-3</v>
      </c>
      <c r="F8" s="19">
        <f t="shared" si="2"/>
        <v>4.9610990872837133E-3</v>
      </c>
      <c r="G8" s="19">
        <f t="shared" si="3"/>
        <v>3.2705915534574919E-3</v>
      </c>
      <c r="K8" s="78"/>
      <c r="L8" s="78"/>
      <c r="M8" s="78"/>
    </row>
    <row r="9" spans="1:14" x14ac:dyDescent="0.3">
      <c r="A9" s="5">
        <v>42747</v>
      </c>
      <c r="B9" s="8">
        <v>9407.4003909999992</v>
      </c>
      <c r="C9" s="8">
        <v>19891</v>
      </c>
      <c r="D9" s="8">
        <v>19134.699218999998</v>
      </c>
      <c r="E9" s="19">
        <f t="shared" si="1"/>
        <v>-1.2746789983260397E-4</v>
      </c>
      <c r="F9" s="19">
        <f t="shared" si="2"/>
        <v>-3.1762533136334503E-3</v>
      </c>
      <c r="G9" s="19">
        <f t="shared" si="3"/>
        <v>-1.1946867878074341E-2</v>
      </c>
      <c r="K9" s="78"/>
      <c r="L9" s="78"/>
      <c r="M9" s="78"/>
    </row>
    <row r="10" spans="1:14" x14ac:dyDescent="0.3">
      <c r="A10" s="5">
        <v>42748</v>
      </c>
      <c r="B10" s="8">
        <v>9511.5996090000008</v>
      </c>
      <c r="C10" s="8">
        <v>19885.730468999998</v>
      </c>
      <c r="D10" s="8">
        <v>19287.279297000001</v>
      </c>
      <c r="E10" s="19">
        <f t="shared" si="1"/>
        <v>1.1015410076557614E-2</v>
      </c>
      <c r="F10" s="19">
        <f t="shared" si="2"/>
        <v>-2.6495546359380065E-4</v>
      </c>
      <c r="G10" s="19">
        <f t="shared" si="3"/>
        <v>7.9423749620293957E-3</v>
      </c>
      <c r="K10" s="78"/>
      <c r="L10" s="78"/>
      <c r="M10" s="78"/>
    </row>
    <row r="11" spans="1:14" x14ac:dyDescent="0.3">
      <c r="A11" s="5">
        <v>42751</v>
      </c>
      <c r="B11" s="8">
        <v>9410</v>
      </c>
      <c r="C11" s="8">
        <v>19885.730468999998</v>
      </c>
      <c r="D11" s="8">
        <v>19095.240234000001</v>
      </c>
      <c r="E11" s="19">
        <f t="shared" si="1"/>
        <v>-1.0739111654615968E-2</v>
      </c>
      <c r="F11" s="19">
        <f t="shared" si="2"/>
        <v>0</v>
      </c>
      <c r="G11" s="19">
        <f t="shared" si="3"/>
        <v>-1.0006673235941697E-2</v>
      </c>
      <c r="K11" s="78"/>
      <c r="L11" s="78"/>
      <c r="M11" s="78"/>
    </row>
    <row r="12" spans="1:14" x14ac:dyDescent="0.3">
      <c r="A12" s="5">
        <v>42752</v>
      </c>
      <c r="B12" s="8">
        <v>9394.9003909999992</v>
      </c>
      <c r="C12" s="8">
        <v>19826.769531000002</v>
      </c>
      <c r="D12" s="8">
        <v>18813.529297000001</v>
      </c>
      <c r="E12" s="19">
        <f t="shared" si="1"/>
        <v>-1.6059231297360741E-3</v>
      </c>
      <c r="F12" s="19">
        <f t="shared" si="2"/>
        <v>-2.9693915680425943E-3</v>
      </c>
      <c r="G12" s="19">
        <f t="shared" si="3"/>
        <v>-1.4862847113965766E-2</v>
      </c>
      <c r="K12" s="78"/>
      <c r="L12" s="78"/>
      <c r="M12" s="78"/>
    </row>
    <row r="13" spans="1:14" x14ac:dyDescent="0.3">
      <c r="A13" s="5">
        <v>42753</v>
      </c>
      <c r="B13" s="8">
        <v>9386.2001949999994</v>
      </c>
      <c r="C13" s="8">
        <v>19804.720702999999</v>
      </c>
      <c r="D13" s="8">
        <v>18894.369140999999</v>
      </c>
      <c r="E13" s="19">
        <f t="shared" si="1"/>
        <v>-9.2648421560766008E-4</v>
      </c>
      <c r="F13" s="19">
        <f t="shared" si="2"/>
        <v>-1.1126924647383331E-3</v>
      </c>
      <c r="G13" s="19">
        <f t="shared" si="3"/>
        <v>4.2876941541402664E-3</v>
      </c>
      <c r="K13" s="78"/>
      <c r="L13" s="78"/>
      <c r="M13" s="78"/>
    </row>
    <row r="14" spans="1:14" x14ac:dyDescent="0.3">
      <c r="A14" s="5">
        <v>42754</v>
      </c>
      <c r="B14" s="8">
        <v>9379.0996090000008</v>
      </c>
      <c r="C14" s="8">
        <v>19732.400390999999</v>
      </c>
      <c r="D14" s="8">
        <v>19072.25</v>
      </c>
      <c r="E14" s="19">
        <f t="shared" si="1"/>
        <v>-7.5677835292230786E-4</v>
      </c>
      <c r="F14" s="19">
        <f t="shared" si="2"/>
        <v>-3.6583540054221878E-3</v>
      </c>
      <c r="G14" s="19">
        <f t="shared" si="3"/>
        <v>9.3704503902017362E-3</v>
      </c>
      <c r="K14" s="78"/>
      <c r="L14" s="78"/>
      <c r="M14" s="78"/>
    </row>
    <row r="15" spans="1:14" x14ac:dyDescent="0.3">
      <c r="A15" s="5">
        <v>42755</v>
      </c>
      <c r="B15" s="8">
        <v>9380.0996090000008</v>
      </c>
      <c r="C15" s="8">
        <v>19827.25</v>
      </c>
      <c r="D15" s="8">
        <v>19137.910156000002</v>
      </c>
      <c r="E15" s="19">
        <f t="shared" si="1"/>
        <v>1.0661435910198386E-4</v>
      </c>
      <c r="F15" s="19">
        <f t="shared" si="2"/>
        <v>4.7952795242470645E-3</v>
      </c>
      <c r="G15" s="19">
        <f t="shared" si="3"/>
        <v>3.4367937931139526E-3</v>
      </c>
      <c r="K15" s="78"/>
      <c r="L15" s="78"/>
      <c r="M15" s="78"/>
    </row>
    <row r="16" spans="1:14" x14ac:dyDescent="0.3">
      <c r="A16" s="5">
        <v>42758</v>
      </c>
      <c r="B16" s="8">
        <v>9304.7998050000006</v>
      </c>
      <c r="C16" s="8">
        <v>19799.849609000001</v>
      </c>
      <c r="D16" s="8">
        <v>18891.029297000001</v>
      </c>
      <c r="E16" s="19">
        <f t="shared" si="1"/>
        <v>-8.0600071723579293E-3</v>
      </c>
      <c r="F16" s="19">
        <f t="shared" si="2"/>
        <v>-1.3829119787807306E-3</v>
      </c>
      <c r="G16" s="19">
        <f t="shared" si="3"/>
        <v>-1.2984023793787505E-2</v>
      </c>
      <c r="K16" s="78"/>
      <c r="L16" s="78"/>
      <c r="M16" s="78"/>
    </row>
    <row r="17" spans="1:13" x14ac:dyDescent="0.3">
      <c r="A17" s="5">
        <v>42759</v>
      </c>
      <c r="B17" s="8">
        <v>9387.2001949999994</v>
      </c>
      <c r="C17" s="8">
        <v>19912.710938</v>
      </c>
      <c r="D17" s="8">
        <v>18787.990234000001</v>
      </c>
      <c r="E17" s="19">
        <f t="shared" si="1"/>
        <v>8.8167048766591358E-3</v>
      </c>
      <c r="F17" s="19">
        <f t="shared" si="2"/>
        <v>5.6839262589146863E-3</v>
      </c>
      <c r="G17" s="19">
        <f t="shared" si="3"/>
        <v>-5.4693206530888163E-3</v>
      </c>
      <c r="K17" s="78"/>
      <c r="L17" s="78"/>
      <c r="M17" s="78"/>
    </row>
    <row r="18" spans="1:13" x14ac:dyDescent="0.3">
      <c r="A18" s="5">
        <v>42760</v>
      </c>
      <c r="B18" s="8">
        <v>9549.2998050000006</v>
      </c>
      <c r="C18" s="8">
        <v>20068.509765999999</v>
      </c>
      <c r="D18" s="8">
        <v>19057.5</v>
      </c>
      <c r="E18" s="19">
        <f t="shared" si="1"/>
        <v>1.7120752994087714E-2</v>
      </c>
      <c r="F18" s="19">
        <f t="shared" si="2"/>
        <v>7.7936398073014789E-3</v>
      </c>
      <c r="G18" s="19">
        <f t="shared" si="3"/>
        <v>1.4242876515550448E-2</v>
      </c>
      <c r="K18" s="78"/>
      <c r="L18" s="78"/>
      <c r="M18" s="78"/>
    </row>
    <row r="19" spans="1:13" x14ac:dyDescent="0.3">
      <c r="A19" s="5">
        <v>42761</v>
      </c>
      <c r="B19" s="8">
        <v>9512.7998050000006</v>
      </c>
      <c r="C19" s="8">
        <v>20100.910156000002</v>
      </c>
      <c r="D19" s="8">
        <v>19402.390625</v>
      </c>
      <c r="E19" s="19">
        <f t="shared" si="1"/>
        <v>-3.8295933139779088E-3</v>
      </c>
      <c r="F19" s="19">
        <f t="shared" si="2"/>
        <v>1.6131872000844124E-3</v>
      </c>
      <c r="G19" s="19">
        <f t="shared" si="3"/>
        <v>1.7935561689816509E-2</v>
      </c>
      <c r="K19" s="78"/>
      <c r="L19" s="78"/>
      <c r="M19" s="78"/>
    </row>
    <row r="20" spans="1:13" x14ac:dyDescent="0.3">
      <c r="A20" s="5">
        <v>42762</v>
      </c>
      <c r="B20" s="8">
        <v>9504.0996090000008</v>
      </c>
      <c r="C20" s="8">
        <v>20093.779297000001</v>
      </c>
      <c r="D20" s="8">
        <v>19467.400390999999</v>
      </c>
      <c r="E20" s="19">
        <f t="shared" si="1"/>
        <v>-9.1499633221926475E-4</v>
      </c>
      <c r="F20" s="19">
        <f t="shared" si="2"/>
        <v>-3.548159805116045E-4</v>
      </c>
      <c r="G20" s="19">
        <f t="shared" si="3"/>
        <v>3.3450052041566311E-3</v>
      </c>
      <c r="K20" s="78"/>
      <c r="L20" s="78"/>
      <c r="M20" s="78"/>
    </row>
    <row r="21" spans="1:13" x14ac:dyDescent="0.3">
      <c r="A21" s="5">
        <v>42765</v>
      </c>
      <c r="B21" s="8">
        <v>9361.2998050000006</v>
      </c>
      <c r="C21" s="8">
        <v>19971.130859000001</v>
      </c>
      <c r="D21" s="8">
        <v>19368.849609000001</v>
      </c>
      <c r="E21" s="19">
        <f t="shared" si="1"/>
        <v>-1.5139094406535606E-2</v>
      </c>
      <c r="F21" s="19">
        <f t="shared" si="2"/>
        <v>-6.1225057361189604E-3</v>
      </c>
      <c r="G21" s="19">
        <f t="shared" si="3"/>
        <v>-5.0752064649324984E-3</v>
      </c>
      <c r="K21" s="78"/>
      <c r="L21" s="78"/>
      <c r="M21" s="78"/>
    </row>
    <row r="22" spans="1:13" x14ac:dyDescent="0.3">
      <c r="A22" s="5">
        <v>42766</v>
      </c>
      <c r="B22" s="8">
        <v>9315.2001949999994</v>
      </c>
      <c r="C22" s="8">
        <v>19864.089843999998</v>
      </c>
      <c r="D22" s="8">
        <v>19041.339843999998</v>
      </c>
      <c r="E22" s="19">
        <f t="shared" si="1"/>
        <v>-4.9366534010857341E-3</v>
      </c>
      <c r="F22" s="19">
        <f t="shared" si="2"/>
        <v>-5.3742025645247731E-3</v>
      </c>
      <c r="G22" s="19">
        <f t="shared" si="3"/>
        <v>-1.7053688463979443E-2</v>
      </c>
      <c r="K22" s="78"/>
      <c r="L22" s="78"/>
      <c r="M22" s="78"/>
    </row>
    <row r="23" spans="1:13" x14ac:dyDescent="0.3">
      <c r="A23" s="5">
        <v>42767</v>
      </c>
      <c r="B23" s="8">
        <v>9330.7998050000006</v>
      </c>
      <c r="C23" s="8">
        <v>19890.939452999999</v>
      </c>
      <c r="D23" s="8">
        <v>19148.080077999999</v>
      </c>
      <c r="E23" s="19">
        <f t="shared" si="1"/>
        <v>1.6732396910394381E-3</v>
      </c>
      <c r="F23" s="19">
        <f t="shared" si="2"/>
        <v>1.3507530270823363E-3</v>
      </c>
      <c r="G23" s="19">
        <f t="shared" si="3"/>
        <v>5.5900567317319298E-3</v>
      </c>
      <c r="K23" s="78"/>
      <c r="L23" s="78"/>
      <c r="M23" s="78"/>
    </row>
    <row r="24" spans="1:13" x14ac:dyDescent="0.3">
      <c r="A24" s="5">
        <v>42768</v>
      </c>
      <c r="B24" s="8">
        <v>9406.4003909999992</v>
      </c>
      <c r="C24" s="8">
        <v>19884.910156000002</v>
      </c>
      <c r="D24" s="8">
        <v>18914.580077999999</v>
      </c>
      <c r="E24" s="19">
        <f t="shared" si="1"/>
        <v>8.0696150395617536E-3</v>
      </c>
      <c r="F24" s="19">
        <f t="shared" si="2"/>
        <v>-3.0316370890604699E-4</v>
      </c>
      <c r="G24" s="19">
        <f t="shared" si="3"/>
        <v>-1.2269396214339482E-2</v>
      </c>
      <c r="K24" s="78"/>
      <c r="L24" s="78"/>
      <c r="M24" s="78"/>
    </row>
    <row r="25" spans="1:13" x14ac:dyDescent="0.3">
      <c r="A25" s="5">
        <v>42769</v>
      </c>
      <c r="B25" s="8">
        <v>9462.7001949999994</v>
      </c>
      <c r="C25" s="8">
        <v>20071.460938</v>
      </c>
      <c r="D25" s="8">
        <v>18918.199218999998</v>
      </c>
      <c r="E25" s="19">
        <f t="shared" si="1"/>
        <v>5.967424977541937E-3</v>
      </c>
      <c r="F25" s="19">
        <f t="shared" si="2"/>
        <v>9.3377918166672024E-3</v>
      </c>
      <c r="G25" s="19">
        <f t="shared" si="3"/>
        <v>1.9132303141822452E-4</v>
      </c>
      <c r="K25" s="78"/>
      <c r="L25" s="78"/>
      <c r="M25" s="78"/>
    </row>
    <row r="26" spans="1:13" x14ac:dyDescent="0.3">
      <c r="A26" s="5">
        <v>42772</v>
      </c>
      <c r="B26" s="8">
        <v>9357.2998050000006</v>
      </c>
      <c r="C26" s="8">
        <v>20052.419922000001</v>
      </c>
      <c r="D26" s="8">
        <v>18976.710938</v>
      </c>
      <c r="E26" s="19">
        <f t="shared" si="1"/>
        <v>-1.120100871217594E-2</v>
      </c>
      <c r="F26" s="19">
        <f t="shared" si="2"/>
        <v>-9.491114528927734E-4</v>
      </c>
      <c r="G26" s="19">
        <f t="shared" si="3"/>
        <v>3.0881068331794393E-3</v>
      </c>
      <c r="K26" s="78"/>
      <c r="L26" s="78"/>
      <c r="M26" s="78"/>
    </row>
    <row r="27" spans="1:13" x14ac:dyDescent="0.3">
      <c r="A27" s="5">
        <v>42773</v>
      </c>
      <c r="B27" s="8">
        <v>9331.5</v>
      </c>
      <c r="C27" s="8">
        <v>20090.289063</v>
      </c>
      <c r="D27" s="8">
        <v>18910.779297000001</v>
      </c>
      <c r="E27" s="19">
        <f t="shared" si="1"/>
        <v>-2.760992857614949E-3</v>
      </c>
      <c r="F27" s="19">
        <f t="shared" si="2"/>
        <v>1.8867262918317868E-3</v>
      </c>
      <c r="G27" s="19">
        <f t="shared" si="3"/>
        <v>-3.4803945652953118E-3</v>
      </c>
      <c r="K27" s="78"/>
      <c r="L27" s="78"/>
      <c r="M27" s="78"/>
    </row>
    <row r="28" spans="1:13" x14ac:dyDescent="0.3">
      <c r="A28" s="5">
        <v>42774</v>
      </c>
      <c r="B28" s="8">
        <v>9329.7001949999994</v>
      </c>
      <c r="C28" s="8">
        <v>20054.339843999998</v>
      </c>
      <c r="D28" s="8">
        <v>19007.599609000001</v>
      </c>
      <c r="E28" s="19">
        <f t="shared" si="1"/>
        <v>-1.9289273859918603E-4</v>
      </c>
      <c r="F28" s="19">
        <f t="shared" si="2"/>
        <v>-1.7909857227774325E-3</v>
      </c>
      <c r="G28" s="19">
        <f t="shared" si="3"/>
        <v>5.106785955000334E-3</v>
      </c>
      <c r="K28" s="78"/>
      <c r="L28" s="78"/>
      <c r="M28" s="78"/>
    </row>
    <row r="29" spans="1:13" x14ac:dyDescent="0.3">
      <c r="A29" s="5">
        <v>42775</v>
      </c>
      <c r="B29" s="8">
        <v>9438.4003909999992</v>
      </c>
      <c r="C29" s="8">
        <v>20172.400390999999</v>
      </c>
      <c r="D29" s="8">
        <v>18907.669922000001</v>
      </c>
      <c r="E29" s="19">
        <f t="shared" si="1"/>
        <v>1.1583634790738005E-2</v>
      </c>
      <c r="F29" s="19">
        <f t="shared" si="2"/>
        <v>5.8697714646401581E-3</v>
      </c>
      <c r="G29" s="19">
        <f t="shared" si="3"/>
        <v>-5.2712228936491069E-3</v>
      </c>
      <c r="K29" s="78"/>
      <c r="L29" s="78"/>
      <c r="M29" s="78"/>
    </row>
    <row r="30" spans="1:13" x14ac:dyDescent="0.3">
      <c r="A30" s="5">
        <v>42776</v>
      </c>
      <c r="B30" s="8">
        <v>9378.0996090000008</v>
      </c>
      <c r="C30" s="8">
        <v>20269.369140999999</v>
      </c>
      <c r="D30" s="8">
        <v>19378.929688</v>
      </c>
      <c r="E30" s="19">
        <f t="shared" si="1"/>
        <v>-6.4093735210990713E-3</v>
      </c>
      <c r="F30" s="19">
        <f t="shared" si="2"/>
        <v>4.7954843198966517E-3</v>
      </c>
      <c r="G30" s="19">
        <f t="shared" si="3"/>
        <v>2.4618721556739172E-2</v>
      </c>
      <c r="K30" s="78"/>
      <c r="L30" s="78"/>
      <c r="M30" s="78"/>
    </row>
    <row r="31" spans="1:13" x14ac:dyDescent="0.3">
      <c r="A31" s="5">
        <v>42779</v>
      </c>
      <c r="B31" s="8">
        <v>9484.0996090000008</v>
      </c>
      <c r="C31" s="8">
        <v>20412.160156000002</v>
      </c>
      <c r="D31" s="8">
        <v>19459.150390999999</v>
      </c>
      <c r="E31" s="19">
        <f t="shared" si="1"/>
        <v>1.123952882281795E-2</v>
      </c>
      <c r="F31" s="19">
        <f t="shared" si="2"/>
        <v>7.0199721525836447E-3</v>
      </c>
      <c r="G31" s="19">
        <f t="shared" si="3"/>
        <v>4.1310392748848835E-3</v>
      </c>
      <c r="K31" s="78"/>
      <c r="L31" s="78"/>
      <c r="M31" s="78"/>
    </row>
    <row r="32" spans="1:13" x14ac:dyDescent="0.3">
      <c r="A32" s="5">
        <v>42780</v>
      </c>
      <c r="B32" s="8">
        <v>9510.2001949999994</v>
      </c>
      <c r="C32" s="8">
        <v>20504.410156000002</v>
      </c>
      <c r="D32" s="8">
        <v>19238.980468999998</v>
      </c>
      <c r="E32" s="19">
        <f t="shared" si="1"/>
        <v>2.7482563397736312E-3</v>
      </c>
      <c r="F32" s="19">
        <f t="shared" si="2"/>
        <v>4.5091832284280707E-3</v>
      </c>
      <c r="G32" s="19">
        <f t="shared" si="3"/>
        <v>-1.1378962898207006E-2</v>
      </c>
      <c r="K32" s="78"/>
      <c r="L32" s="78"/>
      <c r="M32" s="78"/>
    </row>
    <row r="33" spans="1:13" x14ac:dyDescent="0.3">
      <c r="A33" s="5">
        <v>42781</v>
      </c>
      <c r="B33" s="8">
        <v>9584.0996090000008</v>
      </c>
      <c r="C33" s="8">
        <v>20611.859375</v>
      </c>
      <c r="D33" s="8">
        <v>19437.980468999998</v>
      </c>
      <c r="E33" s="19">
        <f t="shared" si="1"/>
        <v>7.7405072440052776E-3</v>
      </c>
      <c r="F33" s="19">
        <f t="shared" si="2"/>
        <v>5.2266153923627738E-3</v>
      </c>
      <c r="G33" s="19">
        <f t="shared" si="3"/>
        <v>1.0290454639515013E-2</v>
      </c>
      <c r="K33" s="78"/>
      <c r="L33" s="78"/>
      <c r="M33" s="78"/>
    </row>
    <row r="34" spans="1:13" x14ac:dyDescent="0.3">
      <c r="A34" s="5">
        <v>42782</v>
      </c>
      <c r="B34" s="8">
        <v>9554.7001949999994</v>
      </c>
      <c r="C34" s="8">
        <v>20619.769531000002</v>
      </c>
      <c r="D34" s="8">
        <v>19347.529297000001</v>
      </c>
      <c r="E34" s="19">
        <f t="shared" si="1"/>
        <v>-3.0722341447991606E-3</v>
      </c>
      <c r="F34" s="19">
        <f t="shared" si="2"/>
        <v>3.8369360158342348E-4</v>
      </c>
      <c r="G34" s="19">
        <f t="shared" si="3"/>
        <v>-4.664181882513007E-3</v>
      </c>
      <c r="K34" s="78"/>
      <c r="L34" s="78"/>
      <c r="M34" s="78"/>
    </row>
    <row r="35" spans="1:13" x14ac:dyDescent="0.3">
      <c r="A35" s="5">
        <v>42783</v>
      </c>
      <c r="B35" s="8">
        <v>9500.2998050000006</v>
      </c>
      <c r="C35" s="8">
        <v>20624.050781000002</v>
      </c>
      <c r="D35" s="8">
        <v>19234.619140999999</v>
      </c>
      <c r="E35" s="19">
        <f t="shared" si="1"/>
        <v>-5.7098439042928429E-3</v>
      </c>
      <c r="F35" s="19">
        <f t="shared" si="2"/>
        <v>2.0760686003328988E-4</v>
      </c>
      <c r="G35" s="19">
        <f t="shared" si="3"/>
        <v>-5.8529907175197899E-3</v>
      </c>
      <c r="K35" s="78"/>
      <c r="L35" s="78"/>
      <c r="M35" s="78"/>
    </row>
    <row r="36" spans="1:13" x14ac:dyDescent="0.3">
      <c r="A36" s="5">
        <v>42786</v>
      </c>
      <c r="B36" s="8">
        <v>9526.5996090000008</v>
      </c>
      <c r="C36" s="8">
        <v>20624.050781000002</v>
      </c>
      <c r="D36" s="8">
        <v>19251.080077999999</v>
      </c>
      <c r="E36" s="19">
        <f t="shared" si="1"/>
        <v>2.7644883359299378E-3</v>
      </c>
      <c r="F36" s="19">
        <f t="shared" si="2"/>
        <v>0</v>
      </c>
      <c r="G36" s="19">
        <f t="shared" si="3"/>
        <v>8.5543141155489176E-4</v>
      </c>
      <c r="K36" s="78"/>
      <c r="L36" s="78"/>
      <c r="M36" s="78"/>
    </row>
    <row r="37" spans="1:13" x14ac:dyDescent="0.3">
      <c r="A37" s="5">
        <v>42787</v>
      </c>
      <c r="B37" s="8">
        <v>9561</v>
      </c>
      <c r="C37" s="8">
        <v>20743</v>
      </c>
      <c r="D37" s="8">
        <v>19381.439452999999</v>
      </c>
      <c r="E37" s="19">
        <f t="shared" si="1"/>
        <v>3.6044792377878283E-3</v>
      </c>
      <c r="F37" s="19">
        <f t="shared" si="2"/>
        <v>5.7509319417362011E-3</v>
      </c>
      <c r="G37" s="19">
        <f t="shared" si="3"/>
        <v>6.7487117771008482E-3</v>
      </c>
      <c r="K37" s="78"/>
      <c r="L37" s="78"/>
      <c r="M37" s="78"/>
    </row>
    <row r="38" spans="1:13" x14ac:dyDescent="0.3">
      <c r="A38" s="5">
        <v>42788</v>
      </c>
      <c r="B38" s="8">
        <v>9477.2001949999994</v>
      </c>
      <c r="C38" s="8">
        <v>20775.599609000001</v>
      </c>
      <c r="D38" s="8">
        <v>19379.869140999999</v>
      </c>
      <c r="E38" s="19">
        <f t="shared" si="1"/>
        <v>-8.8033895374270386E-3</v>
      </c>
      <c r="F38" s="19">
        <f t="shared" si="2"/>
        <v>1.5703620067306666E-3</v>
      </c>
      <c r="G38" s="19">
        <f t="shared" si="3"/>
        <v>-8.102471551245815E-5</v>
      </c>
      <c r="K38" s="78"/>
      <c r="L38" s="78"/>
      <c r="M38" s="78"/>
    </row>
    <row r="39" spans="1:13" x14ac:dyDescent="0.3">
      <c r="A39" s="5">
        <v>42789</v>
      </c>
      <c r="B39" s="8">
        <v>9493.4003909999992</v>
      </c>
      <c r="C39" s="8">
        <v>20810.320313</v>
      </c>
      <c r="D39" s="8">
        <v>19371.460938</v>
      </c>
      <c r="E39" s="19">
        <f t="shared" si="1"/>
        <v>1.7079269435435033E-3</v>
      </c>
      <c r="F39" s="19">
        <f t="shared" si="2"/>
        <v>1.6698301796790867E-3</v>
      </c>
      <c r="G39" s="19">
        <f t="shared" si="3"/>
        <v>-4.3395687914760665E-4</v>
      </c>
      <c r="K39" s="78"/>
      <c r="L39" s="78"/>
      <c r="M39" s="78"/>
    </row>
    <row r="40" spans="1:13" x14ac:dyDescent="0.3">
      <c r="A40" s="5">
        <v>42790</v>
      </c>
      <c r="B40" s="8">
        <v>9453.5</v>
      </c>
      <c r="C40" s="8">
        <v>20821.759765999999</v>
      </c>
      <c r="D40" s="8">
        <v>19283.539063</v>
      </c>
      <c r="E40" s="19">
        <f t="shared" si="1"/>
        <v>-4.2118182035791214E-3</v>
      </c>
      <c r="F40" s="19">
        <f t="shared" si="2"/>
        <v>5.4954992718073614E-4</v>
      </c>
      <c r="G40" s="19">
        <f t="shared" si="3"/>
        <v>-4.549063594298121E-3</v>
      </c>
      <c r="K40" s="78"/>
      <c r="L40" s="78"/>
      <c r="M40" s="78"/>
    </row>
    <row r="41" spans="1:13" x14ac:dyDescent="0.3">
      <c r="A41" s="5">
        <v>42793</v>
      </c>
      <c r="B41" s="8">
        <v>9464.2998050000006</v>
      </c>
      <c r="C41" s="8">
        <v>20837.439452999999</v>
      </c>
      <c r="D41" s="8">
        <v>19107.470702999999</v>
      </c>
      <c r="E41" s="19">
        <f t="shared" si="1"/>
        <v>1.141761334252298E-3</v>
      </c>
      <c r="F41" s="19">
        <f t="shared" si="2"/>
        <v>7.5275992022691873E-4</v>
      </c>
      <c r="G41" s="19">
        <f t="shared" si="3"/>
        <v>-9.1724388345445461E-3</v>
      </c>
      <c r="K41" s="78"/>
      <c r="L41" s="78"/>
      <c r="M41" s="78"/>
    </row>
    <row r="42" spans="1:13" x14ac:dyDescent="0.3">
      <c r="A42" s="5">
        <v>42794</v>
      </c>
      <c r="B42" s="8">
        <v>9555.5</v>
      </c>
      <c r="C42" s="8">
        <v>20812.240234000001</v>
      </c>
      <c r="D42" s="8">
        <v>19118.990234000001</v>
      </c>
      <c r="E42" s="19">
        <f t="shared" si="1"/>
        <v>9.5901003068001554E-3</v>
      </c>
      <c r="F42" s="19">
        <f t="shared" si="2"/>
        <v>-1.2100559843039517E-3</v>
      </c>
      <c r="G42" s="19">
        <f t="shared" si="3"/>
        <v>6.0269933791085148E-4</v>
      </c>
      <c r="K42" s="78"/>
      <c r="L42" s="78"/>
      <c r="M42" s="78"/>
    </row>
    <row r="43" spans="1:13" x14ac:dyDescent="0.3">
      <c r="A43" s="5">
        <v>42795</v>
      </c>
      <c r="B43" s="8">
        <v>9751.5</v>
      </c>
      <c r="C43" s="8">
        <v>21115.550781000002</v>
      </c>
      <c r="D43" s="8">
        <v>19393.539063</v>
      </c>
      <c r="E43" s="19">
        <f t="shared" si="1"/>
        <v>2.0304214383597238E-2</v>
      </c>
      <c r="F43" s="19">
        <f t="shared" si="2"/>
        <v>1.4468486453399087E-2</v>
      </c>
      <c r="G43" s="19">
        <f t="shared" si="3"/>
        <v>1.4257878410762275E-2</v>
      </c>
      <c r="K43" s="78"/>
      <c r="L43" s="78"/>
      <c r="M43" s="78"/>
    </row>
    <row r="44" spans="1:13" x14ac:dyDescent="0.3">
      <c r="A44" s="5">
        <v>42796</v>
      </c>
      <c r="B44" s="8">
        <v>9716</v>
      </c>
      <c r="C44" s="8">
        <v>21002.970702999999</v>
      </c>
      <c r="D44" s="8">
        <v>19564.800781000002</v>
      </c>
      <c r="E44" s="19">
        <f t="shared" si="1"/>
        <v>-3.647108190569993E-3</v>
      </c>
      <c r="F44" s="19">
        <f t="shared" si="2"/>
        <v>-5.3458831006910181E-3</v>
      </c>
      <c r="G44" s="19">
        <f t="shared" si="3"/>
        <v>8.7921005828278803E-3</v>
      </c>
      <c r="K44" s="78"/>
      <c r="L44" s="78"/>
      <c r="M44" s="78"/>
    </row>
    <row r="45" spans="1:13" x14ac:dyDescent="0.3">
      <c r="A45" s="5">
        <v>42797</v>
      </c>
      <c r="B45" s="8">
        <v>9798.5</v>
      </c>
      <c r="C45" s="8">
        <v>21005.710938</v>
      </c>
      <c r="D45" s="8">
        <v>19469.169922000001</v>
      </c>
      <c r="E45" s="19">
        <f t="shared" si="1"/>
        <v>8.4553015970457741E-3</v>
      </c>
      <c r="F45" s="19">
        <f t="shared" si="2"/>
        <v>1.3046041422123015E-4</v>
      </c>
      <c r="G45" s="19">
        <f t="shared" si="3"/>
        <v>-4.8998884105464682E-3</v>
      </c>
      <c r="K45" s="78"/>
      <c r="L45" s="78"/>
      <c r="M45" s="78"/>
    </row>
    <row r="46" spans="1:13" x14ac:dyDescent="0.3">
      <c r="A46" s="5">
        <v>42800</v>
      </c>
      <c r="B46" s="8">
        <v>9804.0996090000008</v>
      </c>
      <c r="C46" s="8">
        <v>20954.339843999998</v>
      </c>
      <c r="D46" s="8">
        <v>19379.140625</v>
      </c>
      <c r="E46" s="19">
        <f t="shared" si="1"/>
        <v>5.7131291400129233E-4</v>
      </c>
      <c r="F46" s="19">
        <f t="shared" si="2"/>
        <v>-2.4485728071786256E-3</v>
      </c>
      <c r="G46" s="19">
        <f t="shared" si="3"/>
        <v>-4.6349226982359253E-3</v>
      </c>
      <c r="K46" s="78"/>
      <c r="L46" s="78"/>
      <c r="M46" s="78"/>
    </row>
    <row r="47" spans="1:13" x14ac:dyDescent="0.3">
      <c r="A47" s="5">
        <v>42801</v>
      </c>
      <c r="B47" s="8">
        <v>9801.7001949999994</v>
      </c>
      <c r="C47" s="8">
        <v>20924.759765999999</v>
      </c>
      <c r="D47" s="8">
        <v>19344.150390999999</v>
      </c>
      <c r="E47" s="19">
        <f t="shared" si="1"/>
        <v>-2.447657362584034E-4</v>
      </c>
      <c r="F47" s="19">
        <f t="shared" si="2"/>
        <v>-1.4126417804835058E-3</v>
      </c>
      <c r="G47" s="19">
        <f t="shared" si="3"/>
        <v>-1.8071936865370929E-3</v>
      </c>
      <c r="K47" s="78"/>
      <c r="L47" s="78"/>
      <c r="M47" s="78"/>
    </row>
    <row r="48" spans="1:13" x14ac:dyDescent="0.3">
      <c r="A48" s="5">
        <v>42802</v>
      </c>
      <c r="B48" s="8">
        <v>9850.5</v>
      </c>
      <c r="C48" s="8">
        <v>20855.730468999998</v>
      </c>
      <c r="D48" s="8">
        <v>19254.029297000001</v>
      </c>
      <c r="E48" s="19">
        <f t="shared" si="1"/>
        <v>4.9663554022851657E-3</v>
      </c>
      <c r="F48" s="19">
        <f t="shared" si="2"/>
        <v>-3.3043824724079823E-3</v>
      </c>
      <c r="G48" s="19">
        <f t="shared" si="3"/>
        <v>-4.6697154371155578E-3</v>
      </c>
      <c r="K48" s="78"/>
      <c r="L48" s="78"/>
      <c r="M48" s="78"/>
    </row>
    <row r="49" spans="1:13" x14ac:dyDescent="0.3">
      <c r="A49" s="5">
        <v>42803</v>
      </c>
      <c r="B49" s="8">
        <v>9998.4003909999992</v>
      </c>
      <c r="C49" s="8">
        <v>20858.189452999999</v>
      </c>
      <c r="D49" s="8">
        <v>19318.580077999999</v>
      </c>
      <c r="E49" s="19">
        <f t="shared" si="1"/>
        <v>1.4902903981936413E-2</v>
      </c>
      <c r="F49" s="19">
        <f t="shared" si="2"/>
        <v>1.1789752712993605E-4</v>
      </c>
      <c r="G49" s="19">
        <f t="shared" si="3"/>
        <v>3.3469781954339395E-3</v>
      </c>
      <c r="K49" s="78"/>
      <c r="L49" s="78"/>
      <c r="M49" s="78"/>
    </row>
    <row r="50" spans="1:13" x14ac:dyDescent="0.3">
      <c r="A50" s="5">
        <v>42804</v>
      </c>
      <c r="B50" s="8">
        <v>10006.400390999999</v>
      </c>
      <c r="C50" s="8">
        <v>20902.980468999998</v>
      </c>
      <c r="D50" s="8">
        <v>19604.609375</v>
      </c>
      <c r="E50" s="19">
        <f t="shared" si="1"/>
        <v>7.998080574398034E-4</v>
      </c>
      <c r="F50" s="19">
        <f t="shared" si="2"/>
        <v>2.1451043282093348E-3</v>
      </c>
      <c r="G50" s="19">
        <f t="shared" si="3"/>
        <v>1.4697379625752335E-2</v>
      </c>
      <c r="K50" s="78"/>
      <c r="L50" s="78"/>
      <c r="M50" s="78"/>
    </row>
    <row r="51" spans="1:13" x14ac:dyDescent="0.3">
      <c r="A51" s="5">
        <v>42807</v>
      </c>
      <c r="B51" s="8">
        <v>9995.9003909999992</v>
      </c>
      <c r="C51" s="8">
        <v>20881.480468999998</v>
      </c>
      <c r="D51" s="8">
        <v>19633.75</v>
      </c>
      <c r="E51" s="19">
        <f t="shared" si="1"/>
        <v>-1.0498793192746008E-3</v>
      </c>
      <c r="F51" s="19">
        <f t="shared" si="2"/>
        <v>-1.0290907870907275E-3</v>
      </c>
      <c r="G51" s="19">
        <f t="shared" si="3"/>
        <v>1.485313393401618E-3</v>
      </c>
      <c r="K51" s="78"/>
      <c r="L51" s="78"/>
      <c r="M51" s="78"/>
    </row>
    <row r="52" spans="1:13" x14ac:dyDescent="0.3">
      <c r="A52" s="5">
        <v>42808</v>
      </c>
      <c r="B52" s="8">
        <v>9905.0996090000008</v>
      </c>
      <c r="C52" s="8">
        <v>20837.369140999999</v>
      </c>
      <c r="D52" s="8">
        <v>19609.5</v>
      </c>
      <c r="E52" s="19">
        <f t="shared" si="1"/>
        <v>-9.1253115010096301E-3</v>
      </c>
      <c r="F52" s="19">
        <f t="shared" si="2"/>
        <v>-2.1146961074413285E-3</v>
      </c>
      <c r="G52" s="19">
        <f t="shared" si="3"/>
        <v>-1.2358814872175893E-3</v>
      </c>
      <c r="K52" s="78"/>
      <c r="L52" s="78"/>
      <c r="M52" s="78"/>
    </row>
    <row r="53" spans="1:13" x14ac:dyDescent="0.3">
      <c r="A53" s="5">
        <v>42809</v>
      </c>
      <c r="B53" s="8">
        <v>9983.2001949999994</v>
      </c>
      <c r="C53" s="8">
        <v>20950.099609000001</v>
      </c>
      <c r="D53" s="8">
        <v>19577.380859000001</v>
      </c>
      <c r="E53" s="19">
        <f t="shared" si="1"/>
        <v>7.8539632082303881E-3</v>
      </c>
      <c r="F53" s="19">
        <f t="shared" si="2"/>
        <v>5.3954328818605415E-3</v>
      </c>
      <c r="G53" s="19">
        <f t="shared" si="3"/>
        <v>-1.6392806719281762E-3</v>
      </c>
      <c r="K53" s="78"/>
      <c r="L53" s="78"/>
      <c r="M53" s="78"/>
    </row>
    <row r="54" spans="1:13" x14ac:dyDescent="0.3">
      <c r="A54" s="5">
        <v>42810</v>
      </c>
      <c r="B54" s="8">
        <v>10168</v>
      </c>
      <c r="C54" s="8">
        <v>20934.550781000002</v>
      </c>
      <c r="D54" s="8">
        <v>19590.140625</v>
      </c>
      <c r="E54" s="19">
        <f t="shared" si="1"/>
        <v>1.8341834142830544E-2</v>
      </c>
      <c r="F54" s="19">
        <f t="shared" si="2"/>
        <v>-7.4245952011000888E-4</v>
      </c>
      <c r="G54" s="19">
        <f t="shared" si="3"/>
        <v>6.5154832207610358E-4</v>
      </c>
      <c r="K54" s="78"/>
      <c r="L54" s="78"/>
      <c r="M54" s="78"/>
    </row>
    <row r="55" spans="1:13" x14ac:dyDescent="0.3">
      <c r="A55" s="5">
        <v>42811</v>
      </c>
      <c r="B55" s="8">
        <v>10245.799805000001</v>
      </c>
      <c r="C55" s="8">
        <v>20914.619140999999</v>
      </c>
      <c r="D55" s="8">
        <v>19521.589843999998</v>
      </c>
      <c r="E55" s="19">
        <f t="shared" si="1"/>
        <v>7.622312594544817E-3</v>
      </c>
      <c r="F55" s="19">
        <f t="shared" si="2"/>
        <v>-9.5254656396887201E-4</v>
      </c>
      <c r="G55" s="19">
        <f t="shared" si="3"/>
        <v>-3.5053857434804211E-3</v>
      </c>
      <c r="K55" s="78"/>
      <c r="L55" s="78"/>
      <c r="M55" s="78"/>
    </row>
    <row r="56" spans="1:13" x14ac:dyDescent="0.3">
      <c r="A56" s="5">
        <v>42814</v>
      </c>
      <c r="B56" s="8">
        <v>10214</v>
      </c>
      <c r="C56" s="8">
        <v>20905.859375</v>
      </c>
      <c r="D56" s="8">
        <v>19521.589843999998</v>
      </c>
      <c r="E56" s="19">
        <f t="shared" si="1"/>
        <v>-3.1085182562456686E-3</v>
      </c>
      <c r="F56" s="19">
        <f t="shared" si="2"/>
        <v>-4.1892232891382848E-4</v>
      </c>
      <c r="G56" s="19">
        <f t="shared" si="3"/>
        <v>0</v>
      </c>
      <c r="K56" s="78"/>
      <c r="L56" s="78"/>
      <c r="M56" s="78"/>
    </row>
    <row r="57" spans="1:13" x14ac:dyDescent="0.3">
      <c r="A57" s="5">
        <v>42815</v>
      </c>
      <c r="B57" s="8">
        <v>10211.900390999999</v>
      </c>
      <c r="C57" s="8">
        <v>20668.009765999999</v>
      </c>
      <c r="D57" s="8">
        <v>19455.880859000001</v>
      </c>
      <c r="E57" s="19">
        <f t="shared" si="1"/>
        <v>-2.055830065949765E-4</v>
      </c>
      <c r="F57" s="19">
        <f t="shared" si="2"/>
        <v>-1.1442389607327587E-2</v>
      </c>
      <c r="G57" s="19">
        <f t="shared" si="3"/>
        <v>-3.371642441801187E-3</v>
      </c>
      <c r="K57" s="78"/>
      <c r="L57" s="78"/>
      <c r="M57" s="78"/>
    </row>
    <row r="58" spans="1:13" x14ac:dyDescent="0.3">
      <c r="A58" s="5">
        <v>42816</v>
      </c>
      <c r="B58" s="8">
        <v>10229.299805000001</v>
      </c>
      <c r="C58" s="8">
        <v>20661.300781000002</v>
      </c>
      <c r="D58" s="8">
        <v>19041.380859000001</v>
      </c>
      <c r="E58" s="19">
        <f t="shared" si="1"/>
        <v>1.7023871431522935E-3</v>
      </c>
      <c r="F58" s="19">
        <f t="shared" si="2"/>
        <v>-3.24659906982842E-4</v>
      </c>
      <c r="G58" s="19">
        <f t="shared" si="3"/>
        <v>-2.1534831312137633E-2</v>
      </c>
      <c r="K58" s="78"/>
      <c r="L58" s="78"/>
      <c r="M58" s="78"/>
    </row>
    <row r="59" spans="1:13" x14ac:dyDescent="0.3">
      <c r="A59" s="5">
        <v>42817</v>
      </c>
      <c r="B59" s="8">
        <v>10324.900390999999</v>
      </c>
      <c r="C59" s="8">
        <v>20656.580077999999</v>
      </c>
      <c r="D59" s="8">
        <v>19085.310547000001</v>
      </c>
      <c r="E59" s="19">
        <f t="shared" si="1"/>
        <v>9.3023590777760561E-3</v>
      </c>
      <c r="F59" s="19">
        <f t="shared" si="2"/>
        <v>-2.285065411100419E-4</v>
      </c>
      <c r="G59" s="19">
        <f t="shared" si="3"/>
        <v>2.3044070083164574E-3</v>
      </c>
      <c r="K59" s="78"/>
      <c r="L59" s="78"/>
      <c r="M59" s="78"/>
    </row>
    <row r="60" spans="1:13" x14ac:dyDescent="0.3">
      <c r="A60" s="5">
        <v>42818</v>
      </c>
      <c r="B60" s="8">
        <v>10309.400390999999</v>
      </c>
      <c r="C60" s="8">
        <v>20596.720702999999</v>
      </c>
      <c r="D60" s="8">
        <v>19262.529297000001</v>
      </c>
      <c r="E60" s="19">
        <f t="shared" si="1"/>
        <v>-1.50235310409905E-3</v>
      </c>
      <c r="F60" s="19">
        <f t="shared" si="2"/>
        <v>-2.9020425457991655E-3</v>
      </c>
      <c r="G60" s="19">
        <f t="shared" si="3"/>
        <v>9.2427637306029282E-3</v>
      </c>
      <c r="K60" s="78"/>
      <c r="L60" s="78"/>
      <c r="M60" s="78"/>
    </row>
    <row r="61" spans="1:13" x14ac:dyDescent="0.3">
      <c r="A61" s="5">
        <v>42821</v>
      </c>
      <c r="B61" s="8">
        <v>10302.900390999999</v>
      </c>
      <c r="C61" s="8">
        <v>20550.980468999998</v>
      </c>
      <c r="D61" s="8">
        <v>18985.589843999998</v>
      </c>
      <c r="E61" s="19">
        <f t="shared" si="1"/>
        <v>-6.3069138027865563E-4</v>
      </c>
      <c r="F61" s="19">
        <f t="shared" si="2"/>
        <v>-2.2232227578837206E-3</v>
      </c>
      <c r="G61" s="19">
        <f t="shared" si="3"/>
        <v>-1.4481459429229574E-2</v>
      </c>
      <c r="K61" s="78"/>
      <c r="L61" s="78"/>
      <c r="M61" s="78"/>
    </row>
    <row r="62" spans="1:13" x14ac:dyDescent="0.3">
      <c r="A62" s="5">
        <v>42822</v>
      </c>
      <c r="B62" s="8">
        <v>10389</v>
      </c>
      <c r="C62" s="8">
        <v>20701.5</v>
      </c>
      <c r="D62" s="8">
        <v>19202.869140999999</v>
      </c>
      <c r="E62" s="19">
        <f t="shared" si="1"/>
        <v>8.3221071329869379E-3</v>
      </c>
      <c r="F62" s="19">
        <f t="shared" si="2"/>
        <v>7.2975102231144168E-3</v>
      </c>
      <c r="G62" s="19">
        <f t="shared" si="3"/>
        <v>1.1379440146301163E-2</v>
      </c>
      <c r="K62" s="78"/>
      <c r="L62" s="78"/>
      <c r="M62" s="78"/>
    </row>
    <row r="63" spans="1:13" x14ac:dyDescent="0.3">
      <c r="A63" s="5">
        <v>42823</v>
      </c>
      <c r="B63" s="8">
        <v>10367.599609000001</v>
      </c>
      <c r="C63" s="8">
        <v>20659.320313</v>
      </c>
      <c r="D63" s="8">
        <v>19217.480468999998</v>
      </c>
      <c r="E63" s="19">
        <f t="shared" si="1"/>
        <v>-2.0620331832732009E-3</v>
      </c>
      <c r="F63" s="19">
        <f t="shared" si="2"/>
        <v>-2.0395969568754637E-3</v>
      </c>
      <c r="G63" s="19">
        <f t="shared" si="3"/>
        <v>7.6060363077004687E-4</v>
      </c>
      <c r="K63" s="78"/>
      <c r="L63" s="78"/>
      <c r="M63" s="78"/>
    </row>
    <row r="64" spans="1:13" x14ac:dyDescent="0.3">
      <c r="A64" s="5">
        <v>42824</v>
      </c>
      <c r="B64" s="8">
        <v>10405.900390999999</v>
      </c>
      <c r="C64" s="8">
        <v>20728.490234000001</v>
      </c>
      <c r="D64" s="8">
        <v>19063.220702999999</v>
      </c>
      <c r="E64" s="19">
        <f t="shared" si="1"/>
        <v>3.6874696511753923E-3</v>
      </c>
      <c r="F64" s="19">
        <f t="shared" si="2"/>
        <v>3.3425293334388979E-3</v>
      </c>
      <c r="G64" s="19">
        <f t="shared" si="3"/>
        <v>-8.0594449039358435E-3</v>
      </c>
      <c r="K64" s="78"/>
      <c r="L64" s="78"/>
      <c r="M64" s="78"/>
    </row>
    <row r="65" spans="1:13" x14ac:dyDescent="0.3">
      <c r="A65" s="5">
        <v>42825</v>
      </c>
      <c r="B65" s="8">
        <v>10462.900390999999</v>
      </c>
      <c r="C65" s="8">
        <v>20663.220702999999</v>
      </c>
      <c r="D65" s="8">
        <v>18909.259765999999</v>
      </c>
      <c r="E65" s="19">
        <f t="shared" si="1"/>
        <v>5.4627136787838999E-3</v>
      </c>
      <c r="F65" s="19">
        <f t="shared" si="2"/>
        <v>-3.1537514937570949E-3</v>
      </c>
      <c r="G65" s="19">
        <f t="shared" si="3"/>
        <v>-8.1091242276734449E-3</v>
      </c>
      <c r="K65" s="78"/>
      <c r="L65" s="78"/>
      <c r="M65" s="78"/>
    </row>
    <row r="66" spans="1:13" x14ac:dyDescent="0.3">
      <c r="A66" s="5">
        <v>42828</v>
      </c>
      <c r="B66" s="8">
        <v>10325.299805000001</v>
      </c>
      <c r="C66" s="8">
        <v>20650.210938</v>
      </c>
      <c r="D66" s="8">
        <v>18983.230468999998</v>
      </c>
      <c r="E66" s="19">
        <f t="shared" si="1"/>
        <v>-1.3238529005669976E-2</v>
      </c>
      <c r="F66" s="19">
        <f t="shared" si="2"/>
        <v>-6.2980802674956831E-4</v>
      </c>
      <c r="G66" s="19">
        <f t="shared" si="3"/>
        <v>3.9042457491362706E-3</v>
      </c>
      <c r="K66" s="78"/>
      <c r="L66" s="78"/>
      <c r="M66" s="78"/>
    </row>
    <row r="67" spans="1:13" x14ac:dyDescent="0.3">
      <c r="A67" s="5">
        <v>42829</v>
      </c>
      <c r="B67" s="8">
        <v>10361.200194999999</v>
      </c>
      <c r="C67" s="8">
        <v>20689.240234000001</v>
      </c>
      <c r="D67" s="8">
        <v>18810.25</v>
      </c>
      <c r="E67" s="19">
        <f t="shared" si="1"/>
        <v>3.4709038301802028E-3</v>
      </c>
      <c r="F67" s="19">
        <f t="shared" si="2"/>
        <v>1.8882354017701896E-3</v>
      </c>
      <c r="G67" s="19">
        <f t="shared" si="3"/>
        <v>-9.1540485175227674E-3</v>
      </c>
      <c r="K67" s="78"/>
      <c r="L67" s="78"/>
      <c r="M67" s="78"/>
    </row>
    <row r="68" spans="1:13" x14ac:dyDescent="0.3">
      <c r="A68" s="5">
        <v>42830</v>
      </c>
      <c r="B68" s="8">
        <v>10402.700194999999</v>
      </c>
      <c r="C68" s="8">
        <v>20648.150390999999</v>
      </c>
      <c r="D68" s="8">
        <v>18861.269531000002</v>
      </c>
      <c r="E68" s="19">
        <f t="shared" ref="E68:E131" si="4">LN(B68/B67)</f>
        <v>3.9973275232423368E-3</v>
      </c>
      <c r="F68" s="19">
        <f t="shared" ref="F68:F131" si="5">LN(C68/C67)</f>
        <v>-1.9880237195340714E-3</v>
      </c>
      <c r="G68" s="19">
        <f t="shared" ref="G68:G131" si="6">LN(D68/D67)</f>
        <v>2.7086543271178606E-3</v>
      </c>
      <c r="K68" s="78"/>
      <c r="L68" s="78"/>
      <c r="M68" s="78"/>
    </row>
    <row r="69" spans="1:13" x14ac:dyDescent="0.3">
      <c r="A69" s="5">
        <v>42831</v>
      </c>
      <c r="B69" s="8">
        <v>10518.900390999999</v>
      </c>
      <c r="C69" s="8">
        <v>20662.949218999998</v>
      </c>
      <c r="D69" s="8">
        <v>18597.060547000001</v>
      </c>
      <c r="E69" s="19">
        <f t="shared" si="4"/>
        <v>1.1108269693210167E-2</v>
      </c>
      <c r="F69" s="19">
        <f t="shared" si="5"/>
        <v>7.1645774490355571E-4</v>
      </c>
      <c r="G69" s="19">
        <f t="shared" si="6"/>
        <v>-1.410705523173411E-2</v>
      </c>
      <c r="K69" s="78"/>
      <c r="L69" s="78"/>
      <c r="M69" s="78"/>
    </row>
    <row r="70" spans="1:13" x14ac:dyDescent="0.3">
      <c r="A70" s="5">
        <v>42832</v>
      </c>
      <c r="B70" s="8">
        <v>10529</v>
      </c>
      <c r="C70" s="8">
        <v>20656.099609000001</v>
      </c>
      <c r="D70" s="8">
        <v>18664.630859000001</v>
      </c>
      <c r="E70" s="19">
        <f t="shared" si="4"/>
        <v>9.5967859857896585E-4</v>
      </c>
      <c r="F70" s="19">
        <f t="shared" si="5"/>
        <v>-3.3154732536343283E-4</v>
      </c>
      <c r="G70" s="19">
        <f t="shared" si="6"/>
        <v>3.6268018716773538E-3</v>
      </c>
      <c r="K70" s="78"/>
      <c r="L70" s="78"/>
      <c r="M70" s="78"/>
    </row>
    <row r="71" spans="1:13" x14ac:dyDescent="0.3">
      <c r="A71" s="5">
        <v>42835</v>
      </c>
      <c r="B71" s="8">
        <v>10437.700194999999</v>
      </c>
      <c r="C71" s="8">
        <v>20658.019531000002</v>
      </c>
      <c r="D71" s="8">
        <v>18797.880859000001</v>
      </c>
      <c r="E71" s="19">
        <f t="shared" si="4"/>
        <v>-8.7090845223077775E-3</v>
      </c>
      <c r="F71" s="19">
        <f t="shared" si="5"/>
        <v>9.2942656958387585E-5</v>
      </c>
      <c r="G71" s="19">
        <f t="shared" si="6"/>
        <v>7.113808222096939E-3</v>
      </c>
      <c r="K71" s="78"/>
      <c r="L71" s="78"/>
      <c r="M71" s="78"/>
    </row>
    <row r="72" spans="1:13" x14ac:dyDescent="0.3">
      <c r="A72" s="5">
        <v>42836</v>
      </c>
      <c r="B72" s="8">
        <v>10416.299805000001</v>
      </c>
      <c r="C72" s="8">
        <v>20651.300781000002</v>
      </c>
      <c r="D72" s="8">
        <v>18747.869140999999</v>
      </c>
      <c r="E72" s="19">
        <f t="shared" si="4"/>
        <v>-2.0524021782072832E-3</v>
      </c>
      <c r="F72" s="19">
        <f t="shared" si="5"/>
        <v>-3.2528978973752796E-4</v>
      </c>
      <c r="G72" s="19">
        <f t="shared" si="6"/>
        <v>-2.6640430716278482E-3</v>
      </c>
      <c r="K72" s="78"/>
      <c r="L72" s="78"/>
      <c r="M72" s="78"/>
    </row>
    <row r="73" spans="1:13" x14ac:dyDescent="0.3">
      <c r="A73" s="5">
        <v>42837</v>
      </c>
      <c r="B73" s="8">
        <v>10360.5</v>
      </c>
      <c r="C73" s="8">
        <v>20591.859375</v>
      </c>
      <c r="D73" s="8">
        <v>18552.609375</v>
      </c>
      <c r="E73" s="19">
        <f t="shared" si="4"/>
        <v>-5.3713699591069562E-3</v>
      </c>
      <c r="F73" s="19">
        <f t="shared" si="5"/>
        <v>-2.8824875170605745E-3</v>
      </c>
      <c r="G73" s="19">
        <f t="shared" si="6"/>
        <v>-1.0469653868255682E-2</v>
      </c>
      <c r="K73" s="78"/>
      <c r="L73" s="78"/>
      <c r="M73" s="78"/>
    </row>
    <row r="74" spans="1:13" x14ac:dyDescent="0.3">
      <c r="A74" s="5">
        <v>42838</v>
      </c>
      <c r="B74" s="8">
        <v>10326.099609000001</v>
      </c>
      <c r="C74" s="8">
        <v>20453.25</v>
      </c>
      <c r="D74" s="8">
        <v>18426.839843999998</v>
      </c>
      <c r="E74" s="19">
        <f t="shared" si="4"/>
        <v>-3.3258653775729914E-3</v>
      </c>
      <c r="F74" s="19">
        <f t="shared" si="5"/>
        <v>-6.7540276549847046E-3</v>
      </c>
      <c r="G74" s="19">
        <f t="shared" si="6"/>
        <v>-6.8021573384866134E-3</v>
      </c>
      <c r="K74" s="78"/>
      <c r="L74" s="78"/>
      <c r="M74" s="78"/>
    </row>
    <row r="75" spans="1:13" x14ac:dyDescent="0.3">
      <c r="A75" s="5">
        <v>42843</v>
      </c>
      <c r="B75" s="8">
        <v>10264.5</v>
      </c>
      <c r="C75" s="8">
        <v>20523.279297000001</v>
      </c>
      <c r="D75" s="8">
        <v>18418.589843999998</v>
      </c>
      <c r="E75" s="19">
        <f t="shared" si="4"/>
        <v>-5.9832927589021341E-3</v>
      </c>
      <c r="F75" s="19">
        <f t="shared" si="5"/>
        <v>3.4180232625893154E-3</v>
      </c>
      <c r="G75" s="19">
        <f t="shared" si="6"/>
        <v>-4.4781674187163419E-4</v>
      </c>
      <c r="K75" s="78"/>
      <c r="L75" s="78"/>
      <c r="M75" s="78"/>
    </row>
    <row r="76" spans="1:13" x14ac:dyDescent="0.3">
      <c r="A76" s="5">
        <v>42844</v>
      </c>
      <c r="B76" s="8">
        <v>10370.299805000001</v>
      </c>
      <c r="C76" s="8">
        <v>20404.490234000001</v>
      </c>
      <c r="D76" s="8">
        <v>18432.199218999998</v>
      </c>
      <c r="E76" s="19">
        <f t="shared" si="4"/>
        <v>1.0254592545387608E-2</v>
      </c>
      <c r="F76" s="19">
        <f t="shared" si="5"/>
        <v>-5.8048311902348373E-3</v>
      </c>
      <c r="G76" s="19">
        <f t="shared" si="6"/>
        <v>7.3862058125604921E-4</v>
      </c>
      <c r="K76" s="78"/>
      <c r="L76" s="78"/>
      <c r="M76" s="78"/>
    </row>
    <row r="77" spans="1:13" x14ac:dyDescent="0.3">
      <c r="A77" s="5">
        <v>42845</v>
      </c>
      <c r="B77" s="8">
        <v>10372.5</v>
      </c>
      <c r="C77" s="8">
        <v>20578.710938</v>
      </c>
      <c r="D77" s="8">
        <v>18430.490234000001</v>
      </c>
      <c r="E77" s="19">
        <f t="shared" si="4"/>
        <v>2.1214060097332139E-4</v>
      </c>
      <c r="F77" s="19">
        <f t="shared" si="5"/>
        <v>8.5021056672046503E-3</v>
      </c>
      <c r="G77" s="19">
        <f t="shared" si="6"/>
        <v>-9.2721666627217818E-5</v>
      </c>
      <c r="K77" s="78"/>
      <c r="L77" s="78"/>
      <c r="M77" s="78"/>
    </row>
    <row r="78" spans="1:13" x14ac:dyDescent="0.3">
      <c r="A78" s="5">
        <v>42846</v>
      </c>
      <c r="B78" s="8">
        <v>10377</v>
      </c>
      <c r="C78" s="8">
        <v>20547.759765999999</v>
      </c>
      <c r="D78" s="8">
        <v>18620.75</v>
      </c>
      <c r="E78" s="19">
        <f t="shared" si="4"/>
        <v>4.3374539825539034E-4</v>
      </c>
      <c r="F78" s="19">
        <f t="shared" si="5"/>
        <v>-1.5051706267813951E-3</v>
      </c>
      <c r="G78" s="19">
        <f t="shared" si="6"/>
        <v>1.027017919640907E-2</v>
      </c>
      <c r="K78" s="78"/>
      <c r="L78" s="78"/>
      <c r="M78" s="78"/>
    </row>
    <row r="79" spans="1:13" x14ac:dyDescent="0.3">
      <c r="A79" s="5">
        <v>42849</v>
      </c>
      <c r="B79" s="8">
        <v>10766.799805000001</v>
      </c>
      <c r="C79" s="8">
        <v>20763.890625</v>
      </c>
      <c r="D79" s="8">
        <v>18875.880859000001</v>
      </c>
      <c r="E79" s="19">
        <f t="shared" si="4"/>
        <v>3.6875488650377757E-2</v>
      </c>
      <c r="F79" s="19">
        <f t="shared" si="5"/>
        <v>1.046352924091422E-2</v>
      </c>
      <c r="G79" s="19">
        <f t="shared" si="6"/>
        <v>1.3608411765324364E-2</v>
      </c>
      <c r="K79" s="78"/>
      <c r="L79" s="78"/>
      <c r="M79" s="78"/>
    </row>
    <row r="80" spans="1:13" x14ac:dyDescent="0.3">
      <c r="A80" s="5">
        <v>42850</v>
      </c>
      <c r="B80" s="8">
        <v>10783.099609000001</v>
      </c>
      <c r="C80" s="8">
        <v>20996.119140999999</v>
      </c>
      <c r="D80" s="8">
        <v>19079.330077999999</v>
      </c>
      <c r="E80" s="19">
        <f t="shared" si="4"/>
        <v>1.5127501799661477E-3</v>
      </c>
      <c r="F80" s="19">
        <f t="shared" si="5"/>
        <v>1.1122167414987729E-2</v>
      </c>
      <c r="G80" s="19">
        <f t="shared" si="6"/>
        <v>1.0720592115134334E-2</v>
      </c>
      <c r="K80" s="78"/>
      <c r="L80" s="78"/>
      <c r="M80" s="78"/>
    </row>
    <row r="81" spans="1:13" x14ac:dyDescent="0.3">
      <c r="A81" s="5">
        <v>42851</v>
      </c>
      <c r="B81" s="8">
        <v>10763.400390999999</v>
      </c>
      <c r="C81" s="8">
        <v>20975.089843999998</v>
      </c>
      <c r="D81" s="8">
        <v>19289.429688</v>
      </c>
      <c r="E81" s="19">
        <f t="shared" si="4"/>
        <v>-1.8285311757119547E-3</v>
      </c>
      <c r="F81" s="19">
        <f t="shared" si="5"/>
        <v>-1.0020821066776173E-3</v>
      </c>
      <c r="G81" s="19">
        <f t="shared" si="6"/>
        <v>1.095170712948821E-2</v>
      </c>
      <c r="K81" s="78"/>
      <c r="L81" s="78"/>
      <c r="M81" s="78"/>
    </row>
    <row r="82" spans="1:13" x14ac:dyDescent="0.3">
      <c r="A82" s="5">
        <v>42852</v>
      </c>
      <c r="B82" s="8">
        <v>10683.900390999999</v>
      </c>
      <c r="C82" s="8">
        <v>20981.330077999999</v>
      </c>
      <c r="D82" s="8">
        <v>19251.869140999999</v>
      </c>
      <c r="E82" s="19">
        <f t="shared" si="4"/>
        <v>-7.413554267080698E-3</v>
      </c>
      <c r="F82" s="19">
        <f t="shared" si="5"/>
        <v>2.9746265566100581E-4</v>
      </c>
      <c r="G82" s="19">
        <f t="shared" si="6"/>
        <v>-1.94910706345158E-3</v>
      </c>
      <c r="K82" s="78"/>
      <c r="L82" s="78"/>
      <c r="M82" s="78"/>
    </row>
    <row r="83" spans="1:13" x14ac:dyDescent="0.3">
      <c r="A83" s="5">
        <v>42853</v>
      </c>
      <c r="B83" s="8">
        <v>10715.799805000001</v>
      </c>
      <c r="C83" s="8">
        <v>20940.509765999999</v>
      </c>
      <c r="D83" s="8">
        <v>19196.740234000001</v>
      </c>
      <c r="E83" s="19">
        <f t="shared" si="4"/>
        <v>2.9812976195949994E-3</v>
      </c>
      <c r="F83" s="19">
        <f t="shared" si="5"/>
        <v>-1.9474491125874337E-3</v>
      </c>
      <c r="G83" s="19">
        <f t="shared" si="6"/>
        <v>-2.8676691134290784E-3</v>
      </c>
      <c r="K83" s="78"/>
      <c r="L83" s="78"/>
      <c r="M83" s="78"/>
    </row>
    <row r="84" spans="1:13" x14ac:dyDescent="0.3">
      <c r="A84" s="5">
        <v>42857</v>
      </c>
      <c r="B84" s="8">
        <v>10820.299805000001</v>
      </c>
      <c r="C84" s="8">
        <v>20949.890625</v>
      </c>
      <c r="D84" s="8">
        <v>19445.699218999998</v>
      </c>
      <c r="E84" s="19">
        <f t="shared" si="4"/>
        <v>9.7047118145281771E-3</v>
      </c>
      <c r="F84" s="19">
        <f t="shared" si="5"/>
        <v>4.4787631864343834E-4</v>
      </c>
      <c r="G84" s="19">
        <f t="shared" si="6"/>
        <v>1.2885440627697349E-2</v>
      </c>
      <c r="K84" s="78"/>
      <c r="L84" s="78"/>
      <c r="M84" s="78"/>
    </row>
    <row r="85" spans="1:13" x14ac:dyDescent="0.3">
      <c r="A85" s="5">
        <v>42858</v>
      </c>
      <c r="B85" s="8">
        <v>10837</v>
      </c>
      <c r="C85" s="8">
        <v>20957.900390999999</v>
      </c>
      <c r="D85" s="8">
        <v>19445.699218999998</v>
      </c>
      <c r="E85" s="19">
        <f t="shared" si="4"/>
        <v>1.5422234960423408E-3</v>
      </c>
      <c r="F85" s="19">
        <f t="shared" si="5"/>
        <v>3.8225665936302683E-4</v>
      </c>
      <c r="G85" s="19">
        <f t="shared" si="6"/>
        <v>0</v>
      </c>
      <c r="K85" s="78"/>
      <c r="L85" s="78"/>
      <c r="M85" s="78"/>
    </row>
    <row r="86" spans="1:13" x14ac:dyDescent="0.3">
      <c r="A86" s="5">
        <v>42859</v>
      </c>
      <c r="B86" s="8">
        <v>11012.900390999999</v>
      </c>
      <c r="C86" s="8">
        <v>20951.470702999999</v>
      </c>
      <c r="D86" s="8">
        <v>19445.699218999998</v>
      </c>
      <c r="E86" s="19">
        <f t="shared" si="4"/>
        <v>1.6101143526569786E-2</v>
      </c>
      <c r="F86" s="19">
        <f t="shared" si="5"/>
        <v>-3.0683772543498109E-4</v>
      </c>
      <c r="G86" s="19">
        <f t="shared" si="6"/>
        <v>0</v>
      </c>
      <c r="K86" s="78"/>
      <c r="L86" s="78"/>
      <c r="M86" s="78"/>
    </row>
    <row r="87" spans="1:13" x14ac:dyDescent="0.3">
      <c r="A87" s="5">
        <v>42860</v>
      </c>
      <c r="B87" s="8">
        <v>11135.400390999999</v>
      </c>
      <c r="C87" s="8">
        <v>21006.939452999999</v>
      </c>
      <c r="D87" s="8">
        <v>19445.699218999998</v>
      </c>
      <c r="E87" s="19">
        <f t="shared" si="4"/>
        <v>1.1061909475990648E-2</v>
      </c>
      <c r="F87" s="19">
        <f t="shared" si="5"/>
        <v>2.6439887549333393E-3</v>
      </c>
      <c r="G87" s="19">
        <f t="shared" si="6"/>
        <v>0</v>
      </c>
      <c r="K87" s="78"/>
      <c r="L87" s="78"/>
      <c r="M87" s="78"/>
    </row>
    <row r="88" spans="1:13" x14ac:dyDescent="0.3">
      <c r="A88" s="5">
        <v>42863</v>
      </c>
      <c r="B88" s="8">
        <v>11096.299805000001</v>
      </c>
      <c r="C88" s="8">
        <v>21012.279297000001</v>
      </c>
      <c r="D88" s="8">
        <v>19895.699218999998</v>
      </c>
      <c r="E88" s="19">
        <f t="shared" si="4"/>
        <v>-3.5175560997932473E-3</v>
      </c>
      <c r="F88" s="19">
        <f t="shared" si="5"/>
        <v>2.5416198528191848E-4</v>
      </c>
      <c r="G88" s="19">
        <f t="shared" si="6"/>
        <v>2.2877662956889561E-2</v>
      </c>
      <c r="K88" s="78"/>
      <c r="L88" s="78"/>
      <c r="M88" s="78"/>
    </row>
    <row r="89" spans="1:13" x14ac:dyDescent="0.3">
      <c r="A89" s="5">
        <v>42864</v>
      </c>
      <c r="B89" s="8">
        <v>11049.200194999999</v>
      </c>
      <c r="C89" s="8">
        <v>20975.779297000001</v>
      </c>
      <c r="D89" s="8">
        <v>19843</v>
      </c>
      <c r="E89" s="19">
        <f t="shared" si="4"/>
        <v>-4.2536570424478413E-3</v>
      </c>
      <c r="F89" s="19">
        <f t="shared" si="5"/>
        <v>-1.738589990404815E-3</v>
      </c>
      <c r="G89" s="19">
        <f t="shared" si="6"/>
        <v>-2.6522886218737262E-3</v>
      </c>
      <c r="K89" s="78"/>
      <c r="L89" s="78"/>
      <c r="M89" s="78"/>
    </row>
    <row r="90" spans="1:13" x14ac:dyDescent="0.3">
      <c r="A90" s="5">
        <v>42865</v>
      </c>
      <c r="B90" s="8">
        <v>11034.799805000001</v>
      </c>
      <c r="C90" s="8">
        <v>20943.109375</v>
      </c>
      <c r="D90" s="8">
        <v>19900.089843999998</v>
      </c>
      <c r="E90" s="19">
        <f t="shared" si="4"/>
        <v>-1.304147078519593E-3</v>
      </c>
      <c r="F90" s="19">
        <f t="shared" si="5"/>
        <v>-1.558721123082816E-3</v>
      </c>
      <c r="G90" s="19">
        <f t="shared" si="6"/>
        <v>2.8729463910093823E-3</v>
      </c>
      <c r="K90" s="78"/>
      <c r="L90" s="78"/>
      <c r="M90" s="78"/>
    </row>
    <row r="91" spans="1:13" x14ac:dyDescent="0.3">
      <c r="A91" s="5">
        <v>42866</v>
      </c>
      <c r="B91" s="8">
        <v>10861.400390999999</v>
      </c>
      <c r="C91" s="8">
        <v>20919.419922000001</v>
      </c>
      <c r="D91" s="8">
        <v>19961.550781000002</v>
      </c>
      <c r="E91" s="19">
        <f t="shared" si="4"/>
        <v>-1.5838642082620008E-2</v>
      </c>
      <c r="F91" s="19">
        <f t="shared" si="5"/>
        <v>-1.1317737330492354E-3</v>
      </c>
      <c r="G91" s="19">
        <f t="shared" si="6"/>
        <v>3.0837158100147132E-3</v>
      </c>
      <c r="K91" s="78"/>
      <c r="L91" s="78"/>
      <c r="M91" s="78"/>
    </row>
    <row r="92" spans="1:13" x14ac:dyDescent="0.3">
      <c r="A92" s="5">
        <v>42867</v>
      </c>
      <c r="B92" s="8">
        <v>10897</v>
      </c>
      <c r="C92" s="8">
        <v>20896.609375</v>
      </c>
      <c r="D92" s="8">
        <v>19883.900390999999</v>
      </c>
      <c r="E92" s="19">
        <f t="shared" si="4"/>
        <v>3.2722663547112029E-3</v>
      </c>
      <c r="F92" s="19">
        <f t="shared" si="5"/>
        <v>-1.0909954697299847E-3</v>
      </c>
      <c r="G92" s="19">
        <f t="shared" si="6"/>
        <v>-3.8975835893904479E-3</v>
      </c>
      <c r="K92" s="78"/>
      <c r="L92" s="78"/>
      <c r="M92" s="78"/>
    </row>
    <row r="93" spans="1:13" x14ac:dyDescent="0.3">
      <c r="A93" s="5">
        <v>42870</v>
      </c>
      <c r="B93" s="8">
        <v>10957.799805000001</v>
      </c>
      <c r="C93" s="8">
        <v>20981.939452999999</v>
      </c>
      <c r="D93" s="8">
        <v>19869.849609000001</v>
      </c>
      <c r="E93" s="19">
        <f t="shared" si="4"/>
        <v>5.5639916536219828E-3</v>
      </c>
      <c r="F93" s="19">
        <f t="shared" si="5"/>
        <v>4.0751266925561878E-3</v>
      </c>
      <c r="G93" s="19">
        <f t="shared" si="6"/>
        <v>-7.0689092652090975E-4</v>
      </c>
      <c r="K93" s="78"/>
      <c r="L93" s="78"/>
      <c r="M93" s="78"/>
    </row>
    <row r="94" spans="1:13" x14ac:dyDescent="0.3">
      <c r="A94" s="5">
        <v>42871</v>
      </c>
      <c r="B94" s="8">
        <v>10982.400390999999</v>
      </c>
      <c r="C94" s="8">
        <v>20979.75</v>
      </c>
      <c r="D94" s="8">
        <v>19919.820313</v>
      </c>
      <c r="E94" s="19">
        <f t="shared" si="4"/>
        <v>2.2425133854434638E-3</v>
      </c>
      <c r="F94" s="19">
        <f t="shared" si="5"/>
        <v>-1.043548546555829E-4</v>
      </c>
      <c r="G94" s="19">
        <f t="shared" si="6"/>
        <v>2.5117438958129749E-3</v>
      </c>
      <c r="K94" s="78"/>
      <c r="L94" s="78"/>
      <c r="M94" s="78"/>
    </row>
    <row r="95" spans="1:13" x14ac:dyDescent="0.3">
      <c r="A95" s="5">
        <v>42872</v>
      </c>
      <c r="B95" s="8">
        <v>10786.099609000001</v>
      </c>
      <c r="C95" s="8">
        <v>20606.929688</v>
      </c>
      <c r="D95" s="8">
        <v>19814.880859000001</v>
      </c>
      <c r="E95" s="19">
        <f t="shared" si="4"/>
        <v>-1.8035795134534991E-2</v>
      </c>
      <c r="F95" s="19">
        <f t="shared" si="5"/>
        <v>-1.7930274936989846E-2</v>
      </c>
      <c r="G95" s="19">
        <f t="shared" si="6"/>
        <v>-5.2820177268900126E-3</v>
      </c>
      <c r="K95" s="78"/>
      <c r="L95" s="78"/>
      <c r="M95" s="78"/>
    </row>
    <row r="96" spans="1:13" x14ac:dyDescent="0.3">
      <c r="A96" s="5">
        <v>42873</v>
      </c>
      <c r="B96" s="8">
        <v>10684.900390999999</v>
      </c>
      <c r="C96" s="8">
        <v>20663.019531000002</v>
      </c>
      <c r="D96" s="8">
        <v>19553.859375</v>
      </c>
      <c r="E96" s="19">
        <f t="shared" si="4"/>
        <v>-9.4266654926324894E-3</v>
      </c>
      <c r="F96" s="19">
        <f t="shared" si="5"/>
        <v>2.7181946475253803E-3</v>
      </c>
      <c r="G96" s="19">
        <f t="shared" si="6"/>
        <v>-1.3260536522728499E-2</v>
      </c>
      <c r="K96" s="78"/>
      <c r="L96" s="78"/>
      <c r="M96" s="78"/>
    </row>
    <row r="97" spans="1:13" x14ac:dyDescent="0.3">
      <c r="A97" s="5">
        <v>42874</v>
      </c>
      <c r="B97" s="8">
        <v>10835.400390999999</v>
      </c>
      <c r="C97" s="8">
        <v>20804.839843999998</v>
      </c>
      <c r="D97" s="8">
        <v>19590.759765999999</v>
      </c>
      <c r="E97" s="19">
        <f t="shared" si="4"/>
        <v>1.3987021382991602E-2</v>
      </c>
      <c r="F97" s="19">
        <f t="shared" si="5"/>
        <v>6.8400379509455326E-3</v>
      </c>
      <c r="G97" s="19">
        <f t="shared" si="6"/>
        <v>1.8853371288284366E-3</v>
      </c>
      <c r="K97" s="78"/>
      <c r="L97" s="78"/>
      <c r="M97" s="78"/>
    </row>
    <row r="98" spans="1:13" x14ac:dyDescent="0.3">
      <c r="A98" s="5">
        <v>42877</v>
      </c>
      <c r="B98" s="8">
        <v>10793.400390999999</v>
      </c>
      <c r="C98" s="8">
        <v>20894.830077999999</v>
      </c>
      <c r="D98" s="8">
        <v>19678.279297000001</v>
      </c>
      <c r="E98" s="19">
        <f t="shared" si="4"/>
        <v>-3.8837153492391114E-3</v>
      </c>
      <c r="F98" s="19">
        <f t="shared" si="5"/>
        <v>4.3161192340258831E-3</v>
      </c>
      <c r="G98" s="19">
        <f t="shared" si="6"/>
        <v>4.4574391427447567E-3</v>
      </c>
      <c r="K98" s="78"/>
      <c r="L98" s="78"/>
      <c r="M98" s="78"/>
    </row>
    <row r="99" spans="1:13" x14ac:dyDescent="0.3">
      <c r="A99" s="5">
        <v>42878</v>
      </c>
      <c r="B99" s="8">
        <v>10916.299805000001</v>
      </c>
      <c r="C99" s="8">
        <v>20937.910156000002</v>
      </c>
      <c r="D99" s="8">
        <v>19613.279297000001</v>
      </c>
      <c r="E99" s="19">
        <f t="shared" si="4"/>
        <v>1.1322194759214345E-2</v>
      </c>
      <c r="F99" s="19">
        <f t="shared" si="5"/>
        <v>2.0596352516322582E-3</v>
      </c>
      <c r="G99" s="19">
        <f t="shared" si="6"/>
        <v>-3.3086017262408869E-3</v>
      </c>
      <c r="K99" s="78"/>
      <c r="L99" s="78"/>
      <c r="M99" s="78"/>
    </row>
    <row r="100" spans="1:13" x14ac:dyDescent="0.3">
      <c r="A100" s="5">
        <v>42879</v>
      </c>
      <c r="B100" s="8">
        <v>10907.400390999999</v>
      </c>
      <c r="C100" s="8">
        <v>21012.419922000001</v>
      </c>
      <c r="D100" s="8">
        <v>19742.980468999998</v>
      </c>
      <c r="E100" s="19">
        <f t="shared" si="4"/>
        <v>-8.1557338245760182E-4</v>
      </c>
      <c r="F100" s="19">
        <f t="shared" si="5"/>
        <v>3.5522888241000588E-3</v>
      </c>
      <c r="G100" s="19">
        <f t="shared" si="6"/>
        <v>6.5911568998306587E-3</v>
      </c>
      <c r="K100" s="78"/>
      <c r="L100" s="78"/>
      <c r="M100" s="78"/>
    </row>
    <row r="101" spans="1:13" x14ac:dyDescent="0.3">
      <c r="A101" s="5">
        <v>42880</v>
      </c>
      <c r="B101" s="8">
        <v>10937.700194999999</v>
      </c>
      <c r="C101" s="8">
        <v>21082.949218999998</v>
      </c>
      <c r="D101" s="8">
        <v>19813.130859000001</v>
      </c>
      <c r="E101" s="19">
        <f t="shared" si="4"/>
        <v>2.7740612419258292E-3</v>
      </c>
      <c r="F101" s="19">
        <f t="shared" si="5"/>
        <v>3.350932154082826E-3</v>
      </c>
      <c r="G101" s="19">
        <f t="shared" si="6"/>
        <v>3.5468837147078192E-3</v>
      </c>
      <c r="K101" s="78"/>
      <c r="L101" s="78"/>
      <c r="M101" s="78"/>
    </row>
    <row r="102" spans="1:13" x14ac:dyDescent="0.3">
      <c r="A102" s="5">
        <v>42881</v>
      </c>
      <c r="B102" s="8">
        <v>10904.200194999999</v>
      </c>
      <c r="C102" s="8">
        <v>21080.279297000001</v>
      </c>
      <c r="D102" s="8">
        <v>19686.839843999998</v>
      </c>
      <c r="E102" s="19">
        <f t="shared" si="4"/>
        <v>-3.0675010571603908E-3</v>
      </c>
      <c r="F102" s="19">
        <f t="shared" si="5"/>
        <v>-1.266469432032655E-4</v>
      </c>
      <c r="G102" s="19">
        <f t="shared" si="6"/>
        <v>-6.3945083039758628E-3</v>
      </c>
      <c r="K102" s="78"/>
      <c r="L102" s="78"/>
      <c r="M102" s="78"/>
    </row>
    <row r="103" spans="1:13" x14ac:dyDescent="0.3">
      <c r="A103" s="5">
        <v>42884</v>
      </c>
      <c r="B103" s="8">
        <v>10884</v>
      </c>
      <c r="C103" s="8">
        <v>21080.279297000001</v>
      </c>
      <c r="D103" s="8">
        <v>19682.570313</v>
      </c>
      <c r="E103" s="19">
        <f t="shared" si="4"/>
        <v>-1.8542330809218697E-3</v>
      </c>
      <c r="F103" s="19">
        <f t="shared" si="5"/>
        <v>0</v>
      </c>
      <c r="G103" s="19">
        <f t="shared" si="6"/>
        <v>-2.1689585897830132E-4</v>
      </c>
      <c r="K103" s="78"/>
      <c r="L103" s="78"/>
      <c r="M103" s="78"/>
    </row>
    <row r="104" spans="1:13" x14ac:dyDescent="0.3">
      <c r="A104" s="5">
        <v>42885</v>
      </c>
      <c r="B104" s="8">
        <v>10876.900390999999</v>
      </c>
      <c r="C104" s="8">
        <v>21029.470702999999</v>
      </c>
      <c r="D104" s="8">
        <v>19677.849609000001</v>
      </c>
      <c r="E104" s="19">
        <f t="shared" si="4"/>
        <v>-6.5251061530869161E-4</v>
      </c>
      <c r="F104" s="19">
        <f t="shared" si="5"/>
        <v>-2.4131522346323444E-3</v>
      </c>
      <c r="G104" s="19">
        <f t="shared" si="6"/>
        <v>-2.3987061276222089E-4</v>
      </c>
      <c r="K104" s="78"/>
      <c r="L104" s="78"/>
      <c r="M104" s="78"/>
    </row>
    <row r="105" spans="1:13" x14ac:dyDescent="0.3">
      <c r="A105" s="5">
        <v>42886</v>
      </c>
      <c r="B105" s="8">
        <v>10880</v>
      </c>
      <c r="C105" s="8">
        <v>21008.650390999999</v>
      </c>
      <c r="D105" s="8">
        <v>19650.570313</v>
      </c>
      <c r="E105" s="19">
        <f t="shared" si="4"/>
        <v>2.849311221052893E-4</v>
      </c>
      <c r="F105" s="19">
        <f t="shared" si="5"/>
        <v>-9.9054444682782376E-4</v>
      </c>
      <c r="G105" s="19">
        <f t="shared" si="6"/>
        <v>-1.3872563621409977E-3</v>
      </c>
      <c r="K105" s="78"/>
      <c r="L105" s="78"/>
      <c r="M105" s="78"/>
    </row>
    <row r="106" spans="1:13" x14ac:dyDescent="0.3">
      <c r="A106" s="5">
        <v>42887</v>
      </c>
      <c r="B106" s="8">
        <v>10881</v>
      </c>
      <c r="C106" s="8">
        <v>21144.179688</v>
      </c>
      <c r="D106" s="8">
        <v>19860.029297000001</v>
      </c>
      <c r="E106" s="19">
        <f t="shared" si="4"/>
        <v>9.1907541078351814E-5</v>
      </c>
      <c r="F106" s="19">
        <f t="shared" si="5"/>
        <v>6.4303992760362484E-3</v>
      </c>
      <c r="G106" s="19">
        <f t="shared" si="6"/>
        <v>1.0602772335736336E-2</v>
      </c>
      <c r="K106" s="78"/>
      <c r="L106" s="78"/>
      <c r="M106" s="78"/>
    </row>
    <row r="107" spans="1:13" x14ac:dyDescent="0.3">
      <c r="A107" s="5">
        <v>42888</v>
      </c>
      <c r="B107" s="8">
        <v>10905.900390999999</v>
      </c>
      <c r="C107" s="8">
        <v>21206.289063</v>
      </c>
      <c r="D107" s="8">
        <v>20177.279297000001</v>
      </c>
      <c r="E107" s="19">
        <f t="shared" si="4"/>
        <v>2.2858140804844869E-3</v>
      </c>
      <c r="F107" s="19">
        <f t="shared" si="5"/>
        <v>2.9331160367217289E-3</v>
      </c>
      <c r="G107" s="19">
        <f t="shared" si="6"/>
        <v>1.5848050289809072E-2</v>
      </c>
      <c r="K107" s="78"/>
      <c r="L107" s="78"/>
      <c r="M107" s="78"/>
    </row>
    <row r="108" spans="1:13" x14ac:dyDescent="0.3">
      <c r="A108" s="5">
        <v>42891</v>
      </c>
      <c r="B108" s="8">
        <v>10884.700194999999</v>
      </c>
      <c r="C108" s="8">
        <v>21184.039063</v>
      </c>
      <c r="D108" s="8">
        <v>20170.820313</v>
      </c>
      <c r="E108" s="19">
        <f t="shared" si="4"/>
        <v>-1.9458116911752834E-3</v>
      </c>
      <c r="F108" s="19">
        <f t="shared" si="5"/>
        <v>-1.0497678610639964E-3</v>
      </c>
      <c r="G108" s="19">
        <f t="shared" si="6"/>
        <v>-3.2016298748175742E-4</v>
      </c>
      <c r="K108" s="78"/>
      <c r="L108" s="78"/>
      <c r="M108" s="78"/>
    </row>
    <row r="109" spans="1:13" x14ac:dyDescent="0.3">
      <c r="A109" s="5">
        <v>42892</v>
      </c>
      <c r="B109" s="8">
        <v>10879.700194999999</v>
      </c>
      <c r="C109" s="8">
        <v>21136.230468999998</v>
      </c>
      <c r="D109" s="8">
        <v>19979.900390999999</v>
      </c>
      <c r="E109" s="19">
        <f t="shared" si="4"/>
        <v>-4.5946591666816579E-4</v>
      </c>
      <c r="F109" s="19">
        <f t="shared" si="5"/>
        <v>-2.2593719211297385E-3</v>
      </c>
      <c r="G109" s="19">
        <f t="shared" si="6"/>
        <v>-9.5102333219548047E-3</v>
      </c>
      <c r="K109" s="78"/>
      <c r="L109" s="78"/>
      <c r="M109" s="78"/>
    </row>
    <row r="110" spans="1:13" x14ac:dyDescent="0.3">
      <c r="A110" s="5">
        <v>42893</v>
      </c>
      <c r="B110" s="8">
        <v>10871.700194999999</v>
      </c>
      <c r="C110" s="8">
        <v>21173.689452999999</v>
      </c>
      <c r="D110" s="8">
        <v>19984.619140999999</v>
      </c>
      <c r="E110" s="19">
        <f t="shared" si="4"/>
        <v>-7.3558485589752956E-4</v>
      </c>
      <c r="F110" s="19">
        <f t="shared" si="5"/>
        <v>1.7706955653118567E-3</v>
      </c>
      <c r="G110" s="19">
        <f t="shared" si="6"/>
        <v>2.3614696621840058E-4</v>
      </c>
      <c r="K110" s="78"/>
      <c r="L110" s="78"/>
      <c r="M110" s="78"/>
    </row>
    <row r="111" spans="1:13" x14ac:dyDescent="0.3">
      <c r="A111" s="5">
        <v>42894</v>
      </c>
      <c r="B111" s="8">
        <v>10953.099609000001</v>
      </c>
      <c r="C111" s="8">
        <v>21182.529297000001</v>
      </c>
      <c r="D111" s="8">
        <v>19909.259765999999</v>
      </c>
      <c r="E111" s="19">
        <f t="shared" si="4"/>
        <v>7.4593849354001778E-3</v>
      </c>
      <c r="F111" s="19">
        <f t="shared" si="5"/>
        <v>4.1740478207096394E-4</v>
      </c>
      <c r="G111" s="19">
        <f t="shared" si="6"/>
        <v>-3.7779963593393478E-3</v>
      </c>
      <c r="K111" s="78"/>
      <c r="L111" s="78"/>
      <c r="M111" s="78"/>
    </row>
    <row r="112" spans="1:13" x14ac:dyDescent="0.3">
      <c r="A112" s="5">
        <v>42895</v>
      </c>
      <c r="B112" s="8">
        <v>10978.299805000001</v>
      </c>
      <c r="C112" s="8">
        <v>21271.970702999999</v>
      </c>
      <c r="D112" s="8">
        <v>20013.259765999999</v>
      </c>
      <c r="E112" s="19">
        <f t="shared" si="4"/>
        <v>2.298093853016389E-3</v>
      </c>
      <c r="F112" s="19">
        <f t="shared" si="5"/>
        <v>4.2135245181050291E-3</v>
      </c>
      <c r="G112" s="19">
        <f t="shared" si="6"/>
        <v>5.2101037949156565E-3</v>
      </c>
      <c r="K112" s="78"/>
      <c r="L112" s="78"/>
      <c r="M112" s="78"/>
    </row>
    <row r="113" spans="1:13" x14ac:dyDescent="0.3">
      <c r="A113" s="5">
        <v>42898</v>
      </c>
      <c r="B113" s="8">
        <v>10842.400390999999</v>
      </c>
      <c r="C113" s="8">
        <v>21235.669922000001</v>
      </c>
      <c r="D113" s="8">
        <v>19908.580077999999</v>
      </c>
      <c r="E113" s="19">
        <f t="shared" si="4"/>
        <v>-1.2456169592240213E-2</v>
      </c>
      <c r="F113" s="19">
        <f t="shared" si="5"/>
        <v>-1.7079654053160371E-3</v>
      </c>
      <c r="G113" s="19">
        <f t="shared" si="6"/>
        <v>-5.2442436680342885E-3</v>
      </c>
      <c r="K113" s="78"/>
      <c r="L113" s="78"/>
      <c r="M113" s="78"/>
    </row>
    <row r="114" spans="1:13" x14ac:dyDescent="0.3">
      <c r="A114" s="5">
        <v>42899</v>
      </c>
      <c r="B114" s="8">
        <v>10882.099609000001</v>
      </c>
      <c r="C114" s="8">
        <v>21328.470702999999</v>
      </c>
      <c r="D114" s="8">
        <v>19898.75</v>
      </c>
      <c r="E114" s="19">
        <f t="shared" si="4"/>
        <v>3.6547917963768183E-3</v>
      </c>
      <c r="F114" s="19">
        <f t="shared" si="5"/>
        <v>4.3605216354083752E-3</v>
      </c>
      <c r="G114" s="19">
        <f t="shared" si="6"/>
        <v>-4.9388281909637174E-4</v>
      </c>
      <c r="K114" s="78"/>
      <c r="L114" s="78"/>
      <c r="M114" s="78"/>
    </row>
    <row r="115" spans="1:13" x14ac:dyDescent="0.3">
      <c r="A115" s="5">
        <v>42900</v>
      </c>
      <c r="B115" s="8">
        <v>10775.799805000001</v>
      </c>
      <c r="C115" s="8">
        <v>21374.560547000001</v>
      </c>
      <c r="D115" s="8">
        <v>19883.519531000002</v>
      </c>
      <c r="E115" s="19">
        <f t="shared" si="4"/>
        <v>-9.8163405008827708E-3</v>
      </c>
      <c r="F115" s="19">
        <f t="shared" si="5"/>
        <v>2.1586224934270152E-3</v>
      </c>
      <c r="G115" s="19">
        <f t="shared" si="6"/>
        <v>-7.656913456003168E-4</v>
      </c>
      <c r="K115" s="78"/>
      <c r="L115" s="78"/>
      <c r="M115" s="78"/>
    </row>
    <row r="116" spans="1:13" x14ac:dyDescent="0.3">
      <c r="A116" s="5">
        <v>42901</v>
      </c>
      <c r="B116" s="8">
        <v>10699.599609000001</v>
      </c>
      <c r="C116" s="8">
        <v>21359.900390999999</v>
      </c>
      <c r="D116" s="8">
        <v>19831.820313</v>
      </c>
      <c r="E116" s="19">
        <f t="shared" si="4"/>
        <v>-7.0965400291897653E-3</v>
      </c>
      <c r="F116" s="19">
        <f t="shared" si="5"/>
        <v>-6.8610466837823155E-4</v>
      </c>
      <c r="G116" s="19">
        <f t="shared" si="6"/>
        <v>-2.6034901076110446E-3</v>
      </c>
      <c r="K116" s="78"/>
      <c r="L116" s="78"/>
      <c r="M116" s="78"/>
    </row>
    <row r="117" spans="1:13" x14ac:dyDescent="0.3">
      <c r="A117" s="5">
        <v>42902</v>
      </c>
      <c r="B117" s="8">
        <v>10759.400390999999</v>
      </c>
      <c r="C117" s="8">
        <v>21384.279297000001</v>
      </c>
      <c r="D117" s="8">
        <v>19943.259765999999</v>
      </c>
      <c r="E117" s="19">
        <f t="shared" si="4"/>
        <v>5.5735063893076735E-3</v>
      </c>
      <c r="F117" s="19">
        <f t="shared" si="5"/>
        <v>1.1406890398355277E-3</v>
      </c>
      <c r="G117" s="19">
        <f t="shared" si="6"/>
        <v>5.6034956747111246E-3</v>
      </c>
      <c r="K117" s="78"/>
      <c r="L117" s="78"/>
      <c r="M117" s="78"/>
    </row>
    <row r="118" spans="1:13" x14ac:dyDescent="0.3">
      <c r="A118" s="5">
        <v>42905</v>
      </c>
      <c r="B118" s="8">
        <v>10848.900390999999</v>
      </c>
      <c r="C118" s="8">
        <v>21528.990234000001</v>
      </c>
      <c r="D118" s="8">
        <v>20067.75</v>
      </c>
      <c r="E118" s="19">
        <f t="shared" si="4"/>
        <v>8.2839009615501141E-3</v>
      </c>
      <c r="F118" s="19">
        <f t="shared" si="5"/>
        <v>6.744370080131885E-3</v>
      </c>
      <c r="G118" s="19">
        <f t="shared" si="6"/>
        <v>6.2228189916906417E-3</v>
      </c>
      <c r="K118" s="78"/>
      <c r="L118" s="78"/>
      <c r="M118" s="78"/>
    </row>
    <row r="119" spans="1:13" x14ac:dyDescent="0.3">
      <c r="A119" s="5">
        <v>42906</v>
      </c>
      <c r="B119" s="8">
        <v>10746.099609000001</v>
      </c>
      <c r="C119" s="8">
        <v>21467.140625</v>
      </c>
      <c r="D119" s="8">
        <v>20230.410156000002</v>
      </c>
      <c r="E119" s="19">
        <f t="shared" si="4"/>
        <v>-9.5208667327193672E-3</v>
      </c>
      <c r="F119" s="19">
        <f t="shared" si="5"/>
        <v>-2.8769868555784412E-3</v>
      </c>
      <c r="G119" s="19">
        <f t="shared" si="6"/>
        <v>8.0728767153487157E-3</v>
      </c>
      <c r="K119" s="78"/>
      <c r="L119" s="78"/>
      <c r="M119" s="78"/>
    </row>
    <row r="120" spans="1:13" x14ac:dyDescent="0.3">
      <c r="A120" s="5">
        <v>42907</v>
      </c>
      <c r="B120" s="8">
        <v>10740.700194999999</v>
      </c>
      <c r="C120" s="8">
        <v>21410.029297000001</v>
      </c>
      <c r="D120" s="8">
        <v>20138.789063</v>
      </c>
      <c r="E120" s="19">
        <f t="shared" si="4"/>
        <v>-5.0257964544799438E-4</v>
      </c>
      <c r="F120" s="19">
        <f t="shared" si="5"/>
        <v>-2.663952022895614E-3</v>
      </c>
      <c r="G120" s="19">
        <f t="shared" si="6"/>
        <v>-4.5391661011924943E-3</v>
      </c>
      <c r="K120" s="78"/>
      <c r="L120" s="78"/>
      <c r="M120" s="78"/>
    </row>
    <row r="121" spans="1:13" x14ac:dyDescent="0.3">
      <c r="A121" s="5">
        <v>42908</v>
      </c>
      <c r="B121" s="8">
        <v>10709.900390999999</v>
      </c>
      <c r="C121" s="8">
        <v>21397.289063</v>
      </c>
      <c r="D121" s="8">
        <v>20110.509765999999</v>
      </c>
      <c r="E121" s="19">
        <f t="shared" si="4"/>
        <v>-2.8716981646068809E-3</v>
      </c>
      <c r="F121" s="19">
        <f t="shared" si="5"/>
        <v>-5.9523627567703921E-4</v>
      </c>
      <c r="G121" s="19">
        <f t="shared" si="6"/>
        <v>-1.4052071701184587E-3</v>
      </c>
      <c r="K121" s="78"/>
      <c r="L121" s="78"/>
      <c r="M121" s="78"/>
    </row>
    <row r="122" spans="1:13" x14ac:dyDescent="0.3">
      <c r="A122" s="5">
        <v>42909</v>
      </c>
      <c r="B122" s="8">
        <v>10630.799805000001</v>
      </c>
      <c r="C122" s="8">
        <v>21394.759765999999</v>
      </c>
      <c r="D122" s="8">
        <v>20132.669922000001</v>
      </c>
      <c r="E122" s="19">
        <f t="shared" si="4"/>
        <v>-7.4131539752610217E-3</v>
      </c>
      <c r="F122" s="19">
        <f t="shared" si="5"/>
        <v>-1.1821340983475628E-4</v>
      </c>
      <c r="G122" s="19">
        <f t="shared" si="6"/>
        <v>1.1013124912903263E-3</v>
      </c>
      <c r="K122" s="78"/>
      <c r="L122" s="78"/>
      <c r="M122" s="78"/>
    </row>
    <row r="123" spans="1:13" x14ac:dyDescent="0.3">
      <c r="A123" s="5">
        <v>42912</v>
      </c>
      <c r="B123" s="8">
        <v>10696.599609000001</v>
      </c>
      <c r="C123" s="8">
        <v>21409.550781000002</v>
      </c>
      <c r="D123" s="8">
        <v>20153.349609000001</v>
      </c>
      <c r="E123" s="19">
        <f t="shared" si="4"/>
        <v>6.1704675284655159E-3</v>
      </c>
      <c r="F123" s="19">
        <f t="shared" si="5"/>
        <v>6.9109934956040724E-4</v>
      </c>
      <c r="G123" s="19">
        <f t="shared" si="6"/>
        <v>1.0266434389452652E-3</v>
      </c>
      <c r="K123" s="78"/>
      <c r="L123" s="78"/>
      <c r="M123" s="78"/>
    </row>
    <row r="124" spans="1:13" x14ac:dyDescent="0.3">
      <c r="A124" s="5">
        <v>42913</v>
      </c>
      <c r="B124" s="8">
        <v>10647.900390999999</v>
      </c>
      <c r="C124" s="8">
        <v>21310.660156000002</v>
      </c>
      <c r="D124" s="8">
        <v>20225.089843999998</v>
      </c>
      <c r="E124" s="19">
        <f t="shared" si="4"/>
        <v>-4.5631710748327324E-3</v>
      </c>
      <c r="F124" s="19">
        <f t="shared" si="5"/>
        <v>-4.629696317821866E-3</v>
      </c>
      <c r="G124" s="19">
        <f t="shared" si="6"/>
        <v>3.5533968849852408E-3</v>
      </c>
      <c r="K124" s="78"/>
      <c r="L124" s="78"/>
      <c r="M124" s="78"/>
    </row>
    <row r="125" spans="1:13" x14ac:dyDescent="0.3">
      <c r="A125" s="5">
        <v>42914</v>
      </c>
      <c r="B125" s="8">
        <v>10702.700194999999</v>
      </c>
      <c r="C125" s="8">
        <v>21454.609375</v>
      </c>
      <c r="D125" s="8">
        <v>20130.410156000002</v>
      </c>
      <c r="E125" s="19">
        <f t="shared" si="4"/>
        <v>5.1333379701186659E-3</v>
      </c>
      <c r="F125" s="19">
        <f t="shared" si="5"/>
        <v>6.732087239877488E-3</v>
      </c>
      <c r="G125" s="19">
        <f t="shared" si="6"/>
        <v>-4.6922903553733904E-3</v>
      </c>
      <c r="K125" s="78"/>
      <c r="L125" s="78"/>
      <c r="M125" s="78"/>
    </row>
    <row r="126" spans="1:13" x14ac:dyDescent="0.3">
      <c r="A126" s="5">
        <v>42915</v>
      </c>
      <c r="B126" s="8">
        <v>10531.099609000001</v>
      </c>
      <c r="C126" s="8">
        <v>21287.029297000001</v>
      </c>
      <c r="D126" s="8">
        <v>20220.300781000002</v>
      </c>
      <c r="E126" s="19">
        <f t="shared" si="4"/>
        <v>-1.6163317305042977E-2</v>
      </c>
      <c r="F126" s="19">
        <f t="shared" si="5"/>
        <v>-7.841577530431602E-3</v>
      </c>
      <c r="G126" s="19">
        <f t="shared" si="6"/>
        <v>4.4554740977790835E-3</v>
      </c>
      <c r="K126" s="78"/>
      <c r="L126" s="78"/>
      <c r="M126" s="78"/>
    </row>
    <row r="127" spans="1:13" x14ac:dyDescent="0.3">
      <c r="A127" s="5">
        <v>42916</v>
      </c>
      <c r="B127" s="8">
        <v>10444.5</v>
      </c>
      <c r="C127" s="8">
        <v>21349.630859000001</v>
      </c>
      <c r="D127" s="8">
        <v>20033.429688</v>
      </c>
      <c r="E127" s="19">
        <f t="shared" si="4"/>
        <v>-8.257222931056022E-3</v>
      </c>
      <c r="F127" s="19">
        <f t="shared" si="5"/>
        <v>2.9365155129895152E-3</v>
      </c>
      <c r="G127" s="19">
        <f t="shared" si="6"/>
        <v>-9.284726323439638E-3</v>
      </c>
      <c r="K127" s="78"/>
      <c r="L127" s="78"/>
      <c r="M127" s="78"/>
    </row>
    <row r="128" spans="1:13" x14ac:dyDescent="0.3">
      <c r="A128" s="5">
        <v>42919</v>
      </c>
      <c r="B128" s="8">
        <v>10604.200194999999</v>
      </c>
      <c r="C128" s="8">
        <v>21479.269531000002</v>
      </c>
      <c r="D128" s="8">
        <v>20055.800781000002</v>
      </c>
      <c r="E128" s="19">
        <f t="shared" si="4"/>
        <v>1.5174643376524796E-2</v>
      </c>
      <c r="F128" s="19">
        <f t="shared" si="5"/>
        <v>6.0538125771502612E-3</v>
      </c>
      <c r="G128" s="19">
        <f t="shared" si="6"/>
        <v>1.1160650908190342E-3</v>
      </c>
      <c r="K128" s="78"/>
      <c r="L128" s="78"/>
      <c r="M128" s="78"/>
    </row>
    <row r="129" spans="1:13" x14ac:dyDescent="0.3">
      <c r="A129" s="5">
        <v>42920</v>
      </c>
      <c r="B129" s="8">
        <v>10566.700194999999</v>
      </c>
      <c r="C129" s="8">
        <v>21479.269531000002</v>
      </c>
      <c r="D129" s="8">
        <v>20032.349609000001</v>
      </c>
      <c r="E129" s="19">
        <f t="shared" si="4"/>
        <v>-3.5426022066165331E-3</v>
      </c>
      <c r="F129" s="19">
        <f t="shared" si="5"/>
        <v>0</v>
      </c>
      <c r="G129" s="19">
        <f t="shared" si="6"/>
        <v>-1.1699803780896229E-3</v>
      </c>
      <c r="K129" s="78"/>
      <c r="L129" s="78"/>
      <c r="M129" s="78"/>
    </row>
    <row r="130" spans="1:13" x14ac:dyDescent="0.3">
      <c r="A130" s="5">
        <v>42921</v>
      </c>
      <c r="B130" s="8">
        <v>10523.599609000001</v>
      </c>
      <c r="C130" s="8">
        <v>21478.169922000001</v>
      </c>
      <c r="D130" s="8">
        <v>20081.630859000001</v>
      </c>
      <c r="E130" s="19">
        <f t="shared" si="4"/>
        <v>-4.087248299198161E-3</v>
      </c>
      <c r="F130" s="19">
        <f t="shared" si="5"/>
        <v>-5.119527673165872E-5</v>
      </c>
      <c r="G130" s="19">
        <f t="shared" si="6"/>
        <v>2.4570623118553448E-3</v>
      </c>
      <c r="K130" s="78"/>
      <c r="L130" s="78"/>
      <c r="M130" s="78"/>
    </row>
    <row r="131" spans="1:13" x14ac:dyDescent="0.3">
      <c r="A131" s="5">
        <v>42922</v>
      </c>
      <c r="B131" s="8">
        <v>10498.400390999999</v>
      </c>
      <c r="C131" s="8">
        <v>21320.039063</v>
      </c>
      <c r="D131" s="8">
        <v>19994.060547000001</v>
      </c>
      <c r="E131" s="19">
        <f t="shared" si="4"/>
        <v>-2.3974150955745036E-3</v>
      </c>
      <c r="F131" s="19">
        <f t="shared" si="5"/>
        <v>-7.3896353297681992E-3</v>
      </c>
      <c r="G131" s="19">
        <f t="shared" si="6"/>
        <v>-4.3702528043268202E-3</v>
      </c>
      <c r="K131" s="78"/>
      <c r="L131" s="78"/>
      <c r="M131" s="78"/>
    </row>
    <row r="132" spans="1:13" x14ac:dyDescent="0.3">
      <c r="A132" s="5">
        <v>42923</v>
      </c>
      <c r="B132" s="8">
        <v>10488.799805000001</v>
      </c>
      <c r="C132" s="8">
        <v>21414.339843999998</v>
      </c>
      <c r="D132" s="8">
        <v>19929.089843999998</v>
      </c>
      <c r="E132" s="19">
        <f t="shared" ref="E132:E195" si="7">LN(B132/B131)</f>
        <v>-9.1489923191391184E-4</v>
      </c>
      <c r="F132" s="19">
        <f t="shared" ref="F132:F195" si="8">LN(C132/C131)</f>
        <v>4.4133522693063816E-3</v>
      </c>
      <c r="G132" s="19">
        <f t="shared" ref="G132:G195" si="9">LN(D132/D131)</f>
        <v>-3.2547912537049988E-3</v>
      </c>
      <c r="K132" s="78"/>
      <c r="L132" s="78"/>
      <c r="M132" s="78"/>
    </row>
    <row r="133" spans="1:13" x14ac:dyDescent="0.3">
      <c r="A133" s="5">
        <v>42926</v>
      </c>
      <c r="B133" s="8">
        <v>10509.5</v>
      </c>
      <c r="C133" s="8">
        <v>21408.519531000002</v>
      </c>
      <c r="D133" s="8">
        <v>20080.980468999998</v>
      </c>
      <c r="E133" s="19">
        <f t="shared" si="7"/>
        <v>1.9716074061019405E-3</v>
      </c>
      <c r="F133" s="19">
        <f t="shared" si="8"/>
        <v>-2.7183205982892535E-4</v>
      </c>
      <c r="G133" s="19">
        <f t="shared" si="9"/>
        <v>7.5926562237473485E-3</v>
      </c>
      <c r="K133" s="78"/>
      <c r="L133" s="78"/>
      <c r="M133" s="78"/>
    </row>
    <row r="134" spans="1:13" x14ac:dyDescent="0.3">
      <c r="A134" s="5">
        <v>42927</v>
      </c>
      <c r="B134" s="8">
        <v>10449.099609000001</v>
      </c>
      <c r="C134" s="8">
        <v>21409.070313</v>
      </c>
      <c r="D134" s="8">
        <v>20195.480468999998</v>
      </c>
      <c r="E134" s="19">
        <f t="shared" si="7"/>
        <v>-5.7637971374020058E-3</v>
      </c>
      <c r="F134" s="19">
        <f t="shared" si="8"/>
        <v>2.5726903454138891E-5</v>
      </c>
      <c r="G134" s="19">
        <f t="shared" si="9"/>
        <v>5.6857184464797058E-3</v>
      </c>
      <c r="K134" s="78"/>
      <c r="L134" s="78"/>
      <c r="M134" s="78"/>
    </row>
    <row r="135" spans="1:13" x14ac:dyDescent="0.3">
      <c r="A135" s="5">
        <v>42928</v>
      </c>
      <c r="B135" s="8">
        <v>10560.400390999999</v>
      </c>
      <c r="C135" s="8">
        <v>21532.140625</v>
      </c>
      <c r="D135" s="8">
        <v>20098.380859000001</v>
      </c>
      <c r="E135" s="19">
        <f t="shared" si="7"/>
        <v>1.0595380493227315E-2</v>
      </c>
      <c r="F135" s="19">
        <f t="shared" si="8"/>
        <v>5.732053022372896E-3</v>
      </c>
      <c r="G135" s="19">
        <f t="shared" si="9"/>
        <v>-4.8195826736505991E-3</v>
      </c>
      <c r="K135" s="78"/>
      <c r="L135" s="78"/>
      <c r="M135" s="78"/>
    </row>
    <row r="136" spans="1:13" x14ac:dyDescent="0.3">
      <c r="A136" s="5">
        <v>42929</v>
      </c>
      <c r="B136" s="8">
        <v>10658.299805000001</v>
      </c>
      <c r="C136" s="8">
        <v>21553.089843999998</v>
      </c>
      <c r="D136" s="8">
        <v>20099.810547000001</v>
      </c>
      <c r="E136" s="19">
        <f t="shared" si="7"/>
        <v>9.2277196792675299E-3</v>
      </c>
      <c r="F136" s="19">
        <f t="shared" si="8"/>
        <v>9.7245484927784183E-4</v>
      </c>
      <c r="G136" s="19">
        <f t="shared" si="9"/>
        <v>7.1131956468564189E-5</v>
      </c>
      <c r="K136" s="78"/>
      <c r="L136" s="78"/>
      <c r="M136" s="78"/>
    </row>
    <row r="137" spans="1:13" x14ac:dyDescent="0.3">
      <c r="A137" s="5">
        <v>42930</v>
      </c>
      <c r="B137" s="8">
        <v>10655.099609000001</v>
      </c>
      <c r="C137" s="8">
        <v>21637.740234000001</v>
      </c>
      <c r="D137" s="8">
        <v>20118.859375</v>
      </c>
      <c r="E137" s="19">
        <f t="shared" si="7"/>
        <v>-3.0029897736038897E-4</v>
      </c>
      <c r="F137" s="19">
        <f t="shared" si="8"/>
        <v>3.9198366058586301E-3</v>
      </c>
      <c r="G137" s="19">
        <f t="shared" si="9"/>
        <v>9.472630229358475E-4</v>
      </c>
      <c r="K137" s="78"/>
      <c r="L137" s="78"/>
      <c r="M137" s="78"/>
    </row>
    <row r="138" spans="1:13" x14ac:dyDescent="0.3">
      <c r="A138" s="5">
        <v>42933</v>
      </c>
      <c r="B138" s="8">
        <v>10651.200194999999</v>
      </c>
      <c r="C138" s="8">
        <v>21629.720702999999</v>
      </c>
      <c r="D138" s="8">
        <v>20118.859375</v>
      </c>
      <c r="E138" s="19">
        <f t="shared" si="7"/>
        <v>-3.6603390353185246E-4</v>
      </c>
      <c r="F138" s="19">
        <f t="shared" si="8"/>
        <v>-3.7069571073342414E-4</v>
      </c>
      <c r="G138" s="19">
        <f t="shared" si="9"/>
        <v>0</v>
      </c>
      <c r="K138" s="78"/>
      <c r="L138" s="78"/>
      <c r="M138" s="78"/>
    </row>
    <row r="139" spans="1:13" x14ac:dyDescent="0.3">
      <c r="A139" s="5">
        <v>42934</v>
      </c>
      <c r="B139" s="8">
        <v>10524.5</v>
      </c>
      <c r="C139" s="8">
        <v>21574.730468999998</v>
      </c>
      <c r="D139" s="8">
        <v>19999.910156000002</v>
      </c>
      <c r="E139" s="19">
        <f t="shared" si="7"/>
        <v>-1.1966707670338132E-2</v>
      </c>
      <c r="F139" s="19">
        <f t="shared" si="8"/>
        <v>-2.5455832537150292E-3</v>
      </c>
      <c r="G139" s="19">
        <f t="shared" si="9"/>
        <v>-5.9298711772562311E-3</v>
      </c>
      <c r="K139" s="78"/>
      <c r="L139" s="78"/>
      <c r="M139" s="78"/>
    </row>
    <row r="140" spans="1:13" x14ac:dyDescent="0.3">
      <c r="A140" s="5">
        <v>42935</v>
      </c>
      <c r="B140" s="8">
        <v>10588.099609000001</v>
      </c>
      <c r="C140" s="8">
        <v>21640.75</v>
      </c>
      <c r="D140" s="8">
        <v>20020.859375</v>
      </c>
      <c r="E140" s="19">
        <f t="shared" si="7"/>
        <v>6.0248195445697537E-3</v>
      </c>
      <c r="F140" s="19">
        <f t="shared" si="8"/>
        <v>3.0553672731476432E-3</v>
      </c>
      <c r="G140" s="19">
        <f t="shared" si="9"/>
        <v>1.046917446062403E-3</v>
      </c>
      <c r="K140" s="78"/>
      <c r="L140" s="78"/>
      <c r="M140" s="78"/>
    </row>
    <row r="141" spans="1:13" x14ac:dyDescent="0.3">
      <c r="A141" s="5">
        <v>42936</v>
      </c>
      <c r="B141" s="8">
        <v>10564.799805000001</v>
      </c>
      <c r="C141" s="8">
        <v>21611.779297000001</v>
      </c>
      <c r="D141" s="8">
        <v>20144.589843999998</v>
      </c>
      <c r="E141" s="19">
        <f t="shared" si="7"/>
        <v>-2.2029900456793259E-3</v>
      </c>
      <c r="F141" s="19">
        <f t="shared" si="8"/>
        <v>-1.3396075468100684E-3</v>
      </c>
      <c r="G141" s="19">
        <f t="shared" si="9"/>
        <v>6.1610594574430183E-3</v>
      </c>
      <c r="K141" s="78"/>
      <c r="L141" s="78"/>
      <c r="M141" s="78"/>
    </row>
    <row r="142" spans="1:13" x14ac:dyDescent="0.3">
      <c r="A142" s="5">
        <v>42937</v>
      </c>
      <c r="B142" s="8">
        <v>10426.599609000001</v>
      </c>
      <c r="C142" s="8">
        <v>21580.070313</v>
      </c>
      <c r="D142" s="8">
        <v>20099.75</v>
      </c>
      <c r="E142" s="19">
        <f t="shared" si="7"/>
        <v>-1.316750637422358E-2</v>
      </c>
      <c r="F142" s="19">
        <f t="shared" si="8"/>
        <v>-1.4682857985014695E-3</v>
      </c>
      <c r="G142" s="19">
        <f t="shared" si="9"/>
        <v>-2.2283810706721025E-3</v>
      </c>
      <c r="K142" s="78"/>
      <c r="L142" s="78"/>
      <c r="M142" s="78"/>
    </row>
    <row r="143" spans="1:13" x14ac:dyDescent="0.3">
      <c r="A143" s="5">
        <v>42940</v>
      </c>
      <c r="B143" s="8">
        <v>10446.5</v>
      </c>
      <c r="C143" s="8">
        <v>21513.169922000001</v>
      </c>
      <c r="D143" s="8">
        <v>19975.669922000001</v>
      </c>
      <c r="E143" s="19">
        <f t="shared" si="7"/>
        <v>1.9067984537416303E-3</v>
      </c>
      <c r="F143" s="19">
        <f t="shared" si="8"/>
        <v>-3.1049159627487863E-3</v>
      </c>
      <c r="G143" s="19">
        <f t="shared" si="9"/>
        <v>-6.1923480642549168E-3</v>
      </c>
      <c r="K143" s="78"/>
      <c r="L143" s="78"/>
      <c r="M143" s="78"/>
    </row>
    <row r="144" spans="1:13" x14ac:dyDescent="0.3">
      <c r="A144" s="5">
        <v>42941</v>
      </c>
      <c r="B144" s="8">
        <v>10523.400390999999</v>
      </c>
      <c r="C144" s="8">
        <v>21613.429688</v>
      </c>
      <c r="D144" s="8">
        <v>19955.199218999998</v>
      </c>
      <c r="E144" s="19">
        <f t="shared" si="7"/>
        <v>7.3343920851328525E-3</v>
      </c>
      <c r="F144" s="19">
        <f t="shared" si="8"/>
        <v>4.6495641913947301E-3</v>
      </c>
      <c r="G144" s="19">
        <f t="shared" si="9"/>
        <v>-1.0253072489379853E-3</v>
      </c>
      <c r="K144" s="78"/>
      <c r="L144" s="78"/>
      <c r="M144" s="78"/>
    </row>
    <row r="145" spans="1:13" x14ac:dyDescent="0.3">
      <c r="A145" s="5">
        <v>42942</v>
      </c>
      <c r="B145" s="8">
        <v>10575.400390999999</v>
      </c>
      <c r="C145" s="8">
        <v>21711.009765999999</v>
      </c>
      <c r="D145" s="8">
        <v>20050.160156000002</v>
      </c>
      <c r="E145" s="19">
        <f t="shared" si="7"/>
        <v>4.9292000833885798E-3</v>
      </c>
      <c r="F145" s="19">
        <f t="shared" si="8"/>
        <v>4.5046280683589176E-3</v>
      </c>
      <c r="G145" s="19">
        <f t="shared" si="9"/>
        <v>4.7474196875578736E-3</v>
      </c>
      <c r="K145" s="78"/>
      <c r="L145" s="78"/>
      <c r="M145" s="78"/>
    </row>
    <row r="146" spans="1:13" x14ac:dyDescent="0.3">
      <c r="A146" s="5">
        <v>42943</v>
      </c>
      <c r="B146" s="8">
        <v>10603.400390999999</v>
      </c>
      <c r="C146" s="8">
        <v>21796.550781000002</v>
      </c>
      <c r="D146" s="8">
        <v>20079.640625</v>
      </c>
      <c r="E146" s="19">
        <f t="shared" si="7"/>
        <v>2.6441550304798444E-3</v>
      </c>
      <c r="F146" s="19">
        <f t="shared" si="8"/>
        <v>3.9322418516623487E-3</v>
      </c>
      <c r="G146" s="19">
        <f t="shared" si="9"/>
        <v>1.4692559509181212E-3</v>
      </c>
      <c r="K146" s="78"/>
      <c r="L146" s="78"/>
      <c r="M146" s="78"/>
    </row>
    <row r="147" spans="1:13" x14ac:dyDescent="0.3">
      <c r="A147" s="5">
        <v>42944</v>
      </c>
      <c r="B147" s="8">
        <v>10536.099609000001</v>
      </c>
      <c r="C147" s="8">
        <v>21830.310547000001</v>
      </c>
      <c r="D147" s="8">
        <v>19959.839843999998</v>
      </c>
      <c r="E147" s="19">
        <f t="shared" si="7"/>
        <v>-6.3673227257046482E-3</v>
      </c>
      <c r="F147" s="19">
        <f t="shared" si="8"/>
        <v>1.5476599375222023E-3</v>
      </c>
      <c r="G147" s="19">
        <f t="shared" si="9"/>
        <v>-5.9841504985865858E-3</v>
      </c>
      <c r="K147" s="78"/>
      <c r="L147" s="78"/>
      <c r="M147" s="78"/>
    </row>
    <row r="148" spans="1:13" x14ac:dyDescent="0.3">
      <c r="A148" s="5">
        <v>42947</v>
      </c>
      <c r="B148" s="8">
        <v>10502.200194999999</v>
      </c>
      <c r="C148" s="8">
        <v>21891.119140999999</v>
      </c>
      <c r="D148" s="8">
        <v>19925.179688</v>
      </c>
      <c r="E148" s="19">
        <f t="shared" si="7"/>
        <v>-3.2226409599734195E-3</v>
      </c>
      <c r="F148" s="19">
        <f t="shared" si="8"/>
        <v>2.781639742474223E-3</v>
      </c>
      <c r="G148" s="19">
        <f t="shared" si="9"/>
        <v>-1.7380041494976391E-3</v>
      </c>
      <c r="K148" s="78"/>
      <c r="L148" s="78"/>
      <c r="M148" s="78"/>
    </row>
    <row r="149" spans="1:13" x14ac:dyDescent="0.3">
      <c r="A149" s="5">
        <v>42948</v>
      </c>
      <c r="B149" s="8">
        <v>10586.700194999999</v>
      </c>
      <c r="C149" s="8">
        <v>21963.919922000001</v>
      </c>
      <c r="D149" s="8">
        <v>19985.789063</v>
      </c>
      <c r="E149" s="19">
        <f t="shared" si="7"/>
        <v>8.0137371463235834E-3</v>
      </c>
      <c r="F149" s="19">
        <f t="shared" si="8"/>
        <v>3.3200676331892483E-3</v>
      </c>
      <c r="G149" s="19">
        <f t="shared" si="9"/>
        <v>3.0372312920011009E-3</v>
      </c>
      <c r="K149" s="78"/>
      <c r="L149" s="78"/>
      <c r="M149" s="78"/>
    </row>
    <row r="150" spans="1:13" x14ac:dyDescent="0.3">
      <c r="A150" s="5">
        <v>42949</v>
      </c>
      <c r="B150" s="8">
        <v>10513.900390999999</v>
      </c>
      <c r="C150" s="8">
        <v>22016.240234000001</v>
      </c>
      <c r="D150" s="8">
        <v>20080.039063</v>
      </c>
      <c r="E150" s="19">
        <f t="shared" si="7"/>
        <v>-6.9002863269462308E-3</v>
      </c>
      <c r="F150" s="19">
        <f t="shared" si="8"/>
        <v>2.379269947912664E-3</v>
      </c>
      <c r="G150" s="19">
        <f t="shared" si="9"/>
        <v>4.7047660442273657E-3</v>
      </c>
      <c r="K150" s="78"/>
      <c r="L150" s="78"/>
      <c r="M150" s="78"/>
    </row>
    <row r="151" spans="1:13" x14ac:dyDescent="0.3">
      <c r="A151" s="5">
        <v>42950</v>
      </c>
      <c r="B151" s="8">
        <v>10549.099609000001</v>
      </c>
      <c r="C151" s="8">
        <v>22026.099609000001</v>
      </c>
      <c r="D151" s="8">
        <v>20029.259765999999</v>
      </c>
      <c r="E151" s="19">
        <f t="shared" si="7"/>
        <v>3.3422827486213314E-3</v>
      </c>
      <c r="F151" s="19">
        <f t="shared" si="8"/>
        <v>4.4772258693998344E-4</v>
      </c>
      <c r="G151" s="19">
        <f t="shared" si="9"/>
        <v>-2.5320474609364335E-3</v>
      </c>
      <c r="K151" s="78"/>
      <c r="L151" s="78"/>
      <c r="M151" s="78"/>
    </row>
    <row r="152" spans="1:13" x14ac:dyDescent="0.3">
      <c r="A152" s="5">
        <v>42951</v>
      </c>
      <c r="B152" s="8">
        <v>10658.400390999999</v>
      </c>
      <c r="C152" s="8">
        <v>22092.810547000001</v>
      </c>
      <c r="D152" s="8">
        <v>19952.330077999999</v>
      </c>
      <c r="E152" s="19">
        <f t="shared" si="7"/>
        <v>1.0307839187054637E-2</v>
      </c>
      <c r="F152" s="19">
        <f t="shared" si="8"/>
        <v>3.0241449122798353E-3</v>
      </c>
      <c r="G152" s="19">
        <f t="shared" si="9"/>
        <v>-3.8482603237378157E-3</v>
      </c>
      <c r="K152" s="78"/>
      <c r="L152" s="78"/>
      <c r="M152" s="78"/>
    </row>
    <row r="153" spans="1:13" x14ac:dyDescent="0.3">
      <c r="A153" s="5">
        <v>42954</v>
      </c>
      <c r="B153" s="8">
        <v>10676.5</v>
      </c>
      <c r="C153" s="8">
        <v>22118.419922000001</v>
      </c>
      <c r="D153" s="8">
        <v>20055.890625</v>
      </c>
      <c r="E153" s="19">
        <f t="shared" si="7"/>
        <v>1.6967141172865609E-3</v>
      </c>
      <c r="F153" s="19">
        <f t="shared" si="8"/>
        <v>1.1585010230469035E-3</v>
      </c>
      <c r="G153" s="19">
        <f t="shared" si="9"/>
        <v>5.1769749553789556E-3</v>
      </c>
      <c r="K153" s="78"/>
      <c r="L153" s="78"/>
      <c r="M153" s="78"/>
    </row>
    <row r="154" spans="1:13" x14ac:dyDescent="0.3">
      <c r="A154" s="5">
        <v>42955</v>
      </c>
      <c r="B154" s="8">
        <v>10734.700194999999</v>
      </c>
      <c r="C154" s="8">
        <v>22085.339843999998</v>
      </c>
      <c r="D154" s="8">
        <v>19996.009765999999</v>
      </c>
      <c r="E154" s="19">
        <f t="shared" si="7"/>
        <v>5.4364386686831401E-3</v>
      </c>
      <c r="F154" s="19">
        <f t="shared" si="8"/>
        <v>-1.4967090740899073E-3</v>
      </c>
      <c r="G154" s="19">
        <f t="shared" si="9"/>
        <v>-2.990165411982504E-3</v>
      </c>
      <c r="K154" s="78"/>
      <c r="L154" s="78"/>
      <c r="M154" s="78"/>
    </row>
    <row r="155" spans="1:13" x14ac:dyDescent="0.3">
      <c r="A155" s="5">
        <v>42956</v>
      </c>
      <c r="B155" s="8">
        <v>10596</v>
      </c>
      <c r="C155" s="8">
        <v>22048.699218999998</v>
      </c>
      <c r="D155" s="8">
        <v>19738.710938</v>
      </c>
      <c r="E155" s="19">
        <f t="shared" si="7"/>
        <v>-1.3004931724691268E-2</v>
      </c>
      <c r="F155" s="19">
        <f t="shared" si="8"/>
        <v>-1.6604251138635211E-3</v>
      </c>
      <c r="G155" s="19">
        <f t="shared" si="9"/>
        <v>-1.295101210216118E-2</v>
      </c>
      <c r="K155" s="78"/>
      <c r="L155" s="78"/>
      <c r="M155" s="78"/>
    </row>
    <row r="156" spans="1:13" x14ac:dyDescent="0.3">
      <c r="A156" s="5">
        <v>42957</v>
      </c>
      <c r="B156" s="8">
        <v>10450</v>
      </c>
      <c r="C156" s="8">
        <v>21844.009765999999</v>
      </c>
      <c r="D156" s="8">
        <v>19729.740234000001</v>
      </c>
      <c r="E156" s="19">
        <f t="shared" si="7"/>
        <v>-1.3874592999003267E-2</v>
      </c>
      <c r="F156" s="19">
        <f t="shared" si="8"/>
        <v>-9.326876448040991E-3</v>
      </c>
      <c r="G156" s="19">
        <f t="shared" si="9"/>
        <v>-4.5457594043309574E-4</v>
      </c>
      <c r="K156" s="78"/>
      <c r="L156" s="78"/>
      <c r="M156" s="78"/>
    </row>
    <row r="157" spans="1:13" x14ac:dyDescent="0.3">
      <c r="A157" s="5">
        <v>42958</v>
      </c>
      <c r="B157" s="8">
        <v>10282.900390999999</v>
      </c>
      <c r="C157" s="8">
        <v>21858.320313</v>
      </c>
      <c r="D157" s="8">
        <v>19729.740234000001</v>
      </c>
      <c r="E157" s="19">
        <f t="shared" si="7"/>
        <v>-1.6119618975246396E-2</v>
      </c>
      <c r="F157" s="19">
        <f t="shared" si="8"/>
        <v>6.5491004647234982E-4</v>
      </c>
      <c r="G157" s="19">
        <f t="shared" si="9"/>
        <v>0</v>
      </c>
      <c r="K157" s="78"/>
      <c r="L157" s="78"/>
      <c r="M157" s="78"/>
    </row>
    <row r="158" spans="1:13" x14ac:dyDescent="0.3">
      <c r="A158" s="5">
        <v>42961</v>
      </c>
      <c r="B158" s="8">
        <v>10461.200194999999</v>
      </c>
      <c r="C158" s="8">
        <v>21993.710938</v>
      </c>
      <c r="D158" s="8">
        <v>19537.099609000001</v>
      </c>
      <c r="E158" s="19">
        <f t="shared" si="7"/>
        <v>1.7190834014706287E-2</v>
      </c>
      <c r="F158" s="19">
        <f t="shared" si="8"/>
        <v>6.1749046205978745E-3</v>
      </c>
      <c r="G158" s="19">
        <f t="shared" si="9"/>
        <v>-9.8119518299810554E-3</v>
      </c>
      <c r="K158" s="78"/>
      <c r="L158" s="78"/>
      <c r="M158" s="78"/>
    </row>
    <row r="159" spans="1:13" x14ac:dyDescent="0.3">
      <c r="A159" s="5">
        <v>42962</v>
      </c>
      <c r="B159" s="8">
        <v>10481.5</v>
      </c>
      <c r="C159" s="8">
        <v>21998.990234000001</v>
      </c>
      <c r="D159" s="8">
        <v>19753.310547000001</v>
      </c>
      <c r="E159" s="19">
        <f t="shared" si="7"/>
        <v>1.9386049715201849E-3</v>
      </c>
      <c r="F159" s="19">
        <f t="shared" si="8"/>
        <v>2.4000781423739453E-4</v>
      </c>
      <c r="G159" s="19">
        <f t="shared" si="9"/>
        <v>1.1005897856629591E-2</v>
      </c>
      <c r="K159" s="78"/>
      <c r="L159" s="78"/>
      <c r="M159" s="78"/>
    </row>
    <row r="160" spans="1:13" x14ac:dyDescent="0.3">
      <c r="A160" s="5">
        <v>42963</v>
      </c>
      <c r="B160" s="8">
        <v>10544.299805000001</v>
      </c>
      <c r="C160" s="8">
        <v>22024.869140999999</v>
      </c>
      <c r="D160" s="8">
        <v>19729.279297000001</v>
      </c>
      <c r="E160" s="19">
        <f t="shared" si="7"/>
        <v>5.9736126404944653E-3</v>
      </c>
      <c r="F160" s="19">
        <f t="shared" si="8"/>
        <v>1.1756765693988719E-3</v>
      </c>
      <c r="G160" s="19">
        <f t="shared" si="9"/>
        <v>-1.2173088473928075E-3</v>
      </c>
      <c r="K160" s="78"/>
      <c r="L160" s="78"/>
      <c r="M160" s="78"/>
    </row>
    <row r="161" spans="1:13" x14ac:dyDescent="0.3">
      <c r="A161" s="5">
        <v>42964</v>
      </c>
      <c r="B161" s="8">
        <v>10443.799805000001</v>
      </c>
      <c r="C161" s="8">
        <v>21750.730468999998</v>
      </c>
      <c r="D161" s="8">
        <v>19702.630859000001</v>
      </c>
      <c r="E161" s="19">
        <f t="shared" si="7"/>
        <v>-9.576928831189201E-3</v>
      </c>
      <c r="F161" s="19">
        <f t="shared" si="8"/>
        <v>-1.252488866745702E-2</v>
      </c>
      <c r="G161" s="19">
        <f t="shared" si="9"/>
        <v>-1.3516181159631288E-3</v>
      </c>
      <c r="K161" s="78"/>
      <c r="L161" s="78"/>
      <c r="M161" s="78"/>
    </row>
    <row r="162" spans="1:13" x14ac:dyDescent="0.3">
      <c r="A162" s="5">
        <v>42965</v>
      </c>
      <c r="B162" s="8">
        <v>10385.700194999999</v>
      </c>
      <c r="C162" s="8">
        <v>21674.509765999999</v>
      </c>
      <c r="D162" s="8">
        <v>19470.410156000002</v>
      </c>
      <c r="E162" s="19">
        <f t="shared" si="7"/>
        <v>-5.5786034878929089E-3</v>
      </c>
      <c r="F162" s="19">
        <f t="shared" si="8"/>
        <v>-3.510436827102237E-3</v>
      </c>
      <c r="G162" s="19">
        <f t="shared" si="9"/>
        <v>-1.1856287757026539E-2</v>
      </c>
      <c r="K162" s="78"/>
      <c r="L162" s="78"/>
      <c r="M162" s="78"/>
    </row>
    <row r="163" spans="1:13" x14ac:dyDescent="0.3">
      <c r="A163" s="5">
        <v>42968</v>
      </c>
      <c r="B163" s="8">
        <v>10360.200194999999</v>
      </c>
      <c r="C163" s="8">
        <v>21703.75</v>
      </c>
      <c r="D163" s="8">
        <v>19393.130859000001</v>
      </c>
      <c r="E163" s="19">
        <f t="shared" si="7"/>
        <v>-2.4583182568797004E-3</v>
      </c>
      <c r="F163" s="19">
        <f t="shared" si="8"/>
        <v>1.3481517509666061E-3</v>
      </c>
      <c r="G163" s="19">
        <f t="shared" si="9"/>
        <v>-3.9769612771869802E-3</v>
      </c>
      <c r="K163" s="78"/>
      <c r="L163" s="78"/>
      <c r="M163" s="78"/>
    </row>
    <row r="164" spans="1:13" x14ac:dyDescent="0.3">
      <c r="A164" s="5">
        <v>42969</v>
      </c>
      <c r="B164" s="8">
        <v>10409.799805000001</v>
      </c>
      <c r="C164" s="8">
        <v>21899.890625</v>
      </c>
      <c r="D164" s="8">
        <v>19383.839843999998</v>
      </c>
      <c r="E164" s="19">
        <f t="shared" si="7"/>
        <v>4.7760909277684933E-3</v>
      </c>
      <c r="F164" s="19">
        <f t="shared" si="8"/>
        <v>8.9965858415357435E-3</v>
      </c>
      <c r="G164" s="19">
        <f t="shared" si="9"/>
        <v>-4.7920273344505965E-4</v>
      </c>
      <c r="K164" s="78"/>
      <c r="L164" s="78"/>
      <c r="M164" s="78"/>
    </row>
    <row r="165" spans="1:13" x14ac:dyDescent="0.3">
      <c r="A165" s="5">
        <v>42970</v>
      </c>
      <c r="B165" s="8">
        <v>10338.099609000001</v>
      </c>
      <c r="C165" s="8">
        <v>21812.089843999998</v>
      </c>
      <c r="D165" s="8">
        <v>19434.640625</v>
      </c>
      <c r="E165" s="19">
        <f t="shared" si="7"/>
        <v>-6.9115894574207203E-3</v>
      </c>
      <c r="F165" s="19">
        <f t="shared" si="8"/>
        <v>-4.0172464453593825E-3</v>
      </c>
      <c r="G165" s="19">
        <f t="shared" si="9"/>
        <v>2.6173518070389582E-3</v>
      </c>
      <c r="K165" s="78"/>
      <c r="L165" s="78"/>
      <c r="M165" s="78"/>
    </row>
    <row r="166" spans="1:13" x14ac:dyDescent="0.3">
      <c r="A166" s="5">
        <v>42971</v>
      </c>
      <c r="B166" s="8">
        <v>10357.400390999999</v>
      </c>
      <c r="C166" s="8">
        <v>21783.400390999999</v>
      </c>
      <c r="D166" s="8">
        <v>19353.769531000002</v>
      </c>
      <c r="E166" s="19">
        <f t="shared" si="7"/>
        <v>1.8652158774289335E-3</v>
      </c>
      <c r="F166" s="19">
        <f t="shared" si="8"/>
        <v>-1.3161662817367504E-3</v>
      </c>
      <c r="G166" s="19">
        <f t="shared" si="9"/>
        <v>-4.1698647021309078E-3</v>
      </c>
      <c r="K166" s="78"/>
      <c r="L166" s="78"/>
      <c r="M166" s="78"/>
    </row>
    <row r="167" spans="1:13" x14ac:dyDescent="0.3">
      <c r="A167" s="5">
        <v>42972</v>
      </c>
      <c r="B167" s="8">
        <v>10345.299805000001</v>
      </c>
      <c r="C167" s="8">
        <v>21813.669922000001</v>
      </c>
      <c r="D167" s="8">
        <v>19452.609375</v>
      </c>
      <c r="E167" s="19">
        <f t="shared" si="7"/>
        <v>-1.1689863895454327E-3</v>
      </c>
      <c r="F167" s="19">
        <f t="shared" si="8"/>
        <v>1.3886041262198279E-3</v>
      </c>
      <c r="G167" s="19">
        <f t="shared" si="9"/>
        <v>5.0940108569165693E-3</v>
      </c>
      <c r="K167" s="78"/>
      <c r="L167" s="78"/>
      <c r="M167" s="78"/>
    </row>
    <row r="168" spans="1:13" x14ac:dyDescent="0.3">
      <c r="A168" s="5">
        <v>42975</v>
      </c>
      <c r="B168" s="8">
        <v>10285.900390999999</v>
      </c>
      <c r="C168" s="8">
        <v>21808.400390999999</v>
      </c>
      <c r="D168" s="8">
        <v>19449.900390999999</v>
      </c>
      <c r="E168" s="19">
        <f t="shared" si="7"/>
        <v>-5.7582280780641435E-3</v>
      </c>
      <c r="F168" s="19">
        <f t="shared" si="8"/>
        <v>-2.4159930914890187E-4</v>
      </c>
      <c r="G168" s="19">
        <f t="shared" si="9"/>
        <v>-1.3927039775449556E-4</v>
      </c>
      <c r="K168" s="78"/>
      <c r="L168" s="78"/>
      <c r="M168" s="78"/>
    </row>
    <row r="169" spans="1:13" x14ac:dyDescent="0.3">
      <c r="A169" s="5">
        <v>42976</v>
      </c>
      <c r="B169" s="8">
        <v>10192.599609000001</v>
      </c>
      <c r="C169" s="8">
        <v>21865.369140999999</v>
      </c>
      <c r="D169" s="8">
        <v>19362.550781000002</v>
      </c>
      <c r="E169" s="19">
        <f t="shared" si="7"/>
        <v>-9.1121349288828223E-3</v>
      </c>
      <c r="F169" s="19">
        <f t="shared" si="8"/>
        <v>2.608832849615805E-3</v>
      </c>
      <c r="G169" s="19">
        <f t="shared" si="9"/>
        <v>-4.5011203795774658E-3</v>
      </c>
      <c r="K169" s="78"/>
      <c r="L169" s="78"/>
      <c r="M169" s="78"/>
    </row>
    <row r="170" spans="1:13" x14ac:dyDescent="0.3">
      <c r="A170" s="5">
        <v>42977</v>
      </c>
      <c r="B170" s="8">
        <v>10245.799805000001</v>
      </c>
      <c r="C170" s="8">
        <v>21892.429688</v>
      </c>
      <c r="D170" s="8">
        <v>19506.539063</v>
      </c>
      <c r="E170" s="19">
        <f t="shared" si="7"/>
        <v>5.2059180440808626E-3</v>
      </c>
      <c r="F170" s="19">
        <f t="shared" si="8"/>
        <v>1.2368332582459883E-3</v>
      </c>
      <c r="G170" s="19">
        <f t="shared" si="9"/>
        <v>7.4089175346475243E-3</v>
      </c>
      <c r="K170" s="78"/>
      <c r="L170" s="78"/>
      <c r="M170" s="78"/>
    </row>
    <row r="171" spans="1:13" x14ac:dyDescent="0.3">
      <c r="A171" s="5">
        <v>42978</v>
      </c>
      <c r="B171" s="8">
        <v>10299.5</v>
      </c>
      <c r="C171" s="8">
        <v>21948.099609000001</v>
      </c>
      <c r="D171" s="8">
        <v>19646.240234000001</v>
      </c>
      <c r="E171" s="19">
        <f t="shared" si="7"/>
        <v>5.2275038862887955E-3</v>
      </c>
      <c r="F171" s="19">
        <f t="shared" si="8"/>
        <v>2.5396568798144638E-3</v>
      </c>
      <c r="G171" s="19">
        <f t="shared" si="9"/>
        <v>7.1362373948936787E-3</v>
      </c>
      <c r="K171" s="78"/>
      <c r="L171" s="78"/>
      <c r="M171" s="78"/>
    </row>
    <row r="172" spans="1:13" x14ac:dyDescent="0.3">
      <c r="A172" s="5">
        <v>42979</v>
      </c>
      <c r="B172" s="8">
        <v>10325.5</v>
      </c>
      <c r="C172" s="8">
        <v>21987.560547000001</v>
      </c>
      <c r="D172" s="8">
        <v>19691.470702999999</v>
      </c>
      <c r="E172" s="19">
        <f t="shared" si="7"/>
        <v>2.5212134567226489E-3</v>
      </c>
      <c r="F172" s="19">
        <f t="shared" si="8"/>
        <v>1.796306165454585E-3</v>
      </c>
      <c r="G172" s="19">
        <f t="shared" si="9"/>
        <v>2.2995994354927528E-3</v>
      </c>
      <c r="K172" s="78"/>
      <c r="L172" s="78"/>
      <c r="M172" s="78"/>
    </row>
    <row r="173" spans="1:13" x14ac:dyDescent="0.3">
      <c r="A173" s="5">
        <v>42982</v>
      </c>
      <c r="B173" s="8">
        <v>10243.200194999999</v>
      </c>
      <c r="C173" s="8">
        <v>21987.560547000001</v>
      </c>
      <c r="D173" s="8">
        <v>19508.25</v>
      </c>
      <c r="E173" s="19">
        <f t="shared" si="7"/>
        <v>-8.0024739942830131E-3</v>
      </c>
      <c r="F173" s="19">
        <f t="shared" si="8"/>
        <v>0</v>
      </c>
      <c r="G173" s="19">
        <f t="shared" si="9"/>
        <v>-9.3481297304794774E-3</v>
      </c>
      <c r="K173" s="78"/>
      <c r="L173" s="78"/>
      <c r="M173" s="78"/>
    </row>
    <row r="174" spans="1:13" x14ac:dyDescent="0.3">
      <c r="A174" s="5">
        <v>42983</v>
      </c>
      <c r="B174" s="8">
        <v>10179.799805000001</v>
      </c>
      <c r="C174" s="8">
        <v>21753.310547000001</v>
      </c>
      <c r="D174" s="8">
        <v>19385.810547000001</v>
      </c>
      <c r="E174" s="19">
        <f t="shared" si="7"/>
        <v>-6.2087444220471511E-3</v>
      </c>
      <c r="F174" s="19">
        <f t="shared" si="8"/>
        <v>-1.0710908751310453E-2</v>
      </c>
      <c r="G174" s="19">
        <f t="shared" si="9"/>
        <v>-6.2960696693076896E-3</v>
      </c>
      <c r="K174" s="78"/>
      <c r="L174" s="78"/>
      <c r="M174" s="78"/>
    </row>
    <row r="175" spans="1:13" x14ac:dyDescent="0.3">
      <c r="A175" s="5">
        <v>42984</v>
      </c>
      <c r="B175" s="8">
        <v>10131</v>
      </c>
      <c r="C175" s="8">
        <v>21807.640625</v>
      </c>
      <c r="D175" s="8">
        <v>19357.970702999999</v>
      </c>
      <c r="E175" s="19">
        <f t="shared" si="7"/>
        <v>-4.8053153368388573E-3</v>
      </c>
      <c r="F175" s="19">
        <f t="shared" si="8"/>
        <v>2.4944407644673064E-3</v>
      </c>
      <c r="G175" s="19">
        <f t="shared" si="9"/>
        <v>-1.4371260570517424E-3</v>
      </c>
      <c r="K175" s="78"/>
      <c r="L175" s="78"/>
      <c r="M175" s="78"/>
    </row>
    <row r="176" spans="1:13" x14ac:dyDescent="0.3">
      <c r="A176" s="5">
        <v>42985</v>
      </c>
      <c r="B176" s="8">
        <v>10124.900390999999</v>
      </c>
      <c r="C176" s="8">
        <v>21784.779297000001</v>
      </c>
      <c r="D176" s="8">
        <v>19396.519531000002</v>
      </c>
      <c r="E176" s="19">
        <f t="shared" si="7"/>
        <v>-6.0225505325623818E-4</v>
      </c>
      <c r="F176" s="19">
        <f t="shared" si="8"/>
        <v>-1.0488672175924013E-3</v>
      </c>
      <c r="G176" s="19">
        <f t="shared" si="9"/>
        <v>1.9893870610007934E-3</v>
      </c>
      <c r="K176" s="78"/>
      <c r="L176" s="78"/>
      <c r="M176" s="78"/>
    </row>
    <row r="177" spans="1:13" x14ac:dyDescent="0.3">
      <c r="A177" s="5">
        <v>42986</v>
      </c>
      <c r="B177" s="8">
        <v>10129.599609000001</v>
      </c>
      <c r="C177" s="8">
        <v>21797.789063</v>
      </c>
      <c r="D177" s="8">
        <v>19274.820313</v>
      </c>
      <c r="E177" s="19">
        <f t="shared" si="7"/>
        <v>4.6401718969299644E-4</v>
      </c>
      <c r="F177" s="19">
        <f t="shared" si="8"/>
        <v>5.9701696691943332E-4</v>
      </c>
      <c r="G177" s="19">
        <f t="shared" si="9"/>
        <v>-6.2940472324219763E-3</v>
      </c>
      <c r="K177" s="78"/>
      <c r="L177" s="78"/>
      <c r="M177" s="78"/>
    </row>
    <row r="178" spans="1:13" x14ac:dyDescent="0.3">
      <c r="A178" s="5">
        <v>42989</v>
      </c>
      <c r="B178" s="8">
        <v>10322.599609000001</v>
      </c>
      <c r="C178" s="8">
        <v>22057.369140999999</v>
      </c>
      <c r="D178" s="8">
        <v>19545.769531000002</v>
      </c>
      <c r="E178" s="19">
        <f t="shared" si="7"/>
        <v>1.8873836220836396E-2</v>
      </c>
      <c r="F178" s="19">
        <f t="shared" si="8"/>
        <v>1.1838201942564627E-2</v>
      </c>
      <c r="G178" s="19">
        <f t="shared" si="9"/>
        <v>1.395927361578261E-2</v>
      </c>
      <c r="K178" s="78"/>
      <c r="L178" s="78"/>
      <c r="M178" s="78"/>
    </row>
    <row r="179" spans="1:13" x14ac:dyDescent="0.3">
      <c r="A179" s="5">
        <v>42990</v>
      </c>
      <c r="B179" s="8">
        <v>10336.200194999999</v>
      </c>
      <c r="C179" s="8">
        <v>22118.859375</v>
      </c>
      <c r="D179" s="8">
        <v>19776.619140999999</v>
      </c>
      <c r="E179" s="19">
        <f t="shared" si="7"/>
        <v>1.3166871351617034E-3</v>
      </c>
      <c r="F179" s="19">
        <f t="shared" si="8"/>
        <v>2.7838625331996652E-3</v>
      </c>
      <c r="G179" s="19">
        <f t="shared" si="9"/>
        <v>1.174151774242853E-2</v>
      </c>
      <c r="K179" s="78"/>
      <c r="L179" s="78"/>
      <c r="M179" s="78"/>
    </row>
    <row r="180" spans="1:13" x14ac:dyDescent="0.3">
      <c r="A180" s="5">
        <v>42991</v>
      </c>
      <c r="B180" s="8">
        <v>10371</v>
      </c>
      <c r="C180" s="8">
        <v>22158.179688</v>
      </c>
      <c r="D180" s="8">
        <v>19865.820313</v>
      </c>
      <c r="E180" s="19">
        <f t="shared" si="7"/>
        <v>3.3611340436218865E-3</v>
      </c>
      <c r="F180" s="19">
        <f t="shared" si="8"/>
        <v>1.7761044626553614E-3</v>
      </c>
      <c r="G180" s="19">
        <f t="shared" si="9"/>
        <v>4.5002943196834995E-3</v>
      </c>
      <c r="K180" s="78"/>
      <c r="L180" s="78"/>
      <c r="M180" s="78"/>
    </row>
    <row r="181" spans="1:13" x14ac:dyDescent="0.3">
      <c r="A181" s="5">
        <v>42992</v>
      </c>
      <c r="B181" s="8">
        <v>10361.099609000001</v>
      </c>
      <c r="C181" s="8">
        <v>22203.480468999998</v>
      </c>
      <c r="D181" s="8">
        <v>19807.439452999999</v>
      </c>
      <c r="E181" s="19">
        <f t="shared" si="7"/>
        <v>-9.5507854383213031E-4</v>
      </c>
      <c r="F181" s="19">
        <f t="shared" si="8"/>
        <v>2.0423400109934732E-3</v>
      </c>
      <c r="G181" s="19">
        <f t="shared" si="9"/>
        <v>-2.9430857199225376E-3</v>
      </c>
      <c r="K181" s="78"/>
      <c r="L181" s="78"/>
      <c r="M181" s="78"/>
    </row>
    <row r="182" spans="1:13" x14ac:dyDescent="0.3">
      <c r="A182" s="5">
        <v>42993</v>
      </c>
      <c r="B182" s="8">
        <v>10317.400390999999</v>
      </c>
      <c r="C182" s="8">
        <v>22268.339843999998</v>
      </c>
      <c r="D182" s="8">
        <v>19909.5</v>
      </c>
      <c r="E182" s="19">
        <f t="shared" si="7"/>
        <v>-4.2265428394061147E-3</v>
      </c>
      <c r="F182" s="19">
        <f t="shared" si="8"/>
        <v>2.9168772732815289E-3</v>
      </c>
      <c r="G182" s="19">
        <f t="shared" si="9"/>
        <v>5.1394076710666184E-3</v>
      </c>
      <c r="K182" s="78"/>
      <c r="L182" s="78"/>
      <c r="M182" s="78"/>
    </row>
    <row r="183" spans="1:13" x14ac:dyDescent="0.3">
      <c r="A183" s="5">
        <v>42996</v>
      </c>
      <c r="B183" s="8">
        <v>10338.400390999999</v>
      </c>
      <c r="C183" s="8">
        <v>22331.349609000001</v>
      </c>
      <c r="D183" s="8">
        <v>19909.5</v>
      </c>
      <c r="E183" s="19">
        <f t="shared" si="7"/>
        <v>2.0333278246502944E-3</v>
      </c>
      <c r="F183" s="19">
        <f t="shared" si="8"/>
        <v>2.8255715541755061E-3</v>
      </c>
      <c r="G183" s="19">
        <f t="shared" si="9"/>
        <v>0</v>
      </c>
      <c r="K183" s="78"/>
      <c r="L183" s="78"/>
      <c r="M183" s="78"/>
    </row>
    <row r="184" spans="1:13" x14ac:dyDescent="0.3">
      <c r="A184" s="5">
        <v>42997</v>
      </c>
      <c r="B184" s="8">
        <v>10378.400390999999</v>
      </c>
      <c r="C184" s="8">
        <v>22370.800781000002</v>
      </c>
      <c r="D184" s="8">
        <v>20299.380859000001</v>
      </c>
      <c r="E184" s="19">
        <f t="shared" si="7"/>
        <v>3.8616049000561631E-3</v>
      </c>
      <c r="F184" s="19">
        <f t="shared" si="8"/>
        <v>1.7650686554545063E-3</v>
      </c>
      <c r="G184" s="19">
        <f t="shared" si="9"/>
        <v>1.9393381273740979E-2</v>
      </c>
      <c r="K184" s="78"/>
      <c r="L184" s="78"/>
      <c r="M184" s="78"/>
    </row>
    <row r="185" spans="1:13" x14ac:dyDescent="0.3">
      <c r="A185" s="5">
        <v>42998</v>
      </c>
      <c r="B185" s="8">
        <v>10292.099609000001</v>
      </c>
      <c r="C185" s="8">
        <v>22412.589843999998</v>
      </c>
      <c r="D185" s="8">
        <v>20310.460938</v>
      </c>
      <c r="E185" s="19">
        <f t="shared" si="7"/>
        <v>-8.3501882825816366E-3</v>
      </c>
      <c r="F185" s="19">
        <f t="shared" si="8"/>
        <v>1.8662756234400918E-3</v>
      </c>
      <c r="G185" s="19">
        <f t="shared" si="9"/>
        <v>5.4568443434620511E-4</v>
      </c>
      <c r="K185" s="78"/>
      <c r="L185" s="78"/>
      <c r="M185" s="78"/>
    </row>
    <row r="186" spans="1:13" x14ac:dyDescent="0.3">
      <c r="A186" s="5">
        <v>42999</v>
      </c>
      <c r="B186" s="8">
        <v>10297</v>
      </c>
      <c r="C186" s="8">
        <v>22359.230468999998</v>
      </c>
      <c r="D186" s="8">
        <v>20347.480468999998</v>
      </c>
      <c r="E186" s="19">
        <f t="shared" si="7"/>
        <v>4.7601800812985381E-4</v>
      </c>
      <c r="F186" s="19">
        <f t="shared" si="8"/>
        <v>-2.3836154032133017E-3</v>
      </c>
      <c r="G186" s="19">
        <f t="shared" si="9"/>
        <v>1.8210238860617493E-3</v>
      </c>
      <c r="K186" s="78"/>
      <c r="L186" s="78"/>
      <c r="M186" s="78"/>
    </row>
    <row r="187" spans="1:13" x14ac:dyDescent="0.3">
      <c r="A187" s="5">
        <v>43000</v>
      </c>
      <c r="B187" s="8">
        <v>10305</v>
      </c>
      <c r="C187" s="8">
        <v>22349.589843999998</v>
      </c>
      <c r="D187" s="8">
        <v>20296.449218999998</v>
      </c>
      <c r="E187" s="19">
        <f t="shared" si="7"/>
        <v>7.766236678086255E-4</v>
      </c>
      <c r="F187" s="19">
        <f t="shared" si="8"/>
        <v>-4.3126278358171266E-4</v>
      </c>
      <c r="G187" s="19">
        <f t="shared" si="9"/>
        <v>-2.5111389183026739E-3</v>
      </c>
      <c r="K187" s="78"/>
      <c r="L187" s="78"/>
      <c r="M187" s="78"/>
    </row>
    <row r="188" spans="1:13" x14ac:dyDescent="0.3">
      <c r="A188" s="5">
        <v>43003</v>
      </c>
      <c r="B188" s="8">
        <v>10216.5</v>
      </c>
      <c r="C188" s="8">
        <v>22296.089843999998</v>
      </c>
      <c r="D188" s="8">
        <v>20397.580077999999</v>
      </c>
      <c r="E188" s="19">
        <f t="shared" si="7"/>
        <v>-8.6251539750766288E-3</v>
      </c>
      <c r="F188" s="19">
        <f t="shared" si="8"/>
        <v>-2.3966496190550601E-3</v>
      </c>
      <c r="G188" s="19">
        <f t="shared" si="9"/>
        <v>4.9703147583049353E-3</v>
      </c>
      <c r="K188" s="78"/>
      <c r="L188" s="78"/>
      <c r="M188" s="78"/>
    </row>
    <row r="189" spans="1:13" x14ac:dyDescent="0.3">
      <c r="A189" s="5">
        <v>43004</v>
      </c>
      <c r="B189" s="8">
        <v>10189.599609000001</v>
      </c>
      <c r="C189" s="8">
        <v>22284.320313</v>
      </c>
      <c r="D189" s="8">
        <v>20330.189452999999</v>
      </c>
      <c r="E189" s="19">
        <f t="shared" si="7"/>
        <v>-2.6365064463918313E-3</v>
      </c>
      <c r="F189" s="19">
        <f t="shared" si="8"/>
        <v>-5.2801359305551781E-4</v>
      </c>
      <c r="G189" s="19">
        <f t="shared" si="9"/>
        <v>-3.3093237012036983E-3</v>
      </c>
      <c r="K189" s="78"/>
      <c r="L189" s="78"/>
      <c r="M189" s="78"/>
    </row>
    <row r="190" spans="1:13" x14ac:dyDescent="0.3">
      <c r="A190" s="5">
        <v>43005</v>
      </c>
      <c r="B190" s="8">
        <v>10368.900390999999</v>
      </c>
      <c r="C190" s="8">
        <v>22340.710938</v>
      </c>
      <c r="D190" s="8">
        <v>20267.050781000002</v>
      </c>
      <c r="E190" s="19">
        <f t="shared" si="7"/>
        <v>1.7443425186053525E-2</v>
      </c>
      <c r="F190" s="19">
        <f t="shared" si="8"/>
        <v>2.5273104997118418E-3</v>
      </c>
      <c r="G190" s="19">
        <f t="shared" si="9"/>
        <v>-3.1104933509028434E-3</v>
      </c>
      <c r="K190" s="78"/>
      <c r="L190" s="78"/>
      <c r="M190" s="78"/>
    </row>
    <row r="191" spans="1:13" x14ac:dyDescent="0.3">
      <c r="A191" s="5">
        <v>43006</v>
      </c>
      <c r="B191" s="8">
        <v>10328.5</v>
      </c>
      <c r="C191" s="8">
        <v>22381.199218999998</v>
      </c>
      <c r="D191" s="8">
        <v>20363.109375</v>
      </c>
      <c r="E191" s="19">
        <f t="shared" si="7"/>
        <v>-3.9039146508370957E-3</v>
      </c>
      <c r="F191" s="19">
        <f t="shared" si="8"/>
        <v>1.810669173998654E-3</v>
      </c>
      <c r="G191" s="19">
        <f t="shared" si="9"/>
        <v>4.7284466812805362E-3</v>
      </c>
      <c r="K191" s="78"/>
      <c r="L191" s="78"/>
      <c r="M191" s="78"/>
    </row>
    <row r="192" spans="1:13" x14ac:dyDescent="0.3">
      <c r="A192" s="5">
        <v>43007</v>
      </c>
      <c r="B192" s="8">
        <v>10381.5</v>
      </c>
      <c r="C192" s="8">
        <v>22405.089843999998</v>
      </c>
      <c r="D192" s="8">
        <v>20356.279297000001</v>
      </c>
      <c r="E192" s="19">
        <f t="shared" si="7"/>
        <v>5.1183115117203306E-3</v>
      </c>
      <c r="F192" s="19">
        <f t="shared" si="8"/>
        <v>1.0668723739291923E-3</v>
      </c>
      <c r="G192" s="19">
        <f t="shared" si="9"/>
        <v>-3.3547056018308686E-4</v>
      </c>
      <c r="K192" s="78"/>
      <c r="L192" s="78"/>
      <c r="M192" s="78"/>
    </row>
    <row r="193" spans="1:13" x14ac:dyDescent="0.3">
      <c r="A193" s="5">
        <v>43010</v>
      </c>
      <c r="B193" s="8">
        <v>10255.700194999999</v>
      </c>
      <c r="C193" s="8">
        <v>22557.599609000001</v>
      </c>
      <c r="D193" s="8">
        <v>20400.779297000001</v>
      </c>
      <c r="E193" s="19">
        <f t="shared" si="7"/>
        <v>-1.2191708373630665E-2</v>
      </c>
      <c r="F193" s="19">
        <f t="shared" si="8"/>
        <v>6.7838624308253735E-3</v>
      </c>
      <c r="G193" s="19">
        <f t="shared" si="9"/>
        <v>2.1836716984991941E-3</v>
      </c>
      <c r="K193" s="78"/>
      <c r="L193" s="78"/>
      <c r="M193" s="78"/>
    </row>
    <row r="194" spans="1:13" x14ac:dyDescent="0.3">
      <c r="A194" s="5">
        <v>43011</v>
      </c>
      <c r="B194" s="8">
        <v>10257.5</v>
      </c>
      <c r="C194" s="8">
        <v>22641.669922000001</v>
      </c>
      <c r="D194" s="8">
        <v>20614.070313</v>
      </c>
      <c r="E194" s="19">
        <f t="shared" si="7"/>
        <v>1.7547773994400868E-4</v>
      </c>
      <c r="F194" s="19">
        <f t="shared" si="8"/>
        <v>3.7199897618554007E-3</v>
      </c>
      <c r="G194" s="19">
        <f t="shared" si="9"/>
        <v>1.0400766589229464E-2</v>
      </c>
      <c r="K194" s="78"/>
      <c r="L194" s="78"/>
      <c r="M194" s="78"/>
    </row>
    <row r="195" spans="1:13" x14ac:dyDescent="0.3">
      <c r="A195" s="5">
        <v>43012</v>
      </c>
      <c r="B195" s="8">
        <v>9964.9003909999992</v>
      </c>
      <c r="C195" s="8">
        <v>22661.640625</v>
      </c>
      <c r="D195" s="8">
        <v>20626.660156000002</v>
      </c>
      <c r="E195" s="19">
        <f t="shared" si="7"/>
        <v>-2.8940187605004875E-2</v>
      </c>
      <c r="F195" s="19">
        <f t="shared" si="8"/>
        <v>8.8164436781615482E-4</v>
      </c>
      <c r="G195" s="19">
        <f t="shared" si="9"/>
        <v>6.1055385042542074E-4</v>
      </c>
      <c r="K195" s="78"/>
      <c r="L195" s="78"/>
      <c r="M195" s="78"/>
    </row>
    <row r="196" spans="1:13" x14ac:dyDescent="0.3">
      <c r="A196" s="5">
        <v>43013</v>
      </c>
      <c r="B196" s="8">
        <v>10214.700194999999</v>
      </c>
      <c r="C196" s="8">
        <v>22775.390625</v>
      </c>
      <c r="D196" s="8">
        <v>20628.560547000001</v>
      </c>
      <c r="E196" s="19">
        <f t="shared" ref="E196:E259" si="10">LN(B196/B195)</f>
        <v>2.4758920623631681E-2</v>
      </c>
      <c r="F196" s="19">
        <f t="shared" ref="F196:F259" si="11">LN(C196/C195)</f>
        <v>5.0069396924935445E-3</v>
      </c>
      <c r="G196" s="19">
        <f t="shared" ref="G196:G259" si="12">LN(D196/D195)</f>
        <v>9.2128509747856579E-5</v>
      </c>
      <c r="K196" s="78"/>
      <c r="L196" s="78"/>
      <c r="M196" s="78"/>
    </row>
    <row r="197" spans="1:13" x14ac:dyDescent="0.3">
      <c r="A197" s="5">
        <v>43014</v>
      </c>
      <c r="B197" s="8">
        <v>10185.5</v>
      </c>
      <c r="C197" s="8">
        <v>22773.669922000001</v>
      </c>
      <c r="D197" s="8">
        <v>20690.710938</v>
      </c>
      <c r="E197" s="19">
        <f t="shared" si="10"/>
        <v>-2.8627380773555821E-3</v>
      </c>
      <c r="F197" s="19">
        <f t="shared" si="11"/>
        <v>-7.5553830535867632E-5</v>
      </c>
      <c r="G197" s="19">
        <f t="shared" si="12"/>
        <v>3.0083026944804805E-3</v>
      </c>
      <c r="K197" s="78"/>
      <c r="L197" s="78"/>
      <c r="M197" s="78"/>
    </row>
    <row r="198" spans="1:13" x14ac:dyDescent="0.3">
      <c r="A198" s="5">
        <v>43017</v>
      </c>
      <c r="B198" s="8">
        <v>10236</v>
      </c>
      <c r="C198" s="8">
        <v>22761.070313</v>
      </c>
      <c r="D198" s="8">
        <v>20690.710938</v>
      </c>
      <c r="E198" s="19">
        <f t="shared" si="10"/>
        <v>4.9457780220670752E-3</v>
      </c>
      <c r="F198" s="19">
        <f t="shared" si="11"/>
        <v>-5.5340644336773531E-4</v>
      </c>
      <c r="G198" s="19">
        <f t="shared" si="12"/>
        <v>0</v>
      </c>
      <c r="K198" s="78"/>
      <c r="L198" s="78"/>
      <c r="M198" s="78"/>
    </row>
    <row r="199" spans="1:13" x14ac:dyDescent="0.3">
      <c r="A199" s="5">
        <v>43018</v>
      </c>
      <c r="B199" s="8">
        <v>10142.299805000001</v>
      </c>
      <c r="C199" s="8">
        <v>22830.679688</v>
      </c>
      <c r="D199" s="8">
        <v>20823.509765999999</v>
      </c>
      <c r="E199" s="19">
        <f t="shared" si="10"/>
        <v>-9.1961406240978222E-3</v>
      </c>
      <c r="F199" s="19">
        <f t="shared" si="11"/>
        <v>3.0535975955125979E-3</v>
      </c>
      <c r="G199" s="19">
        <f t="shared" si="12"/>
        <v>6.3977730386812759E-3</v>
      </c>
      <c r="K199" s="78"/>
      <c r="L199" s="78"/>
      <c r="M199" s="78"/>
    </row>
    <row r="200" spans="1:13" x14ac:dyDescent="0.3">
      <c r="A200" s="5">
        <v>43019</v>
      </c>
      <c r="B200" s="8">
        <v>10278.400390999999</v>
      </c>
      <c r="C200" s="8">
        <v>22872.890625</v>
      </c>
      <c r="D200" s="8">
        <v>20881.269531000002</v>
      </c>
      <c r="E200" s="19">
        <f t="shared" si="10"/>
        <v>1.3329866257691019E-2</v>
      </c>
      <c r="F200" s="19">
        <f t="shared" si="11"/>
        <v>1.8471619925060606E-3</v>
      </c>
      <c r="G200" s="19">
        <f t="shared" si="12"/>
        <v>2.7699368227823897E-3</v>
      </c>
      <c r="K200" s="78"/>
      <c r="L200" s="78"/>
      <c r="M200" s="78"/>
    </row>
    <row r="201" spans="1:13" x14ac:dyDescent="0.3">
      <c r="A201" s="5">
        <v>43020</v>
      </c>
      <c r="B201" s="8">
        <v>10275.900390999999</v>
      </c>
      <c r="C201" s="8">
        <v>22841.009765999999</v>
      </c>
      <c r="D201" s="8">
        <v>20954.720702999999</v>
      </c>
      <c r="E201" s="19">
        <f t="shared" si="10"/>
        <v>-2.4325809365574702E-4</v>
      </c>
      <c r="F201" s="19">
        <f t="shared" si="11"/>
        <v>-1.394799564067462E-3</v>
      </c>
      <c r="G201" s="19">
        <f t="shared" si="12"/>
        <v>3.5113904109542208E-3</v>
      </c>
      <c r="K201" s="78"/>
      <c r="L201" s="78"/>
      <c r="M201" s="78"/>
    </row>
    <row r="202" spans="1:13" x14ac:dyDescent="0.3">
      <c r="A202" s="5">
        <v>43021</v>
      </c>
      <c r="B202" s="8">
        <v>10258</v>
      </c>
      <c r="C202" s="8">
        <v>22871.720702999999</v>
      </c>
      <c r="D202" s="8">
        <v>21155.179688</v>
      </c>
      <c r="E202" s="19">
        <f t="shared" si="10"/>
        <v>-1.7434968704030615E-3</v>
      </c>
      <c r="F202" s="19">
        <f t="shared" si="11"/>
        <v>1.3436494081782448E-3</v>
      </c>
      <c r="G202" s="19">
        <f t="shared" si="12"/>
        <v>9.5208251443017911E-3</v>
      </c>
      <c r="K202" s="78"/>
      <c r="L202" s="78"/>
      <c r="M202" s="78"/>
    </row>
    <row r="203" spans="1:13" x14ac:dyDescent="0.3">
      <c r="A203" s="5">
        <v>43024</v>
      </c>
      <c r="B203" s="8">
        <v>10181.400390999999</v>
      </c>
      <c r="C203" s="8">
        <v>22956.960938</v>
      </c>
      <c r="D203" s="8">
        <v>21255.560547000001</v>
      </c>
      <c r="E203" s="19">
        <f t="shared" si="10"/>
        <v>-7.4953243390161938E-3</v>
      </c>
      <c r="F203" s="19">
        <f t="shared" si="11"/>
        <v>3.7199557239900836E-3</v>
      </c>
      <c r="G203" s="19">
        <f t="shared" si="12"/>
        <v>4.7337559255963358E-3</v>
      </c>
      <c r="K203" s="78"/>
      <c r="L203" s="78"/>
      <c r="M203" s="78"/>
    </row>
    <row r="204" spans="1:13" x14ac:dyDescent="0.3">
      <c r="A204" s="5">
        <v>43025</v>
      </c>
      <c r="B204" s="8">
        <v>10216.799805000001</v>
      </c>
      <c r="C204" s="8">
        <v>22997.439452999999</v>
      </c>
      <c r="D204" s="8">
        <v>21336.119140999999</v>
      </c>
      <c r="E204" s="19">
        <f t="shared" si="10"/>
        <v>3.4708404856435473E-3</v>
      </c>
      <c r="F204" s="19">
        <f t="shared" si="11"/>
        <v>1.7616822382374487E-3</v>
      </c>
      <c r="G204" s="19">
        <f t="shared" si="12"/>
        <v>3.7828369604228761E-3</v>
      </c>
      <c r="K204" s="78"/>
      <c r="L204" s="78"/>
      <c r="M204" s="78"/>
    </row>
    <row r="205" spans="1:13" x14ac:dyDescent="0.3">
      <c r="A205" s="5">
        <v>43026</v>
      </c>
      <c r="B205" s="8">
        <v>10273.400390999999</v>
      </c>
      <c r="C205" s="8">
        <v>23157.599609000001</v>
      </c>
      <c r="D205" s="8">
        <v>21363.050781000002</v>
      </c>
      <c r="E205" s="19">
        <f t="shared" si="10"/>
        <v>5.5246634412211785E-3</v>
      </c>
      <c r="F205" s="19">
        <f t="shared" si="11"/>
        <v>6.9401219065622268E-3</v>
      </c>
      <c r="G205" s="19">
        <f t="shared" si="12"/>
        <v>1.2614598185639633E-3</v>
      </c>
      <c r="K205" s="78"/>
      <c r="L205" s="78"/>
      <c r="M205" s="78"/>
    </row>
    <row r="206" spans="1:13" x14ac:dyDescent="0.3">
      <c r="A206" s="5">
        <v>43027</v>
      </c>
      <c r="B206" s="8">
        <v>10197.5</v>
      </c>
      <c r="C206" s="8">
        <v>23163.039063</v>
      </c>
      <c r="D206" s="8">
        <v>21448.519531000002</v>
      </c>
      <c r="E206" s="19">
        <f t="shared" si="10"/>
        <v>-7.4154763453489533E-3</v>
      </c>
      <c r="F206" s="19">
        <f t="shared" si="11"/>
        <v>2.3486092510607341E-4</v>
      </c>
      <c r="G206" s="19">
        <f t="shared" si="12"/>
        <v>3.9927927392121084E-3</v>
      </c>
      <c r="K206" s="78"/>
      <c r="L206" s="78"/>
      <c r="M206" s="78"/>
    </row>
    <row r="207" spans="1:13" x14ac:dyDescent="0.3">
      <c r="A207" s="5">
        <v>43028</v>
      </c>
      <c r="B207" s="8">
        <v>10222.700194999999</v>
      </c>
      <c r="C207" s="8">
        <v>23328.630859000001</v>
      </c>
      <c r="D207" s="8">
        <v>21457.640625</v>
      </c>
      <c r="E207" s="19">
        <f t="shared" si="10"/>
        <v>2.4681646166352491E-3</v>
      </c>
      <c r="F207" s="19">
        <f t="shared" si="11"/>
        <v>7.1235340231876202E-3</v>
      </c>
      <c r="G207" s="19">
        <f t="shared" si="12"/>
        <v>4.2516478306294908E-4</v>
      </c>
      <c r="K207" s="78"/>
      <c r="L207" s="78"/>
      <c r="M207" s="78"/>
    </row>
    <row r="208" spans="1:13" x14ac:dyDescent="0.3">
      <c r="A208" s="5">
        <v>43031</v>
      </c>
      <c r="B208" s="8">
        <v>10161.400390999999</v>
      </c>
      <c r="C208" s="8">
        <v>23273.960938</v>
      </c>
      <c r="D208" s="8">
        <v>21696.650390999999</v>
      </c>
      <c r="E208" s="19">
        <f t="shared" si="10"/>
        <v>-6.0144904142333247E-3</v>
      </c>
      <c r="F208" s="19">
        <f t="shared" si="11"/>
        <v>-2.346219125185203E-3</v>
      </c>
      <c r="G208" s="19">
        <f t="shared" si="12"/>
        <v>1.1077100528621167E-2</v>
      </c>
      <c r="K208" s="78"/>
      <c r="L208" s="78"/>
      <c r="M208" s="78"/>
    </row>
    <row r="209" spans="1:13" x14ac:dyDescent="0.3">
      <c r="A209" s="5">
        <v>43032</v>
      </c>
      <c r="B209" s="8">
        <v>10205.700194999999</v>
      </c>
      <c r="C209" s="8">
        <v>23441.759765999999</v>
      </c>
      <c r="D209" s="8">
        <v>21805.169922000001</v>
      </c>
      <c r="E209" s="19">
        <f t="shared" si="10"/>
        <v>4.3501404309058984E-3</v>
      </c>
      <c r="F209" s="19">
        <f t="shared" si="11"/>
        <v>7.1838579011473096E-3</v>
      </c>
      <c r="G209" s="19">
        <f t="shared" si="12"/>
        <v>4.9892052942296684E-3</v>
      </c>
      <c r="K209" s="78"/>
      <c r="L209" s="78"/>
      <c r="M209" s="78"/>
    </row>
    <row r="210" spans="1:13" x14ac:dyDescent="0.3">
      <c r="A210" s="5">
        <v>43033</v>
      </c>
      <c r="B210" s="8">
        <v>10153.299805000001</v>
      </c>
      <c r="C210" s="8">
        <v>23329.460938</v>
      </c>
      <c r="D210" s="8">
        <v>21707.619140999999</v>
      </c>
      <c r="E210" s="19">
        <f t="shared" si="10"/>
        <v>-5.1476502490363941E-3</v>
      </c>
      <c r="F210" s="19">
        <f t="shared" si="11"/>
        <v>-4.8020574236985374E-3</v>
      </c>
      <c r="G210" s="19">
        <f t="shared" si="12"/>
        <v>-4.4837826548547871E-3</v>
      </c>
      <c r="K210" s="78"/>
      <c r="L210" s="78"/>
      <c r="M210" s="78"/>
    </row>
    <row r="211" spans="1:13" x14ac:dyDescent="0.3">
      <c r="A211" s="5">
        <v>43034</v>
      </c>
      <c r="B211" s="8">
        <v>10347.799805000001</v>
      </c>
      <c r="C211" s="8">
        <v>23400.859375</v>
      </c>
      <c r="D211" s="8">
        <v>21739.779297000001</v>
      </c>
      <c r="E211" s="19">
        <f t="shared" si="10"/>
        <v>1.897516129231059E-2</v>
      </c>
      <c r="F211" s="19">
        <f t="shared" si="11"/>
        <v>3.0557673082463443E-3</v>
      </c>
      <c r="G211" s="19">
        <f t="shared" si="12"/>
        <v>1.4804183002815579E-3</v>
      </c>
      <c r="K211" s="78"/>
      <c r="L211" s="78"/>
      <c r="M211" s="78"/>
    </row>
    <row r="212" spans="1:13" x14ac:dyDescent="0.3">
      <c r="A212" s="5">
        <v>43035</v>
      </c>
      <c r="B212" s="8">
        <v>10197.5</v>
      </c>
      <c r="C212" s="8">
        <v>23434.189452999999</v>
      </c>
      <c r="D212" s="8">
        <v>22008.449218999998</v>
      </c>
      <c r="E212" s="19">
        <f t="shared" si="10"/>
        <v>-1.4631325676581956E-2</v>
      </c>
      <c r="F212" s="19">
        <f t="shared" si="11"/>
        <v>1.4232966319304434E-3</v>
      </c>
      <c r="G212" s="19">
        <f t="shared" si="12"/>
        <v>1.2282705327395673E-2</v>
      </c>
      <c r="K212" s="78"/>
      <c r="L212" s="78"/>
      <c r="M212" s="78"/>
    </row>
    <row r="213" spans="1:13" x14ac:dyDescent="0.3">
      <c r="A213" s="5">
        <v>43038</v>
      </c>
      <c r="B213" s="8">
        <v>10446</v>
      </c>
      <c r="C213" s="8">
        <v>23348.740234000001</v>
      </c>
      <c r="D213" s="8">
        <v>22011.669922000001</v>
      </c>
      <c r="E213" s="19">
        <f t="shared" si="10"/>
        <v>2.4076537804530569E-2</v>
      </c>
      <c r="F213" s="19">
        <f t="shared" si="11"/>
        <v>-3.6530125237888332E-3</v>
      </c>
      <c r="G213" s="19">
        <f t="shared" si="12"/>
        <v>1.4632868191173041E-4</v>
      </c>
      <c r="K213" s="78"/>
      <c r="L213" s="78"/>
      <c r="M213" s="78"/>
    </row>
    <row r="214" spans="1:13" x14ac:dyDescent="0.3">
      <c r="A214" s="5">
        <v>43039</v>
      </c>
      <c r="B214" s="8">
        <v>10523.5</v>
      </c>
      <c r="C214" s="8">
        <v>23377.240234000001</v>
      </c>
      <c r="D214" s="8">
        <v>22011.609375</v>
      </c>
      <c r="E214" s="19">
        <f t="shared" si="10"/>
        <v>7.391721582982431E-3</v>
      </c>
      <c r="F214" s="19">
        <f t="shared" si="11"/>
        <v>1.2198782454125414E-3</v>
      </c>
      <c r="G214" s="19">
        <f t="shared" si="12"/>
        <v>-2.7506810473046296E-6</v>
      </c>
      <c r="K214" s="78"/>
      <c r="L214" s="78"/>
      <c r="M214" s="78"/>
    </row>
    <row r="215" spans="1:13" x14ac:dyDescent="0.3">
      <c r="A215" s="5">
        <v>43040</v>
      </c>
      <c r="B215" s="8">
        <v>10506.700194999999</v>
      </c>
      <c r="C215" s="8">
        <v>23435.009765999999</v>
      </c>
      <c r="D215" s="8">
        <v>22420.080077999999</v>
      </c>
      <c r="E215" s="19">
        <f t="shared" si="10"/>
        <v>-1.5976841321354665E-3</v>
      </c>
      <c r="F215" s="19">
        <f t="shared" si="11"/>
        <v>2.4681386315016994E-3</v>
      </c>
      <c r="G215" s="19">
        <f t="shared" si="12"/>
        <v>1.8386976321442736E-2</v>
      </c>
      <c r="K215" s="78"/>
      <c r="L215" s="78"/>
      <c r="M215" s="78"/>
    </row>
    <row r="216" spans="1:13" x14ac:dyDescent="0.3">
      <c r="A216" s="5">
        <v>43041</v>
      </c>
      <c r="B216" s="8">
        <v>10457.799805000001</v>
      </c>
      <c r="C216" s="8">
        <v>23516.259765999999</v>
      </c>
      <c r="D216" s="8">
        <v>22539.119140999999</v>
      </c>
      <c r="E216" s="19">
        <f t="shared" si="10"/>
        <v>-4.6650746437624383E-3</v>
      </c>
      <c r="F216" s="19">
        <f t="shared" si="11"/>
        <v>3.461038728718239E-3</v>
      </c>
      <c r="G216" s="19">
        <f t="shared" si="12"/>
        <v>5.2954386750176021E-3</v>
      </c>
      <c r="K216" s="78"/>
      <c r="L216" s="78"/>
      <c r="M216" s="78"/>
    </row>
    <row r="217" spans="1:13" x14ac:dyDescent="0.3">
      <c r="A217" s="5">
        <v>43042</v>
      </c>
      <c r="B217" s="8">
        <v>10357.799805000001</v>
      </c>
      <c r="C217" s="8">
        <v>23539.189452999999</v>
      </c>
      <c r="D217" s="8">
        <v>22539.119140999999</v>
      </c>
      <c r="E217" s="19">
        <f t="shared" si="10"/>
        <v>-9.6082525791622974E-3</v>
      </c>
      <c r="F217" s="19">
        <f t="shared" si="11"/>
        <v>9.7458165613022662E-4</v>
      </c>
      <c r="G217" s="19">
        <f t="shared" si="12"/>
        <v>0</v>
      </c>
      <c r="K217" s="78"/>
      <c r="L217" s="78"/>
      <c r="M217" s="78"/>
    </row>
    <row r="218" spans="1:13" x14ac:dyDescent="0.3">
      <c r="A218" s="5">
        <v>43045</v>
      </c>
      <c r="B218" s="8">
        <v>10316.5</v>
      </c>
      <c r="C218" s="8">
        <v>23548.419922000001</v>
      </c>
      <c r="D218" s="8">
        <v>22548.349609000001</v>
      </c>
      <c r="E218" s="19">
        <f t="shared" si="10"/>
        <v>-3.9952849988817733E-3</v>
      </c>
      <c r="F218" s="19">
        <f t="shared" si="11"/>
        <v>3.9205511771573987E-4</v>
      </c>
      <c r="G218" s="19">
        <f t="shared" si="12"/>
        <v>4.0944716502669821E-4</v>
      </c>
      <c r="K218" s="78"/>
      <c r="L218" s="78"/>
      <c r="M218" s="78"/>
    </row>
    <row r="219" spans="1:13" x14ac:dyDescent="0.3">
      <c r="A219" s="5">
        <v>43046</v>
      </c>
      <c r="B219" s="8">
        <v>10230.700194999999</v>
      </c>
      <c r="C219" s="8">
        <v>23557.230468999998</v>
      </c>
      <c r="D219" s="8">
        <v>22937.599609000001</v>
      </c>
      <c r="E219" s="19">
        <f t="shared" si="10"/>
        <v>-8.3515323628403984E-3</v>
      </c>
      <c r="F219" s="19">
        <f t="shared" si="11"/>
        <v>3.740760197389244E-4</v>
      </c>
      <c r="G219" s="19">
        <f t="shared" si="12"/>
        <v>1.7115593232706536E-2</v>
      </c>
      <c r="K219" s="78"/>
      <c r="L219" s="78"/>
      <c r="M219" s="78"/>
    </row>
    <row r="220" spans="1:13" x14ac:dyDescent="0.3">
      <c r="A220" s="5">
        <v>43047</v>
      </c>
      <c r="B220" s="8">
        <v>10228.700194999999</v>
      </c>
      <c r="C220" s="8">
        <v>23563.359375</v>
      </c>
      <c r="D220" s="8">
        <v>22913.820313</v>
      </c>
      <c r="E220" s="19">
        <f t="shared" si="10"/>
        <v>-1.9550915161216058E-4</v>
      </c>
      <c r="F220" s="19">
        <f t="shared" si="11"/>
        <v>2.6013706767481445E-4</v>
      </c>
      <c r="G220" s="19">
        <f t="shared" si="12"/>
        <v>-1.0372327911488202E-3</v>
      </c>
      <c r="K220" s="78"/>
      <c r="L220" s="78"/>
      <c r="M220" s="78"/>
    </row>
    <row r="221" spans="1:13" x14ac:dyDescent="0.3">
      <c r="A221" s="5">
        <v>43048</v>
      </c>
      <c r="B221" s="8">
        <v>10141.099609000001</v>
      </c>
      <c r="C221" s="8">
        <v>23461.939452999999</v>
      </c>
      <c r="D221" s="8">
        <v>22868.710938</v>
      </c>
      <c r="E221" s="19">
        <f t="shared" si="10"/>
        <v>-8.6010787429730978E-3</v>
      </c>
      <c r="F221" s="19">
        <f t="shared" si="11"/>
        <v>-4.3134262525158324E-3</v>
      </c>
      <c r="G221" s="19">
        <f t="shared" si="12"/>
        <v>-1.9705939521008657E-3</v>
      </c>
      <c r="K221" s="78"/>
      <c r="L221" s="78"/>
      <c r="M221" s="78"/>
    </row>
    <row r="222" spans="1:13" x14ac:dyDescent="0.3">
      <c r="A222" s="5">
        <v>43049</v>
      </c>
      <c r="B222" s="8">
        <v>10092.700194999999</v>
      </c>
      <c r="C222" s="8">
        <v>23422.210938</v>
      </c>
      <c r="D222" s="8">
        <v>22681.419922000001</v>
      </c>
      <c r="E222" s="19">
        <f t="shared" si="10"/>
        <v>-4.7840254206502108E-3</v>
      </c>
      <c r="F222" s="19">
        <f t="shared" si="11"/>
        <v>-1.694752882483884E-3</v>
      </c>
      <c r="G222" s="19">
        <f t="shared" si="12"/>
        <v>-8.2235579988615796E-3</v>
      </c>
      <c r="K222" s="78"/>
      <c r="L222" s="78"/>
      <c r="M222" s="78"/>
    </row>
    <row r="223" spans="1:13" x14ac:dyDescent="0.3">
      <c r="A223" s="5">
        <v>43052</v>
      </c>
      <c r="B223" s="8">
        <v>10049.900390999999</v>
      </c>
      <c r="C223" s="8">
        <v>23439.699218999998</v>
      </c>
      <c r="D223" s="8">
        <v>22380.990234000001</v>
      </c>
      <c r="E223" s="19">
        <f t="shared" si="10"/>
        <v>-4.249686452388407E-3</v>
      </c>
      <c r="F223" s="19">
        <f t="shared" si="11"/>
        <v>7.4637511587835896E-4</v>
      </c>
      <c r="G223" s="19">
        <f t="shared" si="12"/>
        <v>-1.3334135404317474E-2</v>
      </c>
      <c r="K223" s="78"/>
      <c r="L223" s="78"/>
      <c r="M223" s="78"/>
    </row>
    <row r="224" spans="1:13" x14ac:dyDescent="0.3">
      <c r="A224" s="5">
        <v>43053</v>
      </c>
      <c r="B224" s="8">
        <v>9990.4003909999992</v>
      </c>
      <c r="C224" s="8">
        <v>23409.470702999999</v>
      </c>
      <c r="D224" s="8">
        <v>22380.009765999999</v>
      </c>
      <c r="E224" s="19">
        <f t="shared" si="10"/>
        <v>-5.9380520761910336E-3</v>
      </c>
      <c r="F224" s="19">
        <f t="shared" si="11"/>
        <v>-1.2904612929222055E-3</v>
      </c>
      <c r="G224" s="19">
        <f t="shared" si="12"/>
        <v>-4.3809030189563902E-5</v>
      </c>
      <c r="K224" s="78"/>
      <c r="L224" s="78"/>
      <c r="M224" s="78"/>
    </row>
    <row r="225" spans="1:13" x14ac:dyDescent="0.3">
      <c r="A225" s="5">
        <v>43054</v>
      </c>
      <c r="B225" s="8">
        <v>10013.900390999999</v>
      </c>
      <c r="C225" s="8">
        <v>23271.279297000001</v>
      </c>
      <c r="D225" s="8">
        <v>22028.320313</v>
      </c>
      <c r="E225" s="19">
        <f t="shared" si="10"/>
        <v>2.3494958475530794E-3</v>
      </c>
      <c r="F225" s="19">
        <f t="shared" si="11"/>
        <v>-5.9207193410755797E-3</v>
      </c>
      <c r="G225" s="19">
        <f t="shared" si="12"/>
        <v>-1.5839226786062893E-2</v>
      </c>
      <c r="K225" s="78"/>
      <c r="L225" s="78"/>
      <c r="M225" s="78"/>
    </row>
    <row r="226" spans="1:13" x14ac:dyDescent="0.3">
      <c r="A226" s="5">
        <v>43055</v>
      </c>
      <c r="B226" s="8">
        <v>10088.700194999999</v>
      </c>
      <c r="C226" s="8">
        <v>23458.359375</v>
      </c>
      <c r="D226" s="8">
        <v>22351.119140999999</v>
      </c>
      <c r="E226" s="19">
        <f t="shared" si="10"/>
        <v>7.4418380733103449E-3</v>
      </c>
      <c r="F226" s="19">
        <f t="shared" si="11"/>
        <v>8.0069558769036153E-3</v>
      </c>
      <c r="G226" s="19">
        <f t="shared" si="12"/>
        <v>1.4547480759382942E-2</v>
      </c>
      <c r="K226" s="78"/>
      <c r="L226" s="78"/>
      <c r="M226" s="78"/>
    </row>
    <row r="227" spans="1:13" x14ac:dyDescent="0.3">
      <c r="A227" s="5">
        <v>43056</v>
      </c>
      <c r="B227" s="8">
        <v>10010.400390999999</v>
      </c>
      <c r="C227" s="8">
        <v>23358.240234000001</v>
      </c>
      <c r="D227" s="8">
        <v>22396.800781000002</v>
      </c>
      <c r="E227" s="19">
        <f t="shared" si="10"/>
        <v>-7.7914133292702652E-3</v>
      </c>
      <c r="F227" s="19">
        <f t="shared" si="11"/>
        <v>-4.277085241697752E-3</v>
      </c>
      <c r="G227" s="19">
        <f t="shared" si="12"/>
        <v>2.0417331553712953E-3</v>
      </c>
      <c r="K227" s="78"/>
      <c r="L227" s="78"/>
      <c r="M227" s="78"/>
    </row>
    <row r="228" spans="1:13" x14ac:dyDescent="0.3">
      <c r="A228" s="5">
        <v>43059</v>
      </c>
      <c r="B228" s="8">
        <v>10025.5</v>
      </c>
      <c r="C228" s="8">
        <v>23430.330077999999</v>
      </c>
      <c r="D228" s="8">
        <v>22261.759765999999</v>
      </c>
      <c r="E228" s="19">
        <f t="shared" si="10"/>
        <v>1.5072556325360247E-3</v>
      </c>
      <c r="F228" s="19">
        <f t="shared" si="11"/>
        <v>3.0815175828144692E-3</v>
      </c>
      <c r="G228" s="19">
        <f t="shared" si="12"/>
        <v>-6.0477285850549095E-3</v>
      </c>
      <c r="K228" s="78"/>
      <c r="L228" s="78"/>
      <c r="M228" s="78"/>
    </row>
    <row r="229" spans="1:13" x14ac:dyDescent="0.3">
      <c r="A229" s="5">
        <v>43060</v>
      </c>
      <c r="B229" s="8">
        <v>9993.4003909999992</v>
      </c>
      <c r="C229" s="8">
        <v>23590.830077999999</v>
      </c>
      <c r="D229" s="8">
        <v>22416.480468999998</v>
      </c>
      <c r="E229" s="19">
        <f t="shared" si="10"/>
        <v>-3.206933036633173E-3</v>
      </c>
      <c r="F229" s="19">
        <f t="shared" si="11"/>
        <v>6.8267402505869414E-3</v>
      </c>
      <c r="G229" s="19">
        <f t="shared" si="12"/>
        <v>6.9260257646473929E-3</v>
      </c>
      <c r="K229" s="78"/>
      <c r="L229" s="78"/>
      <c r="M229" s="78"/>
    </row>
    <row r="230" spans="1:13" x14ac:dyDescent="0.3">
      <c r="A230" s="5">
        <v>43061</v>
      </c>
      <c r="B230" s="8">
        <v>10013.900390999999</v>
      </c>
      <c r="C230" s="8">
        <v>23526.179688</v>
      </c>
      <c r="D230" s="8">
        <v>22523.150390999999</v>
      </c>
      <c r="E230" s="19">
        <f t="shared" si="10"/>
        <v>2.0492526600570278E-3</v>
      </c>
      <c r="F230" s="19">
        <f t="shared" si="11"/>
        <v>-2.7442501505969331E-3</v>
      </c>
      <c r="G230" s="19">
        <f t="shared" si="12"/>
        <v>4.7472629520631214E-3</v>
      </c>
      <c r="K230" s="78"/>
      <c r="L230" s="78"/>
      <c r="M230" s="78"/>
    </row>
    <row r="231" spans="1:13" x14ac:dyDescent="0.3">
      <c r="A231" s="5">
        <v>43062</v>
      </c>
      <c r="B231" s="8">
        <v>10032.799805000001</v>
      </c>
      <c r="C231" s="8">
        <v>23526.179688</v>
      </c>
      <c r="D231" s="8">
        <v>22523.150390999999</v>
      </c>
      <c r="E231" s="19">
        <f t="shared" si="10"/>
        <v>1.8855392074082805E-3</v>
      </c>
      <c r="F231" s="19">
        <f t="shared" si="11"/>
        <v>0</v>
      </c>
      <c r="G231" s="19">
        <f t="shared" si="12"/>
        <v>0</v>
      </c>
      <c r="K231" s="78"/>
      <c r="L231" s="78"/>
      <c r="M231" s="78"/>
    </row>
    <row r="232" spans="1:13" x14ac:dyDescent="0.3">
      <c r="A232" s="5">
        <v>43063</v>
      </c>
      <c r="B232" s="8">
        <v>10053.5</v>
      </c>
      <c r="C232" s="8">
        <v>23557.990234000001</v>
      </c>
      <c r="D232" s="8">
        <v>22550.849609000001</v>
      </c>
      <c r="E232" s="19">
        <f t="shared" si="10"/>
        <v>2.061126492111133E-3</v>
      </c>
      <c r="F232" s="19">
        <f t="shared" si="11"/>
        <v>1.3512206286175063E-3</v>
      </c>
      <c r="G232" s="19">
        <f t="shared" si="12"/>
        <v>1.2290553972054126E-3</v>
      </c>
      <c r="K232" s="78"/>
      <c r="L232" s="78"/>
      <c r="M232" s="78"/>
    </row>
    <row r="233" spans="1:13" x14ac:dyDescent="0.3">
      <c r="A233" s="5">
        <v>43066</v>
      </c>
      <c r="B233" s="8">
        <v>10063.099609000001</v>
      </c>
      <c r="C233" s="8">
        <v>23580.779297000001</v>
      </c>
      <c r="D233" s="8">
        <v>22495.990234000001</v>
      </c>
      <c r="E233" s="19">
        <f t="shared" si="10"/>
        <v>9.5439685784410688E-4</v>
      </c>
      <c r="F233" s="19">
        <f t="shared" si="11"/>
        <v>9.6689264493566272E-4</v>
      </c>
      <c r="G233" s="19">
        <f t="shared" si="12"/>
        <v>-2.4356604064583679E-3</v>
      </c>
      <c r="K233" s="78"/>
      <c r="L233" s="78"/>
      <c r="M233" s="78"/>
    </row>
    <row r="234" spans="1:13" x14ac:dyDescent="0.3">
      <c r="A234" s="5">
        <v>43067</v>
      </c>
      <c r="B234" s="8">
        <v>10144.400390999999</v>
      </c>
      <c r="C234" s="8">
        <v>23836.710938</v>
      </c>
      <c r="D234" s="8">
        <v>22486.240234000001</v>
      </c>
      <c r="E234" s="19">
        <f t="shared" si="10"/>
        <v>8.0466381961214698E-3</v>
      </c>
      <c r="F234" s="19">
        <f t="shared" si="11"/>
        <v>1.0794925039049951E-2</v>
      </c>
      <c r="G234" s="19">
        <f t="shared" si="12"/>
        <v>-4.3350452172997089E-4</v>
      </c>
      <c r="K234" s="78"/>
      <c r="L234" s="78"/>
      <c r="M234" s="78"/>
    </row>
    <row r="235" spans="1:13" x14ac:dyDescent="0.3">
      <c r="A235" s="5">
        <v>43068</v>
      </c>
      <c r="B235" s="8">
        <v>10267.700194999999</v>
      </c>
      <c r="C235" s="8">
        <v>23940.679688</v>
      </c>
      <c r="D235" s="8">
        <v>22597.199218999998</v>
      </c>
      <c r="E235" s="19">
        <f t="shared" si="10"/>
        <v>1.2081196951326811E-2</v>
      </c>
      <c r="F235" s="19">
        <f t="shared" si="11"/>
        <v>4.3522223692412819E-3</v>
      </c>
      <c r="G235" s="19">
        <f t="shared" si="12"/>
        <v>4.9223932508455767E-3</v>
      </c>
      <c r="K235" s="78"/>
      <c r="L235" s="78"/>
      <c r="M235" s="78"/>
    </row>
    <row r="236" spans="1:13" x14ac:dyDescent="0.3">
      <c r="A236" s="5">
        <v>43069</v>
      </c>
      <c r="B236" s="8">
        <v>10211</v>
      </c>
      <c r="C236" s="8">
        <v>24272.349609000001</v>
      </c>
      <c r="D236" s="8">
        <v>22724.960938</v>
      </c>
      <c r="E236" s="19">
        <f t="shared" si="10"/>
        <v>-5.5374940154562183E-3</v>
      </c>
      <c r="F236" s="19">
        <f t="shared" si="11"/>
        <v>1.3758735262644586E-2</v>
      </c>
      <c r="G236" s="19">
        <f t="shared" si="12"/>
        <v>5.6379509265209495E-3</v>
      </c>
      <c r="K236" s="78"/>
      <c r="L236" s="78"/>
      <c r="M236" s="78"/>
    </row>
    <row r="237" spans="1:13" x14ac:dyDescent="0.3">
      <c r="A237" s="5">
        <v>43070</v>
      </c>
      <c r="B237" s="8">
        <v>10085</v>
      </c>
      <c r="C237" s="8">
        <v>24231.589843999998</v>
      </c>
      <c r="D237" s="8">
        <v>22819.029297000001</v>
      </c>
      <c r="E237" s="19">
        <f t="shared" si="10"/>
        <v>-1.2416399167225877E-2</v>
      </c>
      <c r="F237" s="19">
        <f t="shared" si="11"/>
        <v>-1.6806789326440112E-3</v>
      </c>
      <c r="G237" s="19">
        <f t="shared" si="12"/>
        <v>4.1308849875226162E-3</v>
      </c>
      <c r="K237" s="78"/>
      <c r="L237" s="78"/>
      <c r="M237" s="78"/>
    </row>
    <row r="238" spans="1:13" x14ac:dyDescent="0.3">
      <c r="A238" s="5">
        <v>43073</v>
      </c>
      <c r="B238" s="8">
        <v>10208.599609000001</v>
      </c>
      <c r="C238" s="8">
        <v>24290.050781000002</v>
      </c>
      <c r="D238" s="8">
        <v>22707.160156000002</v>
      </c>
      <c r="E238" s="19">
        <f t="shared" si="10"/>
        <v>1.2181292597359622E-2</v>
      </c>
      <c r="F238" s="19">
        <f t="shared" si="11"/>
        <v>2.409686256902654E-3</v>
      </c>
      <c r="G238" s="19">
        <f t="shared" si="12"/>
        <v>-4.9145060240166081E-3</v>
      </c>
      <c r="K238" s="78"/>
      <c r="L238" s="78"/>
      <c r="M238" s="78"/>
    </row>
    <row r="239" spans="1:13" x14ac:dyDescent="0.3">
      <c r="A239" s="5">
        <v>43074</v>
      </c>
      <c r="B239" s="8">
        <v>10211.299805000001</v>
      </c>
      <c r="C239" s="8">
        <v>24180.640625</v>
      </c>
      <c r="D239" s="8">
        <v>22622.380859000001</v>
      </c>
      <c r="E239" s="19">
        <f t="shared" si="10"/>
        <v>2.6446712209430857E-4</v>
      </c>
      <c r="F239" s="19">
        <f t="shared" si="11"/>
        <v>-4.514494786321808E-3</v>
      </c>
      <c r="G239" s="19">
        <f t="shared" si="12"/>
        <v>-3.7405803788823386E-3</v>
      </c>
      <c r="K239" s="78"/>
      <c r="L239" s="78"/>
      <c r="M239" s="78"/>
    </row>
    <row r="240" spans="1:13" x14ac:dyDescent="0.3">
      <c r="A240" s="5">
        <v>43075</v>
      </c>
      <c r="B240" s="8">
        <v>10184</v>
      </c>
      <c r="C240" s="8">
        <v>24140.910156000002</v>
      </c>
      <c r="D240" s="8">
        <v>22177.039063</v>
      </c>
      <c r="E240" s="19">
        <f t="shared" si="10"/>
        <v>-2.6770698705237289E-3</v>
      </c>
      <c r="F240" s="19">
        <f t="shared" si="11"/>
        <v>-1.6444206492070238E-3</v>
      </c>
      <c r="G240" s="19">
        <f t="shared" si="12"/>
        <v>-1.9882242542969747E-2</v>
      </c>
      <c r="K240" s="78"/>
      <c r="L240" s="78"/>
      <c r="M240" s="78"/>
    </row>
    <row r="241" spans="1:13" x14ac:dyDescent="0.3">
      <c r="A241" s="5">
        <v>43076</v>
      </c>
      <c r="B241" s="8">
        <v>10262.599609000001</v>
      </c>
      <c r="C241" s="8">
        <v>24211.480468999998</v>
      </c>
      <c r="D241" s="8">
        <v>22498.029297000001</v>
      </c>
      <c r="E241" s="19">
        <f t="shared" si="10"/>
        <v>7.6883195908316899E-3</v>
      </c>
      <c r="F241" s="19">
        <f t="shared" si="11"/>
        <v>2.9190020264186138E-3</v>
      </c>
      <c r="G241" s="19">
        <f t="shared" si="12"/>
        <v>1.437024137059755E-2</v>
      </c>
      <c r="K241" s="78"/>
      <c r="L241" s="78"/>
      <c r="M241" s="78"/>
    </row>
    <row r="242" spans="1:13" x14ac:dyDescent="0.3">
      <c r="A242" s="5">
        <v>43077</v>
      </c>
      <c r="B242" s="8">
        <v>10321.099609000001</v>
      </c>
      <c r="C242" s="8">
        <v>24329.160156000002</v>
      </c>
      <c r="D242" s="8">
        <v>22811.080077999999</v>
      </c>
      <c r="E242" s="19">
        <f t="shared" si="10"/>
        <v>5.6841247909872232E-3</v>
      </c>
      <c r="F242" s="19">
        <f t="shared" si="11"/>
        <v>4.8487171178366491E-3</v>
      </c>
      <c r="G242" s="19">
        <f t="shared" si="12"/>
        <v>1.3818667674933569E-2</v>
      </c>
      <c r="K242" s="78"/>
      <c r="L242" s="78"/>
      <c r="M242" s="78"/>
    </row>
    <row r="243" spans="1:13" x14ac:dyDescent="0.3">
      <c r="A243" s="5">
        <v>43080</v>
      </c>
      <c r="B243" s="8">
        <v>10306.900390999999</v>
      </c>
      <c r="C243" s="8">
        <v>24386.029297000001</v>
      </c>
      <c r="D243" s="8">
        <v>22938.730468999998</v>
      </c>
      <c r="E243" s="19">
        <f t="shared" si="10"/>
        <v>-1.3766938377576857E-3</v>
      </c>
      <c r="F243" s="19">
        <f t="shared" si="11"/>
        <v>2.3347611893489123E-3</v>
      </c>
      <c r="G243" s="19">
        <f t="shared" si="12"/>
        <v>5.5803825516860537E-3</v>
      </c>
      <c r="K243" s="78"/>
      <c r="L243" s="78"/>
      <c r="M243" s="78"/>
    </row>
    <row r="244" spans="1:13" x14ac:dyDescent="0.3">
      <c r="A244" s="5">
        <v>43081</v>
      </c>
      <c r="B244" s="8">
        <v>10288.299805000001</v>
      </c>
      <c r="C244" s="8">
        <v>24504.800781000002</v>
      </c>
      <c r="D244" s="8">
        <v>22866.169922000001</v>
      </c>
      <c r="E244" s="19">
        <f t="shared" si="10"/>
        <v>-1.8063034959966556E-3</v>
      </c>
      <c r="F244" s="19">
        <f t="shared" si="11"/>
        <v>4.8586500764451158E-3</v>
      </c>
      <c r="G244" s="19">
        <f t="shared" si="12"/>
        <v>-3.168246500972526E-3</v>
      </c>
      <c r="K244" s="78"/>
      <c r="L244" s="78"/>
      <c r="M244" s="78"/>
    </row>
    <row r="245" spans="1:13" x14ac:dyDescent="0.3">
      <c r="A245" s="5">
        <v>43082</v>
      </c>
      <c r="B245" s="8">
        <v>10260.5</v>
      </c>
      <c r="C245" s="8">
        <v>24585.429688</v>
      </c>
      <c r="D245" s="8">
        <v>22758.070313</v>
      </c>
      <c r="E245" s="19">
        <f t="shared" si="10"/>
        <v>-2.7057368044880762E-3</v>
      </c>
      <c r="F245" s="19">
        <f t="shared" si="11"/>
        <v>3.2849297603056412E-3</v>
      </c>
      <c r="G245" s="19">
        <f t="shared" si="12"/>
        <v>-4.7387007751619869E-3</v>
      </c>
      <c r="K245" s="78"/>
      <c r="L245" s="78"/>
      <c r="M245" s="78"/>
    </row>
    <row r="246" spans="1:13" x14ac:dyDescent="0.3">
      <c r="A246" s="5">
        <v>43083</v>
      </c>
      <c r="B246" s="8">
        <v>10176.5</v>
      </c>
      <c r="C246" s="8">
        <v>24508.660156000002</v>
      </c>
      <c r="D246" s="8">
        <v>22694.449218999998</v>
      </c>
      <c r="E246" s="19">
        <f t="shared" si="10"/>
        <v>-8.2204308878852713E-3</v>
      </c>
      <c r="F246" s="19">
        <f t="shared" si="11"/>
        <v>-3.1274475121969071E-3</v>
      </c>
      <c r="G246" s="19">
        <f t="shared" si="12"/>
        <v>-2.799454736708203E-3</v>
      </c>
      <c r="K246" s="78"/>
      <c r="L246" s="78"/>
      <c r="M246" s="78"/>
    </row>
    <row r="247" spans="1:13" x14ac:dyDescent="0.3">
      <c r="A247" s="5">
        <v>43084</v>
      </c>
      <c r="B247" s="8">
        <v>10150.400390999999</v>
      </c>
      <c r="C247" s="8">
        <v>24651.740234000001</v>
      </c>
      <c r="D247" s="8">
        <v>22553.220702999999</v>
      </c>
      <c r="E247" s="19">
        <f t="shared" si="10"/>
        <v>-2.5679885118656733E-3</v>
      </c>
      <c r="F247" s="19">
        <f t="shared" si="11"/>
        <v>5.8209648770451584E-3</v>
      </c>
      <c r="G247" s="19">
        <f t="shared" si="12"/>
        <v>-6.2424860712902066E-3</v>
      </c>
      <c r="K247" s="78"/>
      <c r="L247" s="78"/>
      <c r="M247" s="78"/>
    </row>
    <row r="248" spans="1:13" x14ac:dyDescent="0.3">
      <c r="A248" s="5">
        <v>43087</v>
      </c>
      <c r="B248" s="8">
        <v>10244.099609000001</v>
      </c>
      <c r="C248" s="8">
        <v>24792.199218999998</v>
      </c>
      <c r="D248" s="8">
        <v>22901.769531000002</v>
      </c>
      <c r="E248" s="19">
        <f t="shared" si="10"/>
        <v>9.1887398341816764E-3</v>
      </c>
      <c r="F248" s="19">
        <f t="shared" si="11"/>
        <v>5.6815603444979566E-3</v>
      </c>
      <c r="G248" s="19">
        <f t="shared" si="12"/>
        <v>1.5336298954015854E-2</v>
      </c>
      <c r="K248" s="78"/>
      <c r="L248" s="78"/>
      <c r="M248" s="78"/>
    </row>
    <row r="249" spans="1:13" x14ac:dyDescent="0.3">
      <c r="A249" s="5">
        <v>43088</v>
      </c>
      <c r="B249" s="8">
        <v>10234.299805000001</v>
      </c>
      <c r="C249" s="8">
        <v>24754.75</v>
      </c>
      <c r="D249" s="8">
        <v>22868</v>
      </c>
      <c r="E249" s="19">
        <f t="shared" si="10"/>
        <v>-9.5708698223402546E-4</v>
      </c>
      <c r="F249" s="19">
        <f t="shared" si="11"/>
        <v>-1.5116662770031778E-3</v>
      </c>
      <c r="G249" s="19">
        <f t="shared" si="12"/>
        <v>-1.4756262692043791E-3</v>
      </c>
      <c r="K249" s="78"/>
      <c r="L249" s="78"/>
      <c r="M249" s="78"/>
    </row>
    <row r="250" spans="1:13" x14ac:dyDescent="0.3">
      <c r="A250" s="5">
        <v>43089</v>
      </c>
      <c r="B250" s="8">
        <v>10207.700194999999</v>
      </c>
      <c r="C250" s="8">
        <v>24726.650390999999</v>
      </c>
      <c r="D250" s="8">
        <v>22891.720702999999</v>
      </c>
      <c r="E250" s="19">
        <f t="shared" si="10"/>
        <v>-2.6024483918091249E-3</v>
      </c>
      <c r="F250" s="19">
        <f t="shared" si="11"/>
        <v>-1.1357646226087413E-3</v>
      </c>
      <c r="G250" s="19">
        <f t="shared" si="12"/>
        <v>1.0367504329252442E-3</v>
      </c>
      <c r="K250" s="78"/>
      <c r="L250" s="78"/>
      <c r="M250" s="78"/>
    </row>
    <row r="251" spans="1:13" x14ac:dyDescent="0.3">
      <c r="A251" s="5">
        <v>43090</v>
      </c>
      <c r="B251" s="8">
        <v>10304.599609000001</v>
      </c>
      <c r="C251" s="8">
        <v>24782.289063</v>
      </c>
      <c r="D251" s="8">
        <v>22866.099609000001</v>
      </c>
      <c r="E251" s="19">
        <f t="shared" si="10"/>
        <v>9.4480029770833435E-3</v>
      </c>
      <c r="F251" s="19">
        <f t="shared" si="11"/>
        <v>2.2476221885009483E-3</v>
      </c>
      <c r="G251" s="19">
        <f t="shared" si="12"/>
        <v>-1.1198565186397835E-3</v>
      </c>
      <c r="K251" s="78"/>
      <c r="L251" s="78"/>
      <c r="M251" s="78"/>
    </row>
    <row r="252" spans="1:13" x14ac:dyDescent="0.3">
      <c r="A252" s="5">
        <v>43091</v>
      </c>
      <c r="B252" s="8">
        <v>10182</v>
      </c>
      <c r="C252" s="8">
        <v>24754.060547000001</v>
      </c>
      <c r="D252" s="8">
        <v>22902.759765999999</v>
      </c>
      <c r="E252" s="19">
        <f t="shared" si="10"/>
        <v>-1.1968904056008577E-2</v>
      </c>
      <c r="F252" s="19">
        <f t="shared" si="11"/>
        <v>-1.1397092954096083E-3</v>
      </c>
      <c r="G252" s="19">
        <f t="shared" si="12"/>
        <v>1.6019697821057742E-3</v>
      </c>
      <c r="K252" s="78"/>
      <c r="L252" s="78"/>
      <c r="M252" s="78"/>
    </row>
    <row r="253" spans="1:13" x14ac:dyDescent="0.3">
      <c r="A253" s="5">
        <v>43096</v>
      </c>
      <c r="B253" s="8">
        <v>10165.200194999999</v>
      </c>
      <c r="C253" s="8">
        <v>24774.300781000002</v>
      </c>
      <c r="D253" s="8">
        <v>22911.210938</v>
      </c>
      <c r="E253" s="19">
        <f t="shared" si="10"/>
        <v>-1.6513140536807103E-3</v>
      </c>
      <c r="F253" s="19">
        <f t="shared" si="11"/>
        <v>8.1731898992920364E-4</v>
      </c>
      <c r="G253" s="19">
        <f t="shared" si="12"/>
        <v>3.6893427773219918E-4</v>
      </c>
      <c r="K253" s="78"/>
      <c r="L253" s="78"/>
      <c r="M253" s="78"/>
    </row>
    <row r="254" spans="1:13" x14ac:dyDescent="0.3">
      <c r="A254" s="5">
        <v>43097</v>
      </c>
      <c r="B254" s="8">
        <v>10093.099609000001</v>
      </c>
      <c r="C254" s="8">
        <v>24837.509765999999</v>
      </c>
      <c r="D254" s="8">
        <v>22783.980468999998</v>
      </c>
      <c r="E254" s="19">
        <f t="shared" si="10"/>
        <v>-7.118158101230421E-3</v>
      </c>
      <c r="F254" s="19">
        <f t="shared" si="11"/>
        <v>2.5481440207324054E-3</v>
      </c>
      <c r="G254" s="19">
        <f t="shared" si="12"/>
        <v>-5.5686733710184119E-3</v>
      </c>
      <c r="K254" s="78"/>
      <c r="L254" s="78"/>
      <c r="M254" s="78"/>
    </row>
    <row r="255" spans="1:13" x14ac:dyDescent="0.3">
      <c r="A255" s="5">
        <v>43098</v>
      </c>
      <c r="B255" s="8">
        <v>10043.900390999999</v>
      </c>
      <c r="C255" s="8">
        <v>24719.220702999999</v>
      </c>
      <c r="D255" s="8">
        <v>22764.939452999999</v>
      </c>
      <c r="E255" s="19">
        <f t="shared" si="10"/>
        <v>-4.8864593431091653E-3</v>
      </c>
      <c r="F255" s="19">
        <f t="shared" si="11"/>
        <v>-4.7738939406093738E-3</v>
      </c>
      <c r="G255" s="19">
        <f t="shared" si="12"/>
        <v>-8.3606887459735453E-4</v>
      </c>
      <c r="K255" s="78"/>
      <c r="L255" s="78"/>
      <c r="M255" s="78"/>
    </row>
    <row r="256" spans="1:13" x14ac:dyDescent="0.3">
      <c r="A256" s="5">
        <v>43102</v>
      </c>
      <c r="B256" s="8">
        <v>10079.099609000001</v>
      </c>
      <c r="C256" s="8">
        <v>24824.009765999999</v>
      </c>
      <c r="D256" s="8">
        <v>22764.939452999999</v>
      </c>
      <c r="E256" s="19">
        <f t="shared" si="10"/>
        <v>3.4984101674593081E-3</v>
      </c>
      <c r="F256" s="19">
        <f t="shared" si="11"/>
        <v>4.2302134225842558E-3</v>
      </c>
      <c r="G256" s="19">
        <f t="shared" si="12"/>
        <v>0</v>
      </c>
      <c r="K256" s="78"/>
      <c r="L256" s="78"/>
      <c r="M256" s="78"/>
    </row>
    <row r="257" spans="1:13" x14ac:dyDescent="0.3">
      <c r="A257" s="5">
        <v>43103</v>
      </c>
      <c r="B257" s="8">
        <v>10116</v>
      </c>
      <c r="C257" s="8">
        <v>24922.679688</v>
      </c>
      <c r="D257" s="8">
        <v>22764.939452999999</v>
      </c>
      <c r="E257" s="19">
        <f t="shared" si="10"/>
        <v>3.6543946581354706E-3</v>
      </c>
      <c r="F257" s="19">
        <f t="shared" si="11"/>
        <v>3.9668992037246017E-3</v>
      </c>
      <c r="G257" s="19">
        <f t="shared" si="12"/>
        <v>0</v>
      </c>
      <c r="K257" s="78"/>
      <c r="L257" s="78"/>
      <c r="M257" s="78"/>
    </row>
    <row r="258" spans="1:13" x14ac:dyDescent="0.3">
      <c r="A258" s="5">
        <v>43104</v>
      </c>
      <c r="B258" s="8">
        <v>10314.400390999999</v>
      </c>
      <c r="C258" s="8">
        <v>25075.130859000001</v>
      </c>
      <c r="D258" s="8">
        <v>23506.330077999999</v>
      </c>
      <c r="E258" s="19">
        <f t="shared" si="10"/>
        <v>1.9422686214938558E-2</v>
      </c>
      <c r="F258" s="19">
        <f t="shared" si="11"/>
        <v>6.0983327789403087E-3</v>
      </c>
      <c r="G258" s="19">
        <f t="shared" si="12"/>
        <v>3.2048140768913651E-2</v>
      </c>
      <c r="K258" s="78"/>
      <c r="L258" s="78"/>
      <c r="M258" s="78"/>
    </row>
    <row r="259" spans="1:13" x14ac:dyDescent="0.3">
      <c r="A259" s="5">
        <v>43105</v>
      </c>
      <c r="B259" s="8">
        <v>10411.400390999999</v>
      </c>
      <c r="C259" s="8">
        <v>25295.869140999999</v>
      </c>
      <c r="D259" s="8">
        <v>23714.529297000001</v>
      </c>
      <c r="E259" s="19">
        <f t="shared" si="10"/>
        <v>9.3603821878519827E-3</v>
      </c>
      <c r="F259" s="19">
        <f t="shared" si="11"/>
        <v>8.7645548050922575E-3</v>
      </c>
      <c r="G259" s="19">
        <f t="shared" si="12"/>
        <v>8.8181609095727229E-3</v>
      </c>
      <c r="K259" s="78"/>
      <c r="L259" s="78"/>
      <c r="M259" s="78"/>
    </row>
    <row r="260" spans="1:13" x14ac:dyDescent="0.3">
      <c r="A260" s="5">
        <v>43108</v>
      </c>
      <c r="B260" s="8">
        <v>10398.400390999999</v>
      </c>
      <c r="C260" s="8">
        <v>25283</v>
      </c>
      <c r="D260" s="8">
        <v>23714.529297000001</v>
      </c>
      <c r="E260" s="19">
        <f t="shared" ref="E260:E323" si="13">LN(B260/B259)</f>
        <v>-1.2494114506237152E-3</v>
      </c>
      <c r="F260" s="19">
        <f t="shared" ref="F260:F323" si="14">LN(C260/C259)</f>
        <v>-5.0887421946233717E-4</v>
      </c>
      <c r="G260" s="19">
        <f t="shared" ref="G260:G323" si="15">LN(D260/D259)</f>
        <v>0</v>
      </c>
      <c r="K260" s="78"/>
      <c r="L260" s="78"/>
      <c r="M260" s="78"/>
    </row>
    <row r="261" spans="1:13" x14ac:dyDescent="0.3">
      <c r="A261" s="5">
        <v>43109</v>
      </c>
      <c r="B261" s="8">
        <v>10426.5</v>
      </c>
      <c r="C261" s="8">
        <v>25385.800781000002</v>
      </c>
      <c r="D261" s="8">
        <v>23849.990234000001</v>
      </c>
      <c r="E261" s="19">
        <f t="shared" si="13"/>
        <v>2.6986564666278512E-3</v>
      </c>
      <c r="F261" s="19">
        <f t="shared" si="14"/>
        <v>4.0577602181314371E-3</v>
      </c>
      <c r="G261" s="19">
        <f t="shared" si="15"/>
        <v>5.695897049656549E-3</v>
      </c>
      <c r="K261" s="78"/>
      <c r="L261" s="78"/>
      <c r="M261" s="78"/>
    </row>
    <row r="262" spans="1:13" x14ac:dyDescent="0.3">
      <c r="A262" s="5">
        <v>43110</v>
      </c>
      <c r="B262" s="8">
        <v>10428.299805000001</v>
      </c>
      <c r="C262" s="8">
        <v>25369.130859000001</v>
      </c>
      <c r="D262" s="8">
        <v>23788.199218999998</v>
      </c>
      <c r="E262" s="19">
        <f t="shared" si="13"/>
        <v>1.7260343146883333E-4</v>
      </c>
      <c r="F262" s="19">
        <f t="shared" si="14"/>
        <v>-6.5687893021505381E-4</v>
      </c>
      <c r="G262" s="19">
        <f t="shared" si="15"/>
        <v>-2.594181280305417E-3</v>
      </c>
      <c r="K262" s="78"/>
      <c r="L262" s="78"/>
      <c r="M262" s="78"/>
    </row>
    <row r="263" spans="1:13" x14ac:dyDescent="0.3">
      <c r="A263" s="5">
        <v>43111</v>
      </c>
      <c r="B263" s="8">
        <v>10435.200194999999</v>
      </c>
      <c r="C263" s="8">
        <v>25574.730468999998</v>
      </c>
      <c r="D263" s="8">
        <v>23710.429688</v>
      </c>
      <c r="E263" s="19">
        <f t="shared" si="13"/>
        <v>6.6147964163315934E-4</v>
      </c>
      <c r="F263" s="19">
        <f t="shared" si="14"/>
        <v>8.0716585238098885E-3</v>
      </c>
      <c r="G263" s="19">
        <f t="shared" si="15"/>
        <v>-3.274604016297606E-3</v>
      </c>
      <c r="K263" s="78"/>
      <c r="L263" s="78"/>
      <c r="M263" s="78"/>
    </row>
    <row r="264" spans="1:13" x14ac:dyDescent="0.3">
      <c r="A264" s="5">
        <v>43112</v>
      </c>
      <c r="B264" s="8">
        <v>10462.400390999999</v>
      </c>
      <c r="C264" s="8">
        <v>25803.189452999999</v>
      </c>
      <c r="D264" s="8">
        <v>23653.820313</v>
      </c>
      <c r="E264" s="19">
        <f t="shared" si="13"/>
        <v>2.6031898971807812E-3</v>
      </c>
      <c r="F264" s="19">
        <f t="shared" si="14"/>
        <v>8.8933335606521859E-3</v>
      </c>
      <c r="G264" s="19">
        <f t="shared" si="15"/>
        <v>-2.3903852358698008E-3</v>
      </c>
      <c r="K264" s="78"/>
      <c r="L264" s="78"/>
      <c r="M264" s="78"/>
    </row>
    <row r="265" spans="1:13" x14ac:dyDescent="0.3">
      <c r="A265" s="5">
        <v>43115</v>
      </c>
      <c r="B265" s="8">
        <v>10467.200194999999</v>
      </c>
      <c r="C265" s="8">
        <v>25803.189452999999</v>
      </c>
      <c r="D265" s="8">
        <v>23714.880859000001</v>
      </c>
      <c r="E265" s="19">
        <f t="shared" si="13"/>
        <v>4.5866179475544078E-4</v>
      </c>
      <c r="F265" s="19">
        <f t="shared" si="14"/>
        <v>0</v>
      </c>
      <c r="G265" s="19">
        <f t="shared" si="15"/>
        <v>2.5780981242719977E-3</v>
      </c>
      <c r="K265" s="78"/>
      <c r="L265" s="78"/>
      <c r="M265" s="78"/>
    </row>
    <row r="266" spans="1:13" x14ac:dyDescent="0.3">
      <c r="A266" s="5">
        <v>43116</v>
      </c>
      <c r="B266" s="8">
        <v>10520.400390999999</v>
      </c>
      <c r="C266" s="8">
        <v>25792.859375</v>
      </c>
      <c r="D266" s="8">
        <v>23951.810547000001</v>
      </c>
      <c r="E266" s="19">
        <f t="shared" si="13"/>
        <v>5.0696895747381421E-3</v>
      </c>
      <c r="F266" s="19">
        <f t="shared" si="14"/>
        <v>-4.0042128700435478E-4</v>
      </c>
      <c r="G266" s="19">
        <f t="shared" si="15"/>
        <v>9.9411825014276058E-3</v>
      </c>
      <c r="K266" s="78"/>
      <c r="L266" s="78"/>
      <c r="M266" s="78"/>
    </row>
    <row r="267" spans="1:13" x14ac:dyDescent="0.3">
      <c r="A267" s="5">
        <v>43117</v>
      </c>
      <c r="B267" s="8">
        <v>10474.599609000001</v>
      </c>
      <c r="C267" s="8">
        <v>26115.650390999999</v>
      </c>
      <c r="D267" s="8">
        <v>23868.339843999998</v>
      </c>
      <c r="E267" s="19">
        <f t="shared" si="13"/>
        <v>-4.3630249731109599E-3</v>
      </c>
      <c r="F267" s="19">
        <f t="shared" si="14"/>
        <v>1.2437081251118195E-2</v>
      </c>
      <c r="G267" s="19">
        <f t="shared" si="15"/>
        <v>-3.4910299148354566E-3</v>
      </c>
      <c r="K267" s="78"/>
      <c r="L267" s="78"/>
      <c r="M267" s="78"/>
    </row>
    <row r="268" spans="1:13" x14ac:dyDescent="0.3">
      <c r="A268" s="5">
        <v>43118</v>
      </c>
      <c r="B268" s="8">
        <v>10432.700194999999</v>
      </c>
      <c r="C268" s="8">
        <v>26017.810547000001</v>
      </c>
      <c r="D268" s="8">
        <v>23763.369140999999</v>
      </c>
      <c r="E268" s="19">
        <f t="shared" si="13"/>
        <v>-4.0081187418440738E-3</v>
      </c>
      <c r="F268" s="19">
        <f t="shared" si="14"/>
        <v>-3.7534419202655905E-3</v>
      </c>
      <c r="G268" s="19">
        <f t="shared" si="15"/>
        <v>-4.4076047311946464E-3</v>
      </c>
      <c r="K268" s="78"/>
      <c r="L268" s="78"/>
      <c r="M268" s="78"/>
    </row>
    <row r="269" spans="1:13" x14ac:dyDescent="0.3">
      <c r="A269" s="5">
        <v>43119</v>
      </c>
      <c r="B269" s="8">
        <v>10479.5</v>
      </c>
      <c r="C269" s="8">
        <v>26071.720702999999</v>
      </c>
      <c r="D269" s="8">
        <v>23808.060547000001</v>
      </c>
      <c r="E269" s="19">
        <f t="shared" si="13"/>
        <v>4.4758449797426591E-3</v>
      </c>
      <c r="F269" s="19">
        <f t="shared" si="14"/>
        <v>2.0699044109056095E-3</v>
      </c>
      <c r="G269" s="19">
        <f t="shared" si="15"/>
        <v>1.8789184786365131E-3</v>
      </c>
      <c r="K269" s="78"/>
      <c r="L269" s="78"/>
      <c r="M269" s="78"/>
    </row>
    <row r="270" spans="1:13" x14ac:dyDescent="0.3">
      <c r="A270" s="5">
        <v>43122</v>
      </c>
      <c r="B270" s="8">
        <v>10584</v>
      </c>
      <c r="C270" s="8">
        <v>26214.599609000001</v>
      </c>
      <c r="D270" s="8">
        <v>23816.330077999999</v>
      </c>
      <c r="E270" s="19">
        <f t="shared" si="13"/>
        <v>9.9224589815770994E-3</v>
      </c>
      <c r="F270" s="19">
        <f t="shared" si="14"/>
        <v>5.4652636018757104E-3</v>
      </c>
      <c r="G270" s="19">
        <f t="shared" si="15"/>
        <v>3.4728133943905858E-4</v>
      </c>
      <c r="K270" s="78"/>
      <c r="L270" s="78"/>
      <c r="M270" s="78"/>
    </row>
    <row r="271" spans="1:13" x14ac:dyDescent="0.3">
      <c r="A271" s="5">
        <v>43123</v>
      </c>
      <c r="B271" s="8">
        <v>10609.5</v>
      </c>
      <c r="C271" s="8">
        <v>26210.810547000001</v>
      </c>
      <c r="D271" s="8">
        <v>24124.150390999999</v>
      </c>
      <c r="E271" s="19">
        <f t="shared" si="13"/>
        <v>2.406399349362597E-3</v>
      </c>
      <c r="F271" s="19">
        <f t="shared" si="14"/>
        <v>-1.4455059084224686E-4</v>
      </c>
      <c r="G271" s="19">
        <f t="shared" si="15"/>
        <v>1.2841946527902695E-2</v>
      </c>
      <c r="K271" s="78"/>
      <c r="L271" s="78"/>
      <c r="M271" s="78"/>
    </row>
    <row r="272" spans="1:13" x14ac:dyDescent="0.3">
      <c r="A272" s="5">
        <v>43124</v>
      </c>
      <c r="B272" s="8">
        <v>10563</v>
      </c>
      <c r="C272" s="8">
        <v>26252.119140999999</v>
      </c>
      <c r="D272" s="8">
        <v>23940.779297000001</v>
      </c>
      <c r="E272" s="19">
        <f t="shared" si="13"/>
        <v>-4.3924973209921205E-3</v>
      </c>
      <c r="F272" s="19">
        <f t="shared" si="14"/>
        <v>1.5747729980944546E-3</v>
      </c>
      <c r="G272" s="19">
        <f t="shared" si="15"/>
        <v>-7.6301779629761686E-3</v>
      </c>
      <c r="K272" s="78"/>
      <c r="L272" s="78"/>
      <c r="M272" s="78"/>
    </row>
    <row r="273" spans="1:13" x14ac:dyDescent="0.3">
      <c r="A273" s="5">
        <v>43125</v>
      </c>
      <c r="B273" s="8">
        <v>10595.299805000001</v>
      </c>
      <c r="C273" s="8">
        <v>26392.789063</v>
      </c>
      <c r="D273" s="8">
        <v>23669.490234000001</v>
      </c>
      <c r="E273" s="19">
        <f t="shared" si="13"/>
        <v>3.0531593170204569E-3</v>
      </c>
      <c r="F273" s="19">
        <f t="shared" si="14"/>
        <v>5.3441163291318558E-3</v>
      </c>
      <c r="G273" s="19">
        <f t="shared" si="15"/>
        <v>-1.139636476975104E-2</v>
      </c>
      <c r="K273" s="78"/>
      <c r="L273" s="78"/>
      <c r="M273" s="78"/>
    </row>
    <row r="274" spans="1:13" x14ac:dyDescent="0.3">
      <c r="A274" s="5">
        <v>43126</v>
      </c>
      <c r="B274" s="8">
        <v>10595.400390999999</v>
      </c>
      <c r="C274" s="8">
        <v>26616.710938</v>
      </c>
      <c r="D274" s="8">
        <v>23631.880859000001</v>
      </c>
      <c r="E274" s="19">
        <f t="shared" si="13"/>
        <v>9.4934097570409508E-6</v>
      </c>
      <c r="F274" s="19">
        <f t="shared" si="14"/>
        <v>8.4484179959120834E-3</v>
      </c>
      <c r="G274" s="19">
        <f t="shared" si="15"/>
        <v>-1.5902026540173828E-3</v>
      </c>
      <c r="K274" s="78"/>
      <c r="L274" s="78"/>
      <c r="M274" s="78"/>
    </row>
    <row r="275" spans="1:13" x14ac:dyDescent="0.3">
      <c r="A275" s="5">
        <v>43129</v>
      </c>
      <c r="B275" s="8">
        <v>10555.599609000001</v>
      </c>
      <c r="C275" s="8">
        <v>26439.480468999998</v>
      </c>
      <c r="D275" s="8">
        <v>23629.339843999998</v>
      </c>
      <c r="E275" s="19">
        <f t="shared" si="13"/>
        <v>-3.7634938279796485E-3</v>
      </c>
      <c r="F275" s="19">
        <f t="shared" si="14"/>
        <v>-6.6808839274490172E-3</v>
      </c>
      <c r="G275" s="19">
        <f t="shared" si="15"/>
        <v>-1.0753065471670397E-4</v>
      </c>
      <c r="K275" s="78"/>
      <c r="L275" s="78"/>
      <c r="M275" s="78"/>
    </row>
    <row r="276" spans="1:13" x14ac:dyDescent="0.3">
      <c r="A276" s="5">
        <v>43130</v>
      </c>
      <c r="B276" s="8">
        <v>10428.200194999999</v>
      </c>
      <c r="C276" s="8">
        <v>26076.890625</v>
      </c>
      <c r="D276" s="8">
        <v>23291.970702999999</v>
      </c>
      <c r="E276" s="19">
        <f t="shared" si="13"/>
        <v>-1.2142794020085888E-2</v>
      </c>
      <c r="F276" s="19">
        <f t="shared" si="14"/>
        <v>-1.3808859908642451E-2</v>
      </c>
      <c r="G276" s="19">
        <f t="shared" si="15"/>
        <v>-1.438045744984833E-2</v>
      </c>
      <c r="K276" s="78"/>
      <c r="L276" s="78"/>
      <c r="M276" s="78"/>
    </row>
    <row r="277" spans="1:13" x14ac:dyDescent="0.3">
      <c r="A277" s="5">
        <v>43131</v>
      </c>
      <c r="B277" s="8">
        <v>10451.5</v>
      </c>
      <c r="C277" s="8">
        <v>26149.390625</v>
      </c>
      <c r="D277" s="8">
        <v>23098.289063</v>
      </c>
      <c r="E277" s="19">
        <f t="shared" si="13"/>
        <v>2.2318150599631693E-3</v>
      </c>
      <c r="F277" s="19">
        <f t="shared" si="14"/>
        <v>2.7763817310253341E-3</v>
      </c>
      <c r="G277" s="19">
        <f t="shared" si="15"/>
        <v>-8.3501479123507961E-3</v>
      </c>
      <c r="K277" s="78"/>
      <c r="L277" s="78"/>
      <c r="M277" s="78"/>
    </row>
    <row r="278" spans="1:13" x14ac:dyDescent="0.3">
      <c r="A278" s="5">
        <v>43132</v>
      </c>
      <c r="B278" s="8">
        <v>10399</v>
      </c>
      <c r="C278" s="8">
        <v>26186.710938</v>
      </c>
      <c r="D278" s="8">
        <v>23486.109375</v>
      </c>
      <c r="E278" s="19">
        <f t="shared" si="13"/>
        <v>-5.0358611016045572E-3</v>
      </c>
      <c r="F278" s="19">
        <f t="shared" si="14"/>
        <v>1.4261788024399781E-3</v>
      </c>
      <c r="G278" s="19">
        <f t="shared" si="15"/>
        <v>1.6650607713875457E-2</v>
      </c>
      <c r="K278" s="78"/>
      <c r="L278" s="78"/>
      <c r="M278" s="78"/>
    </row>
    <row r="279" spans="1:13" x14ac:dyDescent="0.3">
      <c r="A279" s="5">
        <v>43133</v>
      </c>
      <c r="B279" s="8">
        <v>10211.200194999999</v>
      </c>
      <c r="C279" s="8">
        <v>25520.960938</v>
      </c>
      <c r="D279" s="8">
        <v>23274.529297000001</v>
      </c>
      <c r="E279" s="19">
        <f t="shared" si="13"/>
        <v>-1.8224471479630456E-2</v>
      </c>
      <c r="F279" s="19">
        <f t="shared" si="14"/>
        <v>-2.5751953904549738E-2</v>
      </c>
      <c r="G279" s="19">
        <f t="shared" si="15"/>
        <v>-9.0495565477088612E-3</v>
      </c>
      <c r="K279" s="78"/>
      <c r="L279" s="78"/>
      <c r="M279" s="78"/>
    </row>
    <row r="280" spans="1:13" x14ac:dyDescent="0.3">
      <c r="A280" s="5">
        <v>43136</v>
      </c>
      <c r="B280" s="8">
        <v>10064.5</v>
      </c>
      <c r="C280" s="8">
        <v>24345.75</v>
      </c>
      <c r="D280" s="8">
        <v>22682.080077999999</v>
      </c>
      <c r="E280" s="19">
        <f t="shared" si="13"/>
        <v>-1.4470795439515752E-2</v>
      </c>
      <c r="F280" s="19">
        <f t="shared" si="14"/>
        <v>-4.7142815770636254E-2</v>
      </c>
      <c r="G280" s="19">
        <f t="shared" si="15"/>
        <v>-2.5784410562464201E-2</v>
      </c>
      <c r="K280" s="78"/>
      <c r="L280" s="78"/>
      <c r="M280" s="78"/>
    </row>
    <row r="281" spans="1:13" x14ac:dyDescent="0.3">
      <c r="A281" s="5">
        <v>43137</v>
      </c>
      <c r="B281" s="8">
        <v>9810</v>
      </c>
      <c r="C281" s="8">
        <v>24912.769531000002</v>
      </c>
      <c r="D281" s="8">
        <v>21610.240234000001</v>
      </c>
      <c r="E281" s="19">
        <f t="shared" si="13"/>
        <v>-2.5612107181677717E-2</v>
      </c>
      <c r="F281" s="19">
        <f t="shared" si="14"/>
        <v>2.3023208279869128E-2</v>
      </c>
      <c r="G281" s="19">
        <f t="shared" si="15"/>
        <v>-4.8407901596809945E-2</v>
      </c>
      <c r="K281" s="78"/>
      <c r="L281" s="78"/>
      <c r="M281" s="78"/>
    </row>
    <row r="282" spans="1:13" x14ac:dyDescent="0.3">
      <c r="A282" s="5">
        <v>43138</v>
      </c>
      <c r="B282" s="8">
        <v>9976.9003909999992</v>
      </c>
      <c r="C282" s="8">
        <v>24893.349609000001</v>
      </c>
      <c r="D282" s="8">
        <v>21645.369140999999</v>
      </c>
      <c r="E282" s="19">
        <f t="shared" si="13"/>
        <v>1.6870186441374668E-2</v>
      </c>
      <c r="F282" s="19">
        <f t="shared" si="14"/>
        <v>-7.7982076577982852E-4</v>
      </c>
      <c r="G282" s="19">
        <f t="shared" si="15"/>
        <v>1.6242478249924766E-3</v>
      </c>
      <c r="K282" s="78"/>
      <c r="L282" s="78"/>
      <c r="M282" s="78"/>
    </row>
    <row r="283" spans="1:13" x14ac:dyDescent="0.3">
      <c r="A283" s="5">
        <v>43139</v>
      </c>
      <c r="B283" s="8">
        <v>9756.2998050000006</v>
      </c>
      <c r="C283" s="8">
        <v>23860.460938</v>
      </c>
      <c r="D283" s="8">
        <v>21890.859375</v>
      </c>
      <c r="E283" s="19">
        <f t="shared" si="13"/>
        <v>-2.2359249817335763E-2</v>
      </c>
      <c r="F283" s="19">
        <f t="shared" si="14"/>
        <v>-4.2377948897404656E-2</v>
      </c>
      <c r="G283" s="19">
        <f t="shared" si="15"/>
        <v>1.1277634478360398E-2</v>
      </c>
      <c r="K283" s="78"/>
      <c r="L283" s="78"/>
      <c r="M283" s="78"/>
    </row>
    <row r="284" spans="1:13" x14ac:dyDescent="0.3">
      <c r="A284" s="5">
        <v>43140</v>
      </c>
      <c r="B284" s="8">
        <v>9639.5996090000008</v>
      </c>
      <c r="C284" s="8">
        <v>24190.900390999999</v>
      </c>
      <c r="D284" s="8">
        <v>21382.619140999999</v>
      </c>
      <c r="E284" s="19">
        <f t="shared" si="13"/>
        <v>-1.2033636777530219E-2</v>
      </c>
      <c r="F284" s="19">
        <f t="shared" si="14"/>
        <v>1.3753810625656214E-2</v>
      </c>
      <c r="G284" s="19">
        <f t="shared" si="15"/>
        <v>-2.3490767207955326E-2</v>
      </c>
      <c r="K284" s="78"/>
      <c r="L284" s="78"/>
      <c r="M284" s="78"/>
    </row>
    <row r="285" spans="1:13" x14ac:dyDescent="0.3">
      <c r="A285" s="5">
        <v>43143</v>
      </c>
      <c r="B285" s="8">
        <v>9771.0996090000008</v>
      </c>
      <c r="C285" s="8">
        <v>24601.269531000002</v>
      </c>
      <c r="D285" s="8">
        <v>21382.619140999999</v>
      </c>
      <c r="E285" s="19">
        <f t="shared" si="13"/>
        <v>1.3549435837093232E-2</v>
      </c>
      <c r="F285" s="19">
        <f t="shared" si="14"/>
        <v>1.682150300821084E-2</v>
      </c>
      <c r="G285" s="19">
        <f t="shared" si="15"/>
        <v>0</v>
      </c>
      <c r="K285" s="78"/>
      <c r="L285" s="78"/>
      <c r="M285" s="78"/>
    </row>
    <row r="286" spans="1:13" x14ac:dyDescent="0.3">
      <c r="A286" s="5">
        <v>43144</v>
      </c>
      <c r="B286" s="8">
        <v>9650.7001949999994</v>
      </c>
      <c r="C286" s="8">
        <v>24640.449218999998</v>
      </c>
      <c r="D286" s="8">
        <v>21244.679688</v>
      </c>
      <c r="E286" s="19">
        <f t="shared" si="13"/>
        <v>-1.2398537474903409E-2</v>
      </c>
      <c r="F286" s="19">
        <f t="shared" si="14"/>
        <v>1.5913212317716699E-3</v>
      </c>
      <c r="G286" s="19">
        <f t="shared" si="15"/>
        <v>-6.471905950489144E-3</v>
      </c>
      <c r="K286" s="78"/>
      <c r="L286" s="78"/>
      <c r="M286" s="78"/>
    </row>
    <row r="287" spans="1:13" x14ac:dyDescent="0.3">
      <c r="A287" s="5">
        <v>43145</v>
      </c>
      <c r="B287" s="8">
        <v>9686.2001949999994</v>
      </c>
      <c r="C287" s="8">
        <v>24893.490234000001</v>
      </c>
      <c r="D287" s="8">
        <v>21154.169922000001</v>
      </c>
      <c r="E287" s="19">
        <f t="shared" si="13"/>
        <v>3.6717404720817541E-3</v>
      </c>
      <c r="F287" s="19">
        <f t="shared" si="14"/>
        <v>1.0216963114955149E-2</v>
      </c>
      <c r="G287" s="19">
        <f t="shared" si="15"/>
        <v>-4.2694509081462155E-3</v>
      </c>
      <c r="K287" s="78"/>
      <c r="L287" s="78"/>
      <c r="M287" s="78"/>
    </row>
    <row r="288" spans="1:13" x14ac:dyDescent="0.3">
      <c r="A288" s="5">
        <v>43146</v>
      </c>
      <c r="B288" s="8">
        <v>9714.9003909999992</v>
      </c>
      <c r="C288" s="8">
        <v>25200.369140999999</v>
      </c>
      <c r="D288" s="8">
        <v>21464.980468999998</v>
      </c>
      <c r="E288" s="19">
        <f t="shared" si="13"/>
        <v>2.9586174050460928E-3</v>
      </c>
      <c r="F288" s="19">
        <f t="shared" si="14"/>
        <v>1.2252309957800618E-2</v>
      </c>
      <c r="G288" s="19">
        <f t="shared" si="15"/>
        <v>1.4585746284728552E-2</v>
      </c>
      <c r="K288" s="78"/>
      <c r="L288" s="78"/>
      <c r="M288" s="78"/>
    </row>
    <row r="289" spans="1:13" x14ac:dyDescent="0.3">
      <c r="A289" s="5">
        <v>43147</v>
      </c>
      <c r="B289" s="8">
        <v>9832.0996090000008</v>
      </c>
      <c r="C289" s="8">
        <v>25219.380859000001</v>
      </c>
      <c r="D289" s="8">
        <v>21720.25</v>
      </c>
      <c r="E289" s="19">
        <f t="shared" si="13"/>
        <v>1.1991673651838749E-2</v>
      </c>
      <c r="F289" s="19">
        <f t="shared" si="14"/>
        <v>7.5413776946677501E-4</v>
      </c>
      <c r="G289" s="19">
        <f t="shared" si="15"/>
        <v>1.1822213352134228E-2</v>
      </c>
      <c r="K289" s="78"/>
      <c r="L289" s="78"/>
      <c r="M289" s="78"/>
    </row>
    <row r="290" spans="1:13" x14ac:dyDescent="0.3">
      <c r="A290" s="5">
        <v>43150</v>
      </c>
      <c r="B290" s="8">
        <v>9806.2001949999994</v>
      </c>
      <c r="C290" s="8">
        <v>25219.380859000001</v>
      </c>
      <c r="D290" s="8">
        <v>22149.210938</v>
      </c>
      <c r="E290" s="19">
        <f t="shared" si="13"/>
        <v>-2.6376447323892766E-3</v>
      </c>
      <c r="F290" s="19">
        <f t="shared" si="14"/>
        <v>0</v>
      </c>
      <c r="G290" s="19">
        <f t="shared" si="15"/>
        <v>1.9556867161611757E-2</v>
      </c>
      <c r="K290" s="78"/>
      <c r="L290" s="78"/>
      <c r="M290" s="78"/>
    </row>
    <row r="291" spans="1:13" x14ac:dyDescent="0.3">
      <c r="A291" s="5">
        <v>43151</v>
      </c>
      <c r="B291" s="8">
        <v>9895.2998050000006</v>
      </c>
      <c r="C291" s="8">
        <v>24964.75</v>
      </c>
      <c r="D291" s="8">
        <v>21925.099609000001</v>
      </c>
      <c r="E291" s="19">
        <f t="shared" si="13"/>
        <v>9.0450186486618032E-3</v>
      </c>
      <c r="F291" s="19">
        <f t="shared" si="14"/>
        <v>-1.014795074913326E-2</v>
      </c>
      <c r="G291" s="19">
        <f t="shared" si="15"/>
        <v>-1.0169790872194894E-2</v>
      </c>
      <c r="K291" s="78"/>
      <c r="L291" s="78"/>
      <c r="M291" s="78"/>
    </row>
    <row r="292" spans="1:13" x14ac:dyDescent="0.3">
      <c r="A292" s="5">
        <v>43152</v>
      </c>
      <c r="B292" s="8">
        <v>9823.2998050000006</v>
      </c>
      <c r="C292" s="8">
        <v>24797.779297000001</v>
      </c>
      <c r="D292" s="8">
        <v>21970.810547000001</v>
      </c>
      <c r="E292" s="19">
        <f t="shared" si="13"/>
        <v>-7.3027822875389396E-3</v>
      </c>
      <c r="F292" s="19">
        <f t="shared" si="14"/>
        <v>-6.7107251970203253E-3</v>
      </c>
      <c r="G292" s="19">
        <f t="shared" si="15"/>
        <v>2.0826976527262829E-3</v>
      </c>
      <c r="K292" s="78"/>
      <c r="L292" s="78"/>
      <c r="M292" s="78"/>
    </row>
    <row r="293" spans="1:13" x14ac:dyDescent="0.3">
      <c r="A293" s="5">
        <v>43153</v>
      </c>
      <c r="B293" s="8">
        <v>9876.5</v>
      </c>
      <c r="C293" s="8">
        <v>24962.480468999998</v>
      </c>
      <c r="D293" s="8">
        <v>21736.439452999999</v>
      </c>
      <c r="E293" s="19">
        <f t="shared" si="13"/>
        <v>5.4011030422477938E-3</v>
      </c>
      <c r="F293" s="19">
        <f t="shared" si="14"/>
        <v>6.6198116422228467E-3</v>
      </c>
      <c r="G293" s="19">
        <f t="shared" si="15"/>
        <v>-1.07246894015237E-2</v>
      </c>
      <c r="K293" s="78"/>
      <c r="L293" s="78"/>
      <c r="M293" s="78"/>
    </row>
    <row r="294" spans="1:13" x14ac:dyDescent="0.3">
      <c r="A294" s="5">
        <v>43154</v>
      </c>
      <c r="B294" s="8">
        <v>9822.4003909999992</v>
      </c>
      <c r="C294" s="8">
        <v>25309.990234000001</v>
      </c>
      <c r="D294" s="8">
        <v>21892.779297000001</v>
      </c>
      <c r="E294" s="19">
        <f t="shared" si="13"/>
        <v>-5.4926664878524123E-3</v>
      </c>
      <c r="F294" s="19">
        <f t="shared" si="14"/>
        <v>1.3825272373558127E-2</v>
      </c>
      <c r="G294" s="19">
        <f t="shared" si="15"/>
        <v>7.1667803205695537E-3</v>
      </c>
      <c r="K294" s="78"/>
      <c r="L294" s="78"/>
      <c r="M294" s="78"/>
    </row>
    <row r="295" spans="1:13" x14ac:dyDescent="0.3">
      <c r="A295" s="5">
        <v>43157</v>
      </c>
      <c r="B295" s="8">
        <v>9902.4003909999992</v>
      </c>
      <c r="C295" s="8">
        <v>25709.269531000002</v>
      </c>
      <c r="D295" s="8">
        <v>22153.630859000001</v>
      </c>
      <c r="E295" s="19">
        <f t="shared" si="13"/>
        <v>8.1116599902707025E-3</v>
      </c>
      <c r="F295" s="19">
        <f t="shared" si="14"/>
        <v>1.5652420309520056E-2</v>
      </c>
      <c r="G295" s="19">
        <f t="shared" si="15"/>
        <v>1.1844534467452471E-2</v>
      </c>
      <c r="K295" s="78"/>
      <c r="L295" s="78"/>
      <c r="M295" s="78"/>
    </row>
    <row r="296" spans="1:13" x14ac:dyDescent="0.3">
      <c r="A296" s="5">
        <v>43158</v>
      </c>
      <c r="B296" s="8">
        <v>9900.2001949999994</v>
      </c>
      <c r="C296" s="8">
        <v>25410.029297000001</v>
      </c>
      <c r="D296" s="8">
        <v>22389.859375</v>
      </c>
      <c r="E296" s="19">
        <f t="shared" si="13"/>
        <v>-2.2221283507668682E-4</v>
      </c>
      <c r="F296" s="19">
        <f t="shared" si="14"/>
        <v>-1.1707658708406014E-2</v>
      </c>
      <c r="G296" s="19">
        <f t="shared" si="15"/>
        <v>1.0606745428219006E-2</v>
      </c>
      <c r="K296" s="78"/>
      <c r="L296" s="78"/>
      <c r="M296" s="78"/>
    </row>
    <row r="297" spans="1:13" x14ac:dyDescent="0.3">
      <c r="A297" s="5">
        <v>43159</v>
      </c>
      <c r="B297" s="8">
        <v>9840.2998050000006</v>
      </c>
      <c r="C297" s="8">
        <v>25029.199218999998</v>
      </c>
      <c r="D297" s="8">
        <v>22068.240234000001</v>
      </c>
      <c r="E297" s="19">
        <f t="shared" si="13"/>
        <v>-6.0688000654324954E-3</v>
      </c>
      <c r="F297" s="19">
        <f t="shared" si="14"/>
        <v>-1.5100838219360263E-2</v>
      </c>
      <c r="G297" s="19">
        <f t="shared" si="15"/>
        <v>-1.4468668454945153E-2</v>
      </c>
      <c r="K297" s="78"/>
      <c r="L297" s="78"/>
      <c r="M297" s="78"/>
    </row>
    <row r="298" spans="1:13" x14ac:dyDescent="0.3">
      <c r="A298" s="5">
        <v>43160</v>
      </c>
      <c r="B298" s="8">
        <v>9738.5996090000008</v>
      </c>
      <c r="C298" s="8">
        <v>24608.980468999998</v>
      </c>
      <c r="D298" s="8">
        <v>21724.470702999999</v>
      </c>
      <c r="E298" s="19">
        <f t="shared" si="13"/>
        <v>-1.0388848580393295E-2</v>
      </c>
      <c r="F298" s="19">
        <f t="shared" si="14"/>
        <v>-1.693167604764011E-2</v>
      </c>
      <c r="G298" s="19">
        <f t="shared" si="15"/>
        <v>-1.5700174073935404E-2</v>
      </c>
      <c r="K298" s="78"/>
      <c r="L298" s="78"/>
      <c r="M298" s="78"/>
    </row>
    <row r="299" spans="1:13" x14ac:dyDescent="0.3">
      <c r="A299" s="5">
        <v>43161</v>
      </c>
      <c r="B299" s="8">
        <v>9531.0996090000008</v>
      </c>
      <c r="C299" s="8">
        <v>24538.060547000001</v>
      </c>
      <c r="D299" s="8">
        <v>21181.640625</v>
      </c>
      <c r="E299" s="19">
        <f t="shared" si="13"/>
        <v>-2.1537235052103067E-2</v>
      </c>
      <c r="F299" s="19">
        <f t="shared" si="14"/>
        <v>-2.8860321907197622E-3</v>
      </c>
      <c r="G299" s="19">
        <f t="shared" si="15"/>
        <v>-2.5304509134919984E-2</v>
      </c>
      <c r="K299" s="78"/>
      <c r="L299" s="78"/>
      <c r="M299" s="78"/>
    </row>
    <row r="300" spans="1:13" x14ac:dyDescent="0.3">
      <c r="A300" s="5">
        <v>43164</v>
      </c>
      <c r="B300" s="8">
        <v>9590.7998050000006</v>
      </c>
      <c r="C300" s="8">
        <v>24874.759765999999</v>
      </c>
      <c r="D300" s="8">
        <v>21042.089843999998</v>
      </c>
      <c r="E300" s="19">
        <f t="shared" si="13"/>
        <v>6.2441903581627999E-3</v>
      </c>
      <c r="F300" s="19">
        <f t="shared" si="14"/>
        <v>1.3628221504820863E-2</v>
      </c>
      <c r="G300" s="19">
        <f t="shared" si="15"/>
        <v>-6.6100880982645511E-3</v>
      </c>
      <c r="K300" s="78"/>
      <c r="L300" s="78"/>
      <c r="M300" s="78"/>
    </row>
    <row r="301" spans="1:13" x14ac:dyDescent="0.3">
      <c r="A301" s="5">
        <v>43165</v>
      </c>
      <c r="B301" s="8">
        <v>9586.7998050000006</v>
      </c>
      <c r="C301" s="8">
        <v>24884.119140999999</v>
      </c>
      <c r="D301" s="8">
        <v>21417.759765999999</v>
      </c>
      <c r="E301" s="19">
        <f t="shared" si="13"/>
        <v>-4.1715336010251077E-4</v>
      </c>
      <c r="F301" s="19">
        <f t="shared" si="14"/>
        <v>3.7618914718185278E-4</v>
      </c>
      <c r="G301" s="19">
        <f t="shared" si="15"/>
        <v>1.7695763339125599E-2</v>
      </c>
      <c r="K301" s="78"/>
      <c r="L301" s="78"/>
      <c r="M301" s="78"/>
    </row>
    <row r="302" spans="1:13" x14ac:dyDescent="0.3">
      <c r="A302" s="5">
        <v>43166</v>
      </c>
      <c r="B302" s="8">
        <v>9599.2998050000006</v>
      </c>
      <c r="C302" s="8">
        <v>24801.359375</v>
      </c>
      <c r="D302" s="8">
        <v>21252.720702999999</v>
      </c>
      <c r="E302" s="19">
        <f t="shared" si="13"/>
        <v>1.3030268812018889E-3</v>
      </c>
      <c r="F302" s="19">
        <f t="shared" si="14"/>
        <v>-3.3313493201661765E-3</v>
      </c>
      <c r="G302" s="19">
        <f t="shared" si="15"/>
        <v>-7.7355532050848554E-3</v>
      </c>
      <c r="K302" s="78"/>
      <c r="L302" s="78"/>
      <c r="M302" s="78"/>
    </row>
    <row r="303" spans="1:13" x14ac:dyDescent="0.3">
      <c r="A303" s="5">
        <v>43167</v>
      </c>
      <c r="B303" s="8">
        <v>9646.2001949999994</v>
      </c>
      <c r="C303" s="8">
        <v>24895.210938</v>
      </c>
      <c r="D303" s="8">
        <v>21368.070313</v>
      </c>
      <c r="E303" s="19">
        <f t="shared" si="13"/>
        <v>4.8739167954531554E-3</v>
      </c>
      <c r="F303" s="19">
        <f t="shared" si="14"/>
        <v>3.7769879885035116E-3</v>
      </c>
      <c r="G303" s="19">
        <f t="shared" si="15"/>
        <v>5.4128461196936827E-3</v>
      </c>
      <c r="K303" s="78"/>
      <c r="L303" s="78"/>
      <c r="M303" s="78"/>
    </row>
    <row r="304" spans="1:13" x14ac:dyDescent="0.3">
      <c r="A304" s="5">
        <v>43168</v>
      </c>
      <c r="B304" s="8">
        <v>9686.0996090000008</v>
      </c>
      <c r="C304" s="8">
        <v>25335.740234000001</v>
      </c>
      <c r="D304" s="8">
        <v>21469.199218999998</v>
      </c>
      <c r="E304" s="19">
        <f t="shared" si="13"/>
        <v>4.1277521098001283E-3</v>
      </c>
      <c r="F304" s="19">
        <f t="shared" si="14"/>
        <v>1.7540603176672737E-2</v>
      </c>
      <c r="G304" s="19">
        <f t="shared" si="15"/>
        <v>4.7215471470080147E-3</v>
      </c>
      <c r="K304" s="78"/>
      <c r="L304" s="78"/>
      <c r="M304" s="78"/>
    </row>
    <row r="305" spans="1:13" x14ac:dyDescent="0.3">
      <c r="A305" s="5">
        <v>43171</v>
      </c>
      <c r="B305" s="8">
        <v>9727.5</v>
      </c>
      <c r="C305" s="8">
        <v>25178.609375</v>
      </c>
      <c r="D305" s="8">
        <v>21824.029297000001</v>
      </c>
      <c r="E305" s="19">
        <f t="shared" si="13"/>
        <v>4.2650981367252649E-3</v>
      </c>
      <c r="F305" s="19">
        <f t="shared" si="14"/>
        <v>-6.2212566138441609E-3</v>
      </c>
      <c r="G305" s="19">
        <f t="shared" si="15"/>
        <v>1.6392310557393108E-2</v>
      </c>
      <c r="K305" s="78"/>
      <c r="L305" s="78"/>
      <c r="M305" s="78"/>
    </row>
    <row r="306" spans="1:13" x14ac:dyDescent="0.3">
      <c r="A306" s="5">
        <v>43172</v>
      </c>
      <c r="B306" s="8">
        <v>9691.7001949999994</v>
      </c>
      <c r="C306" s="8">
        <v>25007.029297000001</v>
      </c>
      <c r="D306" s="8">
        <v>21968.099609000001</v>
      </c>
      <c r="E306" s="19">
        <f t="shared" si="13"/>
        <v>-3.6870566446475109E-3</v>
      </c>
      <c r="F306" s="19">
        <f t="shared" si="14"/>
        <v>-6.8378425013318582E-3</v>
      </c>
      <c r="G306" s="19">
        <f t="shared" si="15"/>
        <v>6.5797592111275904E-3</v>
      </c>
      <c r="K306" s="78"/>
      <c r="L306" s="78"/>
      <c r="M306" s="78"/>
    </row>
    <row r="307" spans="1:13" x14ac:dyDescent="0.3">
      <c r="A307" s="5">
        <v>43173</v>
      </c>
      <c r="B307" s="8">
        <v>9688.5</v>
      </c>
      <c r="C307" s="8">
        <v>24758.119140999999</v>
      </c>
      <c r="D307" s="8">
        <v>21777.289063</v>
      </c>
      <c r="E307" s="19">
        <f t="shared" si="13"/>
        <v>-3.3025407342401539E-4</v>
      </c>
      <c r="F307" s="19">
        <f t="shared" si="14"/>
        <v>-1.0003475906444055E-2</v>
      </c>
      <c r="G307" s="19">
        <f t="shared" si="15"/>
        <v>-8.7237426346645323E-3</v>
      </c>
      <c r="K307" s="78"/>
      <c r="L307" s="78"/>
      <c r="M307" s="78"/>
    </row>
    <row r="308" spans="1:13" x14ac:dyDescent="0.3">
      <c r="A308" s="5">
        <v>43174</v>
      </c>
      <c r="B308" s="8">
        <v>9684.2001949999994</v>
      </c>
      <c r="C308" s="8">
        <v>24873.660156000002</v>
      </c>
      <c r="D308" s="8">
        <v>21803.949218999998</v>
      </c>
      <c r="E308" s="19">
        <f t="shared" si="13"/>
        <v>-4.4390353717614444E-4</v>
      </c>
      <c r="F308" s="19">
        <f t="shared" si="14"/>
        <v>4.6559371982602595E-3</v>
      </c>
      <c r="G308" s="19">
        <f t="shared" si="15"/>
        <v>1.2234695651863092E-3</v>
      </c>
      <c r="K308" s="78"/>
      <c r="L308" s="78"/>
      <c r="M308" s="78"/>
    </row>
    <row r="309" spans="1:13" x14ac:dyDescent="0.3">
      <c r="A309" s="5">
        <v>43175</v>
      </c>
      <c r="B309" s="8">
        <v>9761</v>
      </c>
      <c r="C309" s="8">
        <v>24946.509765999999</v>
      </c>
      <c r="D309" s="8">
        <v>21676.509765999999</v>
      </c>
      <c r="E309" s="19">
        <f t="shared" si="13"/>
        <v>7.8991425715040885E-3</v>
      </c>
      <c r="F309" s="19">
        <f t="shared" si="14"/>
        <v>2.9245047552409623E-3</v>
      </c>
      <c r="G309" s="19">
        <f t="shared" si="15"/>
        <v>-5.8619352647429311E-3</v>
      </c>
      <c r="K309" s="78"/>
      <c r="L309" s="78"/>
      <c r="M309" s="78"/>
    </row>
    <row r="310" spans="1:13" x14ac:dyDescent="0.3">
      <c r="A310" s="5">
        <v>43178</v>
      </c>
      <c r="B310" s="8">
        <v>9664.0996090000008</v>
      </c>
      <c r="C310" s="8">
        <v>24610.910156000002</v>
      </c>
      <c r="D310" s="8">
        <v>21480.900390999999</v>
      </c>
      <c r="E310" s="19">
        <f t="shared" si="13"/>
        <v>-9.9769058308057761E-3</v>
      </c>
      <c r="F310" s="19">
        <f t="shared" si="14"/>
        <v>-1.3544076377179233E-2</v>
      </c>
      <c r="G310" s="19">
        <f t="shared" si="15"/>
        <v>-9.0649885517803831E-3</v>
      </c>
      <c r="K310" s="78"/>
      <c r="L310" s="78"/>
      <c r="M310" s="78"/>
    </row>
    <row r="311" spans="1:13" x14ac:dyDescent="0.3">
      <c r="A311" s="5">
        <v>43179</v>
      </c>
      <c r="B311" s="8">
        <v>9681.5996090000008</v>
      </c>
      <c r="C311" s="8">
        <v>24727.269531000002</v>
      </c>
      <c r="D311" s="8">
        <v>21380.970702999999</v>
      </c>
      <c r="E311" s="19">
        <f t="shared" si="13"/>
        <v>1.8091881380104069E-3</v>
      </c>
      <c r="F311" s="19">
        <f t="shared" si="14"/>
        <v>4.7168173399152026E-3</v>
      </c>
      <c r="G311" s="19">
        <f t="shared" si="15"/>
        <v>-4.6628794548153243E-3</v>
      </c>
      <c r="K311" s="78"/>
      <c r="L311" s="78"/>
      <c r="M311" s="78"/>
    </row>
    <row r="312" spans="1:13" x14ac:dyDescent="0.3">
      <c r="A312" s="5">
        <v>43180</v>
      </c>
      <c r="B312" s="8">
        <v>9630.9003909999992</v>
      </c>
      <c r="C312" s="8">
        <v>24682.310547000001</v>
      </c>
      <c r="D312" s="8">
        <v>21380.970702999999</v>
      </c>
      <c r="E312" s="19">
        <f t="shared" si="13"/>
        <v>-5.2504165145053749E-3</v>
      </c>
      <c r="F312" s="19">
        <f t="shared" si="14"/>
        <v>-1.8198493627004716E-3</v>
      </c>
      <c r="G312" s="19">
        <f t="shared" si="15"/>
        <v>0</v>
      </c>
      <c r="K312" s="78"/>
      <c r="L312" s="78"/>
      <c r="M312" s="78"/>
    </row>
    <row r="313" spans="1:13" x14ac:dyDescent="0.3">
      <c r="A313" s="5">
        <v>43181</v>
      </c>
      <c r="B313" s="8">
        <v>9487.4003909999992</v>
      </c>
      <c r="C313" s="8">
        <v>23957.890625</v>
      </c>
      <c r="D313" s="8">
        <v>21591.990234000001</v>
      </c>
      <c r="E313" s="19">
        <f t="shared" si="13"/>
        <v>-1.5012076291225617E-2</v>
      </c>
      <c r="F313" s="19">
        <f t="shared" si="14"/>
        <v>-2.9789082856078487E-2</v>
      </c>
      <c r="G313" s="19">
        <f t="shared" si="15"/>
        <v>9.8211164668053075E-3</v>
      </c>
      <c r="K313" s="78"/>
      <c r="L313" s="78"/>
      <c r="M313" s="78"/>
    </row>
    <row r="314" spans="1:13" x14ac:dyDescent="0.3">
      <c r="A314" s="5">
        <v>43182</v>
      </c>
      <c r="B314" s="8">
        <v>9393.0996090000008</v>
      </c>
      <c r="C314" s="8">
        <v>23533.199218999998</v>
      </c>
      <c r="D314" s="8">
        <v>20617.859375</v>
      </c>
      <c r="E314" s="19">
        <f t="shared" si="13"/>
        <v>-9.9893081389819359E-3</v>
      </c>
      <c r="F314" s="19">
        <f t="shared" si="14"/>
        <v>-1.7885575112310707E-2</v>
      </c>
      <c r="G314" s="19">
        <f t="shared" si="15"/>
        <v>-4.6164763264174347E-2</v>
      </c>
      <c r="K314" s="78"/>
      <c r="L314" s="78"/>
      <c r="M314" s="78"/>
    </row>
    <row r="315" spans="1:13" x14ac:dyDescent="0.3">
      <c r="A315" s="5">
        <v>43185</v>
      </c>
      <c r="B315" s="8">
        <v>9381</v>
      </c>
      <c r="C315" s="8">
        <v>24202.599609000001</v>
      </c>
      <c r="D315" s="8">
        <v>20766.099609000001</v>
      </c>
      <c r="E315" s="19">
        <f t="shared" si="13"/>
        <v>-1.2889684115057359E-3</v>
      </c>
      <c r="F315" s="19">
        <f t="shared" si="14"/>
        <v>2.8047892347330752E-2</v>
      </c>
      <c r="G315" s="19">
        <f t="shared" si="15"/>
        <v>7.1641704505258147E-3</v>
      </c>
      <c r="K315" s="78"/>
      <c r="L315" s="78"/>
      <c r="M315" s="78"/>
    </row>
    <row r="316" spans="1:13" x14ac:dyDescent="0.3">
      <c r="A316" s="5">
        <v>43186</v>
      </c>
      <c r="B316" s="8">
        <v>9473.5996090000008</v>
      </c>
      <c r="C316" s="8">
        <v>23857.710938</v>
      </c>
      <c r="D316" s="8">
        <v>21317.320313</v>
      </c>
      <c r="E316" s="19">
        <f t="shared" si="13"/>
        <v>9.8225743789707408E-3</v>
      </c>
      <c r="F316" s="19">
        <f t="shared" si="14"/>
        <v>-1.4352574402428937E-2</v>
      </c>
      <c r="G316" s="19">
        <f t="shared" si="15"/>
        <v>2.6198071909651111E-2</v>
      </c>
      <c r="K316" s="78"/>
      <c r="L316" s="78"/>
      <c r="M316" s="78"/>
    </row>
    <row r="317" spans="1:13" x14ac:dyDescent="0.3">
      <c r="A317" s="5">
        <v>43187</v>
      </c>
      <c r="B317" s="8">
        <v>9555</v>
      </c>
      <c r="C317" s="8">
        <v>23848.419922000001</v>
      </c>
      <c r="D317" s="8">
        <v>21031.310547000001</v>
      </c>
      <c r="E317" s="19">
        <f t="shared" si="13"/>
        <v>8.5556361694515779E-3</v>
      </c>
      <c r="F317" s="19">
        <f t="shared" si="14"/>
        <v>-3.8951036061729468E-4</v>
      </c>
      <c r="G317" s="19">
        <f t="shared" si="15"/>
        <v>-1.3507596767210292E-2</v>
      </c>
      <c r="K317" s="78"/>
      <c r="L317" s="78"/>
      <c r="M317" s="78"/>
    </row>
    <row r="318" spans="1:13" x14ac:dyDescent="0.3">
      <c r="A318" s="5">
        <v>43188</v>
      </c>
      <c r="B318" s="8">
        <v>9600.4003909999992</v>
      </c>
      <c r="C318" s="8">
        <v>24103.109375</v>
      </c>
      <c r="D318" s="8">
        <v>21159.080077999999</v>
      </c>
      <c r="E318" s="19">
        <f t="shared" si="13"/>
        <v>4.7402273076581382E-3</v>
      </c>
      <c r="F318" s="19">
        <f t="shared" si="14"/>
        <v>1.0622887394042152E-2</v>
      </c>
      <c r="G318" s="19">
        <f t="shared" si="15"/>
        <v>6.0568257231361569E-3</v>
      </c>
      <c r="K318" s="78"/>
      <c r="L318" s="78"/>
      <c r="M318" s="78"/>
    </row>
    <row r="319" spans="1:13" x14ac:dyDescent="0.3">
      <c r="A319" s="5">
        <v>43193</v>
      </c>
      <c r="B319" s="8">
        <v>9549.5996090000008</v>
      </c>
      <c r="C319" s="8">
        <v>24033.359375</v>
      </c>
      <c r="D319" s="8">
        <v>21292.289063</v>
      </c>
      <c r="E319" s="19">
        <f t="shared" si="13"/>
        <v>-5.3055771453271467E-3</v>
      </c>
      <c r="F319" s="19">
        <f t="shared" si="14"/>
        <v>-2.8980126971255848E-3</v>
      </c>
      <c r="G319" s="19">
        <f t="shared" si="15"/>
        <v>6.2758598798538729E-3</v>
      </c>
      <c r="K319" s="78"/>
      <c r="L319" s="78"/>
      <c r="M319" s="78"/>
    </row>
    <row r="320" spans="1:13" x14ac:dyDescent="0.3">
      <c r="A320" s="5">
        <v>43194</v>
      </c>
      <c r="B320" s="8">
        <v>9513.2998050000006</v>
      </c>
      <c r="C320" s="8">
        <v>24264.300781000002</v>
      </c>
      <c r="D320" s="8">
        <v>21319.550781000002</v>
      </c>
      <c r="E320" s="19">
        <f t="shared" si="13"/>
        <v>-3.8084288319842861E-3</v>
      </c>
      <c r="F320" s="19">
        <f t="shared" si="14"/>
        <v>9.5633273063941478E-3</v>
      </c>
      <c r="G320" s="19">
        <f t="shared" si="15"/>
        <v>1.2795374158565528E-3</v>
      </c>
      <c r="K320" s="78"/>
      <c r="L320" s="78"/>
      <c r="M320" s="78"/>
    </row>
    <row r="321" spans="1:13" x14ac:dyDescent="0.3">
      <c r="A321" s="5">
        <v>43195</v>
      </c>
      <c r="B321" s="8">
        <v>9740.9003909999992</v>
      </c>
      <c r="C321" s="8">
        <v>24505.220702999999</v>
      </c>
      <c r="D321" s="8">
        <v>21645.419922000001</v>
      </c>
      <c r="E321" s="19">
        <f t="shared" si="13"/>
        <v>2.3642756967108641E-2</v>
      </c>
      <c r="F321" s="19">
        <f t="shared" si="14"/>
        <v>9.8800182755222569E-3</v>
      </c>
      <c r="G321" s="19">
        <f t="shared" si="15"/>
        <v>1.5169352355465472E-2</v>
      </c>
      <c r="K321" s="78"/>
      <c r="L321" s="78"/>
      <c r="M321" s="78"/>
    </row>
    <row r="322" spans="1:13" x14ac:dyDescent="0.3">
      <c r="A322" s="5">
        <v>43196</v>
      </c>
      <c r="B322" s="8">
        <v>9682.7998050000006</v>
      </c>
      <c r="C322" s="8">
        <v>23932.759765999999</v>
      </c>
      <c r="D322" s="8">
        <v>21567.519531000002</v>
      </c>
      <c r="E322" s="19">
        <f t="shared" si="13"/>
        <v>-5.9824604681708304E-3</v>
      </c>
      <c r="F322" s="19">
        <f t="shared" si="14"/>
        <v>-2.3637962878631808E-2</v>
      </c>
      <c r="G322" s="19">
        <f t="shared" si="15"/>
        <v>-3.6054235778531394E-3</v>
      </c>
      <c r="K322" s="78"/>
      <c r="L322" s="78"/>
      <c r="M322" s="78"/>
    </row>
    <row r="323" spans="1:13" x14ac:dyDescent="0.3">
      <c r="A323" s="5">
        <v>43199</v>
      </c>
      <c r="B323" s="8">
        <v>9742.7998050000006</v>
      </c>
      <c r="C323" s="8">
        <v>23979.099609000001</v>
      </c>
      <c r="D323" s="8">
        <v>21678.259765999999</v>
      </c>
      <c r="E323" s="19">
        <f t="shared" si="13"/>
        <v>6.1774351379625374E-3</v>
      </c>
      <c r="F323" s="19">
        <f t="shared" si="14"/>
        <v>1.9343794231374565E-3</v>
      </c>
      <c r="G323" s="19">
        <f t="shared" si="15"/>
        <v>5.1214467100626432E-3</v>
      </c>
      <c r="K323" s="78"/>
      <c r="L323" s="78"/>
      <c r="M323" s="78"/>
    </row>
    <row r="324" spans="1:13" x14ac:dyDescent="0.3">
      <c r="A324" s="5">
        <v>43200</v>
      </c>
      <c r="B324" s="8">
        <v>9763.5</v>
      </c>
      <c r="C324" s="8">
        <v>24408</v>
      </c>
      <c r="D324" s="8">
        <v>21794.320313</v>
      </c>
      <c r="E324" s="19">
        <f t="shared" ref="E324:E387" si="16">LN(B324/B323)</f>
        <v>2.1224120389309181E-3</v>
      </c>
      <c r="F324" s="19">
        <f t="shared" ref="F324:F387" si="17">LN(C324/C323)</f>
        <v>1.7728346101246135E-2</v>
      </c>
      <c r="G324" s="19">
        <f t="shared" ref="G324:G387" si="18">LN(D324/D323)</f>
        <v>5.3394954949316353E-3</v>
      </c>
      <c r="K324" s="78"/>
      <c r="L324" s="78"/>
      <c r="M324" s="78"/>
    </row>
    <row r="325" spans="1:13" x14ac:dyDescent="0.3">
      <c r="A325" s="5">
        <v>43201</v>
      </c>
      <c r="B325" s="8">
        <v>9735.7998050000006</v>
      </c>
      <c r="C325" s="8">
        <v>24189.449218999998</v>
      </c>
      <c r="D325" s="8">
        <v>21687.099609000001</v>
      </c>
      <c r="E325" s="19">
        <f t="shared" si="16"/>
        <v>-2.8411495705290882E-3</v>
      </c>
      <c r="F325" s="19">
        <f t="shared" si="17"/>
        <v>-8.9943920057625349E-3</v>
      </c>
      <c r="G325" s="19">
        <f t="shared" si="18"/>
        <v>-4.9318040448965636E-3</v>
      </c>
      <c r="K325" s="78"/>
      <c r="L325" s="78"/>
      <c r="M325" s="78"/>
    </row>
    <row r="326" spans="1:13" x14ac:dyDescent="0.3">
      <c r="A326" s="5">
        <v>43202</v>
      </c>
      <c r="B326" s="8">
        <v>9747</v>
      </c>
      <c r="C326" s="8">
        <v>24483.050781000002</v>
      </c>
      <c r="D326" s="8">
        <v>21660.279297000001</v>
      </c>
      <c r="E326" s="19">
        <f t="shared" si="16"/>
        <v>1.1497522271873117E-3</v>
      </c>
      <c r="F326" s="19">
        <f t="shared" si="17"/>
        <v>1.2064517877530462E-2</v>
      </c>
      <c r="G326" s="19">
        <f t="shared" si="18"/>
        <v>-1.2374596157553285E-3</v>
      </c>
      <c r="K326" s="78"/>
      <c r="L326" s="78"/>
      <c r="M326" s="78"/>
    </row>
    <row r="327" spans="1:13" x14ac:dyDescent="0.3">
      <c r="A327" s="5">
        <v>43203</v>
      </c>
      <c r="B327" s="8">
        <v>9767.2998050000006</v>
      </c>
      <c r="C327" s="8">
        <v>24360.140625</v>
      </c>
      <c r="D327" s="8">
        <v>21778.740234000001</v>
      </c>
      <c r="E327" s="19">
        <f t="shared" si="16"/>
        <v>2.0805063492074886E-3</v>
      </c>
      <c r="F327" s="19">
        <f t="shared" si="17"/>
        <v>-5.032857677851439E-3</v>
      </c>
      <c r="G327" s="19">
        <f t="shared" si="18"/>
        <v>5.454139248072829E-3</v>
      </c>
      <c r="K327" s="78"/>
      <c r="L327" s="78"/>
      <c r="M327" s="78"/>
    </row>
    <row r="328" spans="1:13" x14ac:dyDescent="0.3">
      <c r="A328" s="5">
        <v>43206</v>
      </c>
      <c r="B328" s="8">
        <v>9766.0996090000008</v>
      </c>
      <c r="C328" s="8">
        <v>24573.039063</v>
      </c>
      <c r="D328" s="8">
        <v>21835.529297000001</v>
      </c>
      <c r="E328" s="19">
        <f t="shared" si="16"/>
        <v>-1.2288654689051608E-4</v>
      </c>
      <c r="F328" s="19">
        <f t="shared" si="17"/>
        <v>8.7016532636169514E-3</v>
      </c>
      <c r="G328" s="19">
        <f t="shared" si="18"/>
        <v>2.6041520678484809E-3</v>
      </c>
      <c r="K328" s="78"/>
      <c r="L328" s="78"/>
      <c r="M328" s="78"/>
    </row>
    <row r="329" spans="1:13" x14ac:dyDescent="0.3">
      <c r="A329" s="5">
        <v>43207</v>
      </c>
      <c r="B329" s="8">
        <v>9803.9003909999992</v>
      </c>
      <c r="C329" s="8">
        <v>24786.630859000001</v>
      </c>
      <c r="D329" s="8">
        <v>21847.589843999998</v>
      </c>
      <c r="E329" s="19">
        <f t="shared" si="16"/>
        <v>3.8631404201430143E-3</v>
      </c>
      <c r="F329" s="19">
        <f t="shared" si="17"/>
        <v>8.6545606779761565E-3</v>
      </c>
      <c r="G329" s="19">
        <f t="shared" si="18"/>
        <v>5.5218343120200491E-4</v>
      </c>
      <c r="K329" s="78"/>
      <c r="L329" s="78"/>
      <c r="M329" s="78"/>
    </row>
    <row r="330" spans="1:13" x14ac:dyDescent="0.3">
      <c r="A330" s="5">
        <v>43208</v>
      </c>
      <c r="B330" s="8">
        <v>9857.2998050000006</v>
      </c>
      <c r="C330" s="8">
        <v>24748.070313</v>
      </c>
      <c r="D330" s="8">
        <v>22158.199218999998</v>
      </c>
      <c r="E330" s="19">
        <f t="shared" si="16"/>
        <v>5.4319720840325407E-3</v>
      </c>
      <c r="F330" s="19">
        <f t="shared" si="17"/>
        <v>-1.5569107262904153E-3</v>
      </c>
      <c r="G330" s="19">
        <f t="shared" si="18"/>
        <v>1.4116985061415805E-2</v>
      </c>
      <c r="K330" s="78"/>
      <c r="L330" s="78"/>
      <c r="M330" s="78"/>
    </row>
    <row r="331" spans="1:13" x14ac:dyDescent="0.3">
      <c r="A331" s="5">
        <v>43209</v>
      </c>
      <c r="B331" s="8">
        <v>9868</v>
      </c>
      <c r="C331" s="8">
        <v>24664.890625</v>
      </c>
      <c r="D331" s="8">
        <v>22191.179688</v>
      </c>
      <c r="E331" s="19">
        <f t="shared" si="16"/>
        <v>1.084921005544902E-3</v>
      </c>
      <c r="F331" s="19">
        <f t="shared" si="17"/>
        <v>-3.3667185689629808E-3</v>
      </c>
      <c r="G331" s="19">
        <f t="shared" si="18"/>
        <v>1.4873026812281375E-3</v>
      </c>
      <c r="K331" s="78"/>
      <c r="L331" s="78"/>
      <c r="M331" s="78"/>
    </row>
    <row r="332" spans="1:13" x14ac:dyDescent="0.3">
      <c r="A332" s="5">
        <v>43210</v>
      </c>
      <c r="B332" s="8">
        <v>9884.2001949999994</v>
      </c>
      <c r="C332" s="8">
        <v>24462.939452999999</v>
      </c>
      <c r="D332" s="8">
        <v>22162.240234000001</v>
      </c>
      <c r="E332" s="19">
        <f t="shared" si="16"/>
        <v>1.6403437057737199E-3</v>
      </c>
      <c r="F332" s="19">
        <f t="shared" si="17"/>
        <v>-8.2215033401848193E-3</v>
      </c>
      <c r="G332" s="19">
        <f t="shared" si="18"/>
        <v>-1.304948216287165E-3</v>
      </c>
      <c r="K332" s="78"/>
      <c r="L332" s="78"/>
      <c r="M332" s="78"/>
    </row>
    <row r="333" spans="1:13" x14ac:dyDescent="0.3">
      <c r="A333" s="5">
        <v>43213</v>
      </c>
      <c r="B333" s="8">
        <v>9922</v>
      </c>
      <c r="C333" s="8">
        <v>24448.689452999999</v>
      </c>
      <c r="D333" s="8">
        <v>22088.039063</v>
      </c>
      <c r="E333" s="19">
        <f t="shared" si="16"/>
        <v>3.8169715059731598E-3</v>
      </c>
      <c r="F333" s="19">
        <f t="shared" si="17"/>
        <v>-5.8268353444395932E-4</v>
      </c>
      <c r="G333" s="19">
        <f t="shared" si="18"/>
        <v>-3.3537072183968787E-3</v>
      </c>
      <c r="K333" s="78"/>
      <c r="L333" s="78"/>
      <c r="M333" s="78"/>
    </row>
    <row r="334" spans="1:13" x14ac:dyDescent="0.3">
      <c r="A334" s="5">
        <v>43214</v>
      </c>
      <c r="B334" s="8">
        <v>9883.4003909999992</v>
      </c>
      <c r="C334" s="8">
        <v>24024.130859000001</v>
      </c>
      <c r="D334" s="8">
        <v>22278.119140999999</v>
      </c>
      <c r="E334" s="19">
        <f t="shared" si="16"/>
        <v>-3.8978922021352812E-3</v>
      </c>
      <c r="F334" s="19">
        <f t="shared" si="17"/>
        <v>-1.7517835702479691E-2</v>
      </c>
      <c r="G334" s="19">
        <f t="shared" si="18"/>
        <v>8.5687491872832589E-3</v>
      </c>
      <c r="K334" s="78"/>
      <c r="L334" s="78"/>
      <c r="M334" s="78"/>
    </row>
    <row r="335" spans="1:13" x14ac:dyDescent="0.3">
      <c r="A335" s="5">
        <v>43215</v>
      </c>
      <c r="B335" s="8">
        <v>9858</v>
      </c>
      <c r="C335" s="8">
        <v>24083.830077999999</v>
      </c>
      <c r="D335" s="8">
        <v>22215.320313</v>
      </c>
      <c r="E335" s="19">
        <f t="shared" si="16"/>
        <v>-2.5733133935358292E-3</v>
      </c>
      <c r="F335" s="19">
        <f t="shared" si="17"/>
        <v>2.4818865103256168E-3</v>
      </c>
      <c r="G335" s="19">
        <f t="shared" si="18"/>
        <v>-2.8228372753915012E-3</v>
      </c>
      <c r="K335" s="78"/>
      <c r="L335" s="78"/>
      <c r="M335" s="78"/>
    </row>
    <row r="336" spans="1:13" x14ac:dyDescent="0.3">
      <c r="A336" s="5">
        <v>43216</v>
      </c>
      <c r="B336" s="8">
        <v>9902.2998050000006</v>
      </c>
      <c r="C336" s="8">
        <v>24322.339843999998</v>
      </c>
      <c r="D336" s="8">
        <v>22319.609375</v>
      </c>
      <c r="E336" s="19">
        <f t="shared" si="16"/>
        <v>4.4837254144234583E-3</v>
      </c>
      <c r="F336" s="19">
        <f t="shared" si="17"/>
        <v>9.8545989729622481E-3</v>
      </c>
      <c r="G336" s="19">
        <f t="shared" si="18"/>
        <v>4.6834811848691996E-3</v>
      </c>
      <c r="K336" s="78"/>
      <c r="L336" s="78"/>
      <c r="M336" s="78"/>
    </row>
    <row r="337" spans="1:13" x14ac:dyDescent="0.3">
      <c r="A337" s="5">
        <v>43217</v>
      </c>
      <c r="B337" s="8">
        <v>9925.4003909999992</v>
      </c>
      <c r="C337" s="8">
        <v>24311.189452999999</v>
      </c>
      <c r="D337" s="8">
        <v>22467.869140999999</v>
      </c>
      <c r="E337" s="19">
        <f t="shared" si="16"/>
        <v>2.330133724410011E-3</v>
      </c>
      <c r="F337" s="19">
        <f t="shared" si="17"/>
        <v>-4.5854748181173001E-4</v>
      </c>
      <c r="G337" s="19">
        <f t="shared" si="18"/>
        <v>6.6206141744156429E-3</v>
      </c>
      <c r="K337" s="78"/>
      <c r="L337" s="78"/>
      <c r="M337" s="78"/>
    </row>
    <row r="338" spans="1:13" x14ac:dyDescent="0.3">
      <c r="A338" s="5">
        <v>43220</v>
      </c>
      <c r="B338" s="8">
        <v>9980.5996090000008</v>
      </c>
      <c r="C338" s="8">
        <v>24163.150390999999</v>
      </c>
      <c r="D338" s="8">
        <v>22467.869140999999</v>
      </c>
      <c r="E338" s="19">
        <f t="shared" si="16"/>
        <v>5.5460021586827444E-3</v>
      </c>
      <c r="F338" s="19">
        <f t="shared" si="17"/>
        <v>-6.1079541348482329E-3</v>
      </c>
      <c r="G338" s="19">
        <f t="shared" si="18"/>
        <v>0</v>
      </c>
      <c r="K338" s="78"/>
      <c r="L338" s="78"/>
      <c r="M338" s="78"/>
    </row>
    <row r="339" spans="1:13" x14ac:dyDescent="0.3">
      <c r="A339" s="5">
        <v>43222</v>
      </c>
      <c r="B339" s="8">
        <v>10088.900390999999</v>
      </c>
      <c r="C339" s="8">
        <v>23924.980468999998</v>
      </c>
      <c r="D339" s="8">
        <v>22472.779297000001</v>
      </c>
      <c r="E339" s="19">
        <f t="shared" si="16"/>
        <v>1.0792678766768508E-2</v>
      </c>
      <c r="F339" s="19">
        <f t="shared" si="17"/>
        <v>-9.9056405481970332E-3</v>
      </c>
      <c r="G339" s="19">
        <f t="shared" si="18"/>
        <v>2.1851736413256689E-4</v>
      </c>
      <c r="K339" s="78"/>
      <c r="L339" s="78"/>
      <c r="M339" s="78"/>
    </row>
    <row r="340" spans="1:13" x14ac:dyDescent="0.3">
      <c r="A340" s="5">
        <v>43223</v>
      </c>
      <c r="B340" s="8">
        <v>10038.799805000001</v>
      </c>
      <c r="C340" s="8">
        <v>23930.150390999999</v>
      </c>
      <c r="D340" s="8">
        <v>22472.779297000001</v>
      </c>
      <c r="E340" s="19">
        <f t="shared" si="16"/>
        <v>-4.9782825641837237E-3</v>
      </c>
      <c r="F340" s="19">
        <f t="shared" si="17"/>
        <v>2.1606552640052212E-4</v>
      </c>
      <c r="G340" s="19">
        <f t="shared" si="18"/>
        <v>0</v>
      </c>
      <c r="K340" s="78"/>
      <c r="L340" s="78"/>
      <c r="M340" s="78"/>
    </row>
    <row r="341" spans="1:13" x14ac:dyDescent="0.3">
      <c r="A341" s="5">
        <v>43224</v>
      </c>
      <c r="B341" s="8">
        <v>10104.099609000001</v>
      </c>
      <c r="C341" s="8">
        <v>24262.509765999999</v>
      </c>
      <c r="D341" s="8">
        <v>22472.779297000001</v>
      </c>
      <c r="E341" s="19">
        <f t="shared" si="16"/>
        <v>6.4836775892312655E-3</v>
      </c>
      <c r="F341" s="19">
        <f t="shared" si="17"/>
        <v>1.3793164486868079E-2</v>
      </c>
      <c r="G341" s="19">
        <f t="shared" si="18"/>
        <v>0</v>
      </c>
      <c r="K341" s="78"/>
      <c r="L341" s="78"/>
      <c r="M341" s="78"/>
    </row>
    <row r="342" spans="1:13" x14ac:dyDescent="0.3">
      <c r="A342" s="5">
        <v>43227</v>
      </c>
      <c r="B342" s="8">
        <v>10140.900390999999</v>
      </c>
      <c r="C342" s="8">
        <v>24357.320313</v>
      </c>
      <c r="D342" s="8">
        <v>22467.160156000002</v>
      </c>
      <c r="E342" s="19">
        <f t="shared" si="16"/>
        <v>3.6355468049987186E-3</v>
      </c>
      <c r="F342" s="19">
        <f t="shared" si="17"/>
        <v>3.9000822102156505E-3</v>
      </c>
      <c r="G342" s="19">
        <f t="shared" si="18"/>
        <v>-2.500733689309765E-4</v>
      </c>
      <c r="K342" s="78"/>
      <c r="L342" s="78"/>
      <c r="M342" s="78"/>
    </row>
    <row r="343" spans="1:13" x14ac:dyDescent="0.3">
      <c r="A343" s="5">
        <v>43228</v>
      </c>
      <c r="B343" s="8">
        <v>10168.099609000001</v>
      </c>
      <c r="C343" s="8">
        <v>24360.210938</v>
      </c>
      <c r="D343" s="8">
        <v>22508.689452999999</v>
      </c>
      <c r="E343" s="19">
        <f t="shared" si="16"/>
        <v>2.6785399834462591E-3</v>
      </c>
      <c r="F343" s="19">
        <f t="shared" si="17"/>
        <v>1.1866878017696953E-4</v>
      </c>
      <c r="G343" s="19">
        <f t="shared" si="18"/>
        <v>1.846738156757576E-3</v>
      </c>
      <c r="K343" s="78"/>
      <c r="L343" s="78"/>
      <c r="M343" s="78"/>
    </row>
    <row r="344" spans="1:13" x14ac:dyDescent="0.3">
      <c r="A344" s="5">
        <v>43229</v>
      </c>
      <c r="B344" s="8">
        <v>10221.200194999999</v>
      </c>
      <c r="C344" s="8">
        <v>24542.539063</v>
      </c>
      <c r="D344" s="8">
        <v>22408.880859000001</v>
      </c>
      <c r="E344" s="19">
        <f t="shared" si="16"/>
        <v>5.2086836295189166E-3</v>
      </c>
      <c r="F344" s="19">
        <f t="shared" si="17"/>
        <v>7.4567982308075959E-3</v>
      </c>
      <c r="G344" s="19">
        <f t="shared" si="18"/>
        <v>-4.4440853578722843E-3</v>
      </c>
      <c r="K344" s="78"/>
      <c r="L344" s="78"/>
      <c r="M344" s="78"/>
    </row>
    <row r="345" spans="1:13" x14ac:dyDescent="0.3">
      <c r="A345" s="5">
        <v>43230</v>
      </c>
      <c r="B345" s="8">
        <v>10246.599609000001</v>
      </c>
      <c r="C345" s="8">
        <v>24739.529297000001</v>
      </c>
      <c r="D345" s="8">
        <v>22497.179688</v>
      </c>
      <c r="E345" s="19">
        <f t="shared" si="16"/>
        <v>2.481891290821164E-3</v>
      </c>
      <c r="F345" s="19">
        <f t="shared" si="17"/>
        <v>7.9944405626308414E-3</v>
      </c>
      <c r="G345" s="19">
        <f t="shared" si="18"/>
        <v>3.9326069453629381E-3</v>
      </c>
      <c r="K345" s="78"/>
      <c r="L345" s="78"/>
      <c r="M345" s="78"/>
    </row>
    <row r="346" spans="1:13" x14ac:dyDescent="0.3">
      <c r="A346" s="5">
        <v>43231</v>
      </c>
      <c r="B346" s="8">
        <v>10271.400390999999</v>
      </c>
      <c r="C346" s="8">
        <v>24831.169922000001</v>
      </c>
      <c r="D346" s="8">
        <v>22758.480468999998</v>
      </c>
      <c r="E346" s="19">
        <f t="shared" si="16"/>
        <v>2.4174670122118153E-3</v>
      </c>
      <c r="F346" s="19">
        <f t="shared" si="17"/>
        <v>3.69737489453181E-3</v>
      </c>
      <c r="G346" s="19">
        <f t="shared" si="18"/>
        <v>1.1547889650652982E-2</v>
      </c>
      <c r="K346" s="78"/>
      <c r="L346" s="78"/>
      <c r="M346" s="78"/>
    </row>
    <row r="347" spans="1:13" x14ac:dyDescent="0.3">
      <c r="A347" s="5">
        <v>43234</v>
      </c>
      <c r="B347" s="8">
        <v>10257.799805000001</v>
      </c>
      <c r="C347" s="8">
        <v>24899.410156000002</v>
      </c>
      <c r="D347" s="8">
        <v>22865.859375</v>
      </c>
      <c r="E347" s="19">
        <f t="shared" si="16"/>
        <v>-1.3249993043996922E-3</v>
      </c>
      <c r="F347" s="19">
        <f t="shared" si="17"/>
        <v>2.7443989884504329E-3</v>
      </c>
      <c r="G347" s="19">
        <f t="shared" si="18"/>
        <v>4.707097335816101E-3</v>
      </c>
      <c r="K347" s="78"/>
      <c r="L347" s="78"/>
      <c r="M347" s="78"/>
    </row>
    <row r="348" spans="1:13" x14ac:dyDescent="0.3">
      <c r="A348" s="5">
        <v>43235</v>
      </c>
      <c r="B348" s="8">
        <v>10207.599609000001</v>
      </c>
      <c r="C348" s="8">
        <v>24706.410156000002</v>
      </c>
      <c r="D348" s="8">
        <v>22818.019531000002</v>
      </c>
      <c r="E348" s="19">
        <f t="shared" si="16"/>
        <v>-4.9058702122029433E-3</v>
      </c>
      <c r="F348" s="19">
        <f t="shared" si="17"/>
        <v>-7.7813842258830168E-3</v>
      </c>
      <c r="G348" s="19">
        <f t="shared" si="18"/>
        <v>-2.0943870193561053E-3</v>
      </c>
      <c r="K348" s="78"/>
      <c r="L348" s="78"/>
      <c r="M348" s="78"/>
    </row>
    <row r="349" spans="1:13" x14ac:dyDescent="0.3">
      <c r="A349" s="5">
        <v>43236</v>
      </c>
      <c r="B349" s="8">
        <v>10111</v>
      </c>
      <c r="C349" s="8">
        <v>24768.929688</v>
      </c>
      <c r="D349" s="8">
        <v>22717.230468999998</v>
      </c>
      <c r="E349" s="19">
        <f t="shared" si="16"/>
        <v>-9.5085624676505259E-3</v>
      </c>
      <c r="F349" s="19">
        <f t="shared" si="17"/>
        <v>2.5273021054319765E-3</v>
      </c>
      <c r="G349" s="19">
        <f t="shared" si="18"/>
        <v>-4.4268660696093511E-3</v>
      </c>
      <c r="K349" s="78"/>
      <c r="L349" s="78"/>
      <c r="M349" s="78"/>
    </row>
    <row r="350" spans="1:13" x14ac:dyDescent="0.3">
      <c r="A350" s="5">
        <v>43237</v>
      </c>
      <c r="B350" s="8">
        <v>10216.400390999999</v>
      </c>
      <c r="C350" s="8">
        <v>24713.980468999998</v>
      </c>
      <c r="D350" s="8">
        <v>22838.369140999999</v>
      </c>
      <c r="E350" s="19">
        <f t="shared" si="16"/>
        <v>1.0370370394080447E-2</v>
      </c>
      <c r="F350" s="19">
        <f t="shared" si="17"/>
        <v>-2.2209381547034462E-3</v>
      </c>
      <c r="G350" s="19">
        <f t="shared" si="18"/>
        <v>5.318290553211689E-3</v>
      </c>
      <c r="K350" s="78"/>
      <c r="L350" s="78"/>
      <c r="M350" s="78"/>
    </row>
    <row r="351" spans="1:13" x14ac:dyDescent="0.3">
      <c r="A351" s="5">
        <v>43238</v>
      </c>
      <c r="B351" s="8">
        <v>10112.400390999999</v>
      </c>
      <c r="C351" s="8">
        <v>24715.089843999998</v>
      </c>
      <c r="D351" s="8">
        <v>22930.359375</v>
      </c>
      <c r="E351" s="19">
        <f t="shared" si="16"/>
        <v>-1.0231878253771498E-2</v>
      </c>
      <c r="F351" s="19">
        <f t="shared" si="17"/>
        <v>4.4887552736084237E-5</v>
      </c>
      <c r="G351" s="19">
        <f t="shared" si="18"/>
        <v>4.0197908420446992E-3</v>
      </c>
      <c r="K351" s="78"/>
      <c r="L351" s="78"/>
      <c r="M351" s="78"/>
    </row>
    <row r="352" spans="1:13" x14ac:dyDescent="0.3">
      <c r="A352" s="5">
        <v>43241</v>
      </c>
      <c r="B352" s="8">
        <v>10066.5</v>
      </c>
      <c r="C352" s="8">
        <v>25013.289063</v>
      </c>
      <c r="D352" s="8">
        <v>23002.369140999999</v>
      </c>
      <c r="E352" s="19">
        <f t="shared" si="16"/>
        <v>-4.54935296530433E-3</v>
      </c>
      <c r="F352" s="19">
        <f t="shared" si="17"/>
        <v>1.1993264205280447E-2</v>
      </c>
      <c r="G352" s="19">
        <f t="shared" si="18"/>
        <v>3.1354473082992845E-3</v>
      </c>
      <c r="K352" s="78"/>
      <c r="L352" s="78"/>
      <c r="M352" s="78"/>
    </row>
    <row r="353" spans="1:13" x14ac:dyDescent="0.3">
      <c r="A353" s="5">
        <v>43242</v>
      </c>
      <c r="B353" s="8">
        <v>10138.799805000001</v>
      </c>
      <c r="C353" s="8">
        <v>24834.410156000002</v>
      </c>
      <c r="D353" s="8">
        <v>22960.339843999998</v>
      </c>
      <c r="E353" s="19">
        <f t="shared" si="16"/>
        <v>7.1565494473501863E-3</v>
      </c>
      <c r="F353" s="19">
        <f t="shared" si="17"/>
        <v>-7.1770483950127474E-3</v>
      </c>
      <c r="G353" s="19">
        <f t="shared" si="18"/>
        <v>-1.8288438450495849E-3</v>
      </c>
      <c r="K353" s="78"/>
      <c r="L353" s="78"/>
      <c r="M353" s="78"/>
    </row>
    <row r="354" spans="1:13" x14ac:dyDescent="0.3">
      <c r="A354" s="5">
        <v>43243</v>
      </c>
      <c r="B354" s="8">
        <v>10025</v>
      </c>
      <c r="C354" s="8">
        <v>24886.810547000001</v>
      </c>
      <c r="D354" s="8">
        <v>22689.740234000001</v>
      </c>
      <c r="E354" s="19">
        <f t="shared" si="16"/>
        <v>-1.1287655538983995E-2</v>
      </c>
      <c r="F354" s="19">
        <f t="shared" si="17"/>
        <v>2.1077684601865298E-3</v>
      </c>
      <c r="G354" s="19">
        <f t="shared" si="18"/>
        <v>-1.1855522663058005E-2</v>
      </c>
      <c r="K354" s="78"/>
      <c r="L354" s="78"/>
      <c r="M354" s="78"/>
    </row>
    <row r="355" spans="1:13" x14ac:dyDescent="0.3">
      <c r="A355" s="5">
        <v>43244</v>
      </c>
      <c r="B355" s="8">
        <v>9996</v>
      </c>
      <c r="C355" s="8">
        <v>24811.759765999999</v>
      </c>
      <c r="D355" s="8">
        <v>22437.009765999999</v>
      </c>
      <c r="E355" s="19">
        <f t="shared" si="16"/>
        <v>-2.8969602199269808E-3</v>
      </c>
      <c r="F355" s="19">
        <f t="shared" si="17"/>
        <v>-3.020241329983422E-3</v>
      </c>
      <c r="G355" s="19">
        <f t="shared" si="18"/>
        <v>-1.1201033105982907E-2</v>
      </c>
      <c r="K355" s="78"/>
      <c r="L355" s="78"/>
      <c r="M355" s="78"/>
    </row>
    <row r="356" spans="1:13" x14ac:dyDescent="0.3">
      <c r="A356" s="5">
        <v>43245</v>
      </c>
      <c r="B356" s="8">
        <v>9826.5</v>
      </c>
      <c r="C356" s="8">
        <v>24753.089843999998</v>
      </c>
      <c r="D356" s="8">
        <v>22450.789063</v>
      </c>
      <c r="E356" s="19">
        <f t="shared" si="16"/>
        <v>-1.7102195114802238E-2</v>
      </c>
      <c r="F356" s="19">
        <f t="shared" si="17"/>
        <v>-2.36740148970002E-3</v>
      </c>
      <c r="G356" s="19">
        <f t="shared" si="18"/>
        <v>6.1394400225816994E-4</v>
      </c>
      <c r="K356" s="78"/>
      <c r="L356" s="78"/>
      <c r="M356" s="78"/>
    </row>
    <row r="357" spans="1:13" x14ac:dyDescent="0.3">
      <c r="A357" s="5">
        <v>43248</v>
      </c>
      <c r="B357" s="8">
        <v>9764.4003909999992</v>
      </c>
      <c r="C357" s="8">
        <v>24753.089843999998</v>
      </c>
      <c r="D357" s="8">
        <v>22481.089843999998</v>
      </c>
      <c r="E357" s="19">
        <f t="shared" si="16"/>
        <v>-6.3396593060066793E-3</v>
      </c>
      <c r="F357" s="19">
        <f t="shared" si="17"/>
        <v>0</v>
      </c>
      <c r="G357" s="19">
        <f t="shared" si="18"/>
        <v>1.3487433123408824E-3</v>
      </c>
      <c r="K357" s="78"/>
      <c r="L357" s="78"/>
      <c r="M357" s="78"/>
    </row>
    <row r="358" spans="1:13" x14ac:dyDescent="0.3">
      <c r="A358" s="5">
        <v>43249</v>
      </c>
      <c r="B358" s="8">
        <v>9521.2998050000006</v>
      </c>
      <c r="C358" s="8">
        <v>24361.449218999998</v>
      </c>
      <c r="D358" s="8">
        <v>22358.429688</v>
      </c>
      <c r="E358" s="19">
        <f t="shared" si="16"/>
        <v>-2.5211784929904685E-2</v>
      </c>
      <c r="F358" s="19">
        <f t="shared" si="17"/>
        <v>-1.5948390583479941E-2</v>
      </c>
      <c r="G358" s="19">
        <f t="shared" si="18"/>
        <v>-5.4710872571128791E-3</v>
      </c>
      <c r="K358" s="78"/>
      <c r="L358" s="78"/>
      <c r="M358" s="78"/>
    </row>
    <row r="359" spans="1:13" x14ac:dyDescent="0.3">
      <c r="A359" s="5">
        <v>43250</v>
      </c>
      <c r="B359" s="8">
        <v>9566.2001949999994</v>
      </c>
      <c r="C359" s="8">
        <v>24667.779297000001</v>
      </c>
      <c r="D359" s="8">
        <v>22018.519531000002</v>
      </c>
      <c r="E359" s="19">
        <f t="shared" si="16"/>
        <v>4.7046991821311536E-3</v>
      </c>
      <c r="F359" s="19">
        <f t="shared" si="17"/>
        <v>1.2495977333020779E-2</v>
      </c>
      <c r="G359" s="19">
        <f t="shared" si="18"/>
        <v>-1.5319521088527355E-2</v>
      </c>
      <c r="K359" s="78"/>
      <c r="L359" s="78"/>
      <c r="M359" s="78"/>
    </row>
    <row r="360" spans="1:13" x14ac:dyDescent="0.3">
      <c r="A360" s="5">
        <v>43251</v>
      </c>
      <c r="B360" s="8">
        <v>9465.5</v>
      </c>
      <c r="C360" s="8">
        <v>24415.839843999998</v>
      </c>
      <c r="D360" s="8">
        <v>22201.820313</v>
      </c>
      <c r="E360" s="19">
        <f t="shared" si="16"/>
        <v>-1.0582463336295931E-2</v>
      </c>
      <c r="F360" s="19">
        <f t="shared" si="17"/>
        <v>-1.0265814542589121E-2</v>
      </c>
      <c r="G360" s="19">
        <f t="shared" si="18"/>
        <v>8.2903854881342977E-3</v>
      </c>
      <c r="K360" s="78"/>
      <c r="L360" s="78"/>
      <c r="M360" s="78"/>
    </row>
    <row r="361" spans="1:13" x14ac:dyDescent="0.3">
      <c r="A361" s="5">
        <v>43252</v>
      </c>
      <c r="B361" s="8">
        <v>9632.4003909999992</v>
      </c>
      <c r="C361" s="8">
        <v>24635.210938</v>
      </c>
      <c r="D361" s="8">
        <v>22171.349609000001</v>
      </c>
      <c r="E361" s="19">
        <f t="shared" si="16"/>
        <v>1.7478847067734025E-2</v>
      </c>
      <c r="F361" s="19">
        <f t="shared" si="17"/>
        <v>8.94466288091713E-3</v>
      </c>
      <c r="G361" s="19">
        <f t="shared" si="18"/>
        <v>-1.3733843600990635E-3</v>
      </c>
      <c r="K361" s="78"/>
      <c r="L361" s="78"/>
      <c r="M361" s="78"/>
    </row>
    <row r="362" spans="1:13" x14ac:dyDescent="0.3">
      <c r="A362" s="5">
        <v>43255</v>
      </c>
      <c r="B362" s="8">
        <v>9750.2998050000006</v>
      </c>
      <c r="C362" s="8">
        <v>24813.689452999999</v>
      </c>
      <c r="D362" s="8">
        <v>22475.939452999999</v>
      </c>
      <c r="E362" s="19">
        <f t="shared" si="16"/>
        <v>1.2165577232215553E-2</v>
      </c>
      <c r="F362" s="19">
        <f t="shared" si="17"/>
        <v>7.2187364585799508E-3</v>
      </c>
      <c r="G362" s="19">
        <f t="shared" si="18"/>
        <v>1.3644482157383449E-2</v>
      </c>
      <c r="K362" s="78"/>
      <c r="L362" s="78"/>
      <c r="M362" s="78"/>
    </row>
    <row r="363" spans="1:13" x14ac:dyDescent="0.3">
      <c r="A363" s="5">
        <v>43256</v>
      </c>
      <c r="B363" s="8">
        <v>9686.4003909999992</v>
      </c>
      <c r="C363" s="8">
        <v>24799.980468999998</v>
      </c>
      <c r="D363" s="8">
        <v>22539.539063</v>
      </c>
      <c r="E363" s="19">
        <f t="shared" si="16"/>
        <v>-6.5751535566418258E-3</v>
      </c>
      <c r="F363" s="19">
        <f t="shared" si="17"/>
        <v>-5.5262932052585056E-4</v>
      </c>
      <c r="G363" s="19">
        <f t="shared" si="18"/>
        <v>2.8256792736207079E-3</v>
      </c>
      <c r="K363" s="78"/>
      <c r="L363" s="78"/>
      <c r="M363" s="78"/>
    </row>
    <row r="364" spans="1:13" x14ac:dyDescent="0.3">
      <c r="A364" s="5">
        <v>43257</v>
      </c>
      <c r="B364" s="8">
        <v>9791.5996090000008</v>
      </c>
      <c r="C364" s="8">
        <v>25146.390625</v>
      </c>
      <c r="D364" s="8">
        <v>22625.730468999998</v>
      </c>
      <c r="E364" s="19">
        <f t="shared" si="16"/>
        <v>1.0801955119074219E-2</v>
      </c>
      <c r="F364" s="19">
        <f t="shared" si="17"/>
        <v>1.3871506699836042E-2</v>
      </c>
      <c r="G364" s="19">
        <f t="shared" si="18"/>
        <v>3.8167163187374691E-3</v>
      </c>
      <c r="K364" s="78"/>
      <c r="L364" s="78"/>
      <c r="M364" s="78"/>
    </row>
    <row r="365" spans="1:13" x14ac:dyDescent="0.3">
      <c r="A365" s="5">
        <v>43258</v>
      </c>
      <c r="B365" s="8">
        <v>9829</v>
      </c>
      <c r="C365" s="8">
        <v>25241.410156000002</v>
      </c>
      <c r="D365" s="8">
        <v>22823.259765999999</v>
      </c>
      <c r="E365" s="19">
        <f t="shared" si="16"/>
        <v>3.8123642542827519E-3</v>
      </c>
      <c r="F365" s="19">
        <f t="shared" si="17"/>
        <v>3.7715336712736084E-3</v>
      </c>
      <c r="G365" s="19">
        <f t="shared" si="18"/>
        <v>8.6924061335158405E-3</v>
      </c>
      <c r="K365" s="78"/>
      <c r="L365" s="78"/>
      <c r="M365" s="78"/>
    </row>
    <row r="366" spans="1:13" x14ac:dyDescent="0.3">
      <c r="A366" s="5">
        <v>43259</v>
      </c>
      <c r="B366" s="8">
        <v>9746.2998050000006</v>
      </c>
      <c r="C366" s="8">
        <v>25316.529297000001</v>
      </c>
      <c r="D366" s="8">
        <v>22694.5</v>
      </c>
      <c r="E366" s="19">
        <f t="shared" si="16"/>
        <v>-8.4494937852980165E-3</v>
      </c>
      <c r="F366" s="19">
        <f t="shared" si="17"/>
        <v>2.9716083009214763E-3</v>
      </c>
      <c r="G366" s="19">
        <f t="shared" si="18"/>
        <v>-5.6575767396656873E-3</v>
      </c>
      <c r="K366" s="78"/>
      <c r="L366" s="78"/>
      <c r="M366" s="78"/>
    </row>
    <row r="367" spans="1:13" x14ac:dyDescent="0.3">
      <c r="A367" s="5">
        <v>43262</v>
      </c>
      <c r="B367" s="8">
        <v>9898.2998050000006</v>
      </c>
      <c r="C367" s="8">
        <v>25322.310547000001</v>
      </c>
      <c r="D367" s="8">
        <v>22804.039063</v>
      </c>
      <c r="E367" s="19">
        <f t="shared" si="16"/>
        <v>1.5475299724198551E-2</v>
      </c>
      <c r="F367" s="19">
        <f t="shared" si="17"/>
        <v>2.2833264122657879E-4</v>
      </c>
      <c r="G367" s="19">
        <f t="shared" si="18"/>
        <v>4.8150677755048384E-3</v>
      </c>
      <c r="K367" s="78"/>
      <c r="L367" s="78"/>
      <c r="M367" s="78"/>
    </row>
    <row r="368" spans="1:13" x14ac:dyDescent="0.3">
      <c r="A368" s="5">
        <v>43263</v>
      </c>
      <c r="B368" s="8">
        <v>9914.4003909999992</v>
      </c>
      <c r="C368" s="8">
        <v>25320.730468999998</v>
      </c>
      <c r="D368" s="8">
        <v>22878.349609000001</v>
      </c>
      <c r="E368" s="19">
        <f t="shared" si="16"/>
        <v>1.6252796827195954E-3</v>
      </c>
      <c r="F368" s="19">
        <f t="shared" si="17"/>
        <v>-6.2400597152785647E-5</v>
      </c>
      <c r="G368" s="19">
        <f t="shared" si="18"/>
        <v>3.2533592793313601E-3</v>
      </c>
      <c r="K368" s="78"/>
      <c r="L368" s="78"/>
      <c r="M368" s="78"/>
    </row>
    <row r="369" spans="1:13" x14ac:dyDescent="0.3">
      <c r="A369" s="5">
        <v>43264</v>
      </c>
      <c r="B369" s="8">
        <v>9899.0996090000008</v>
      </c>
      <c r="C369" s="8">
        <v>25201.199218999998</v>
      </c>
      <c r="D369" s="8">
        <v>22966.380859000001</v>
      </c>
      <c r="E369" s="19">
        <f t="shared" si="16"/>
        <v>-1.5444807875000025E-3</v>
      </c>
      <c r="F369" s="19">
        <f t="shared" si="17"/>
        <v>-4.7318649057512818E-3</v>
      </c>
      <c r="G369" s="19">
        <f t="shared" si="18"/>
        <v>3.8404133821883881E-3</v>
      </c>
      <c r="K369" s="78"/>
      <c r="L369" s="78"/>
      <c r="M369" s="78"/>
    </row>
    <row r="370" spans="1:13" x14ac:dyDescent="0.3">
      <c r="A370" s="5">
        <v>43265</v>
      </c>
      <c r="B370" s="8">
        <v>9957.7001949999994</v>
      </c>
      <c r="C370" s="8">
        <v>25175.310547000001</v>
      </c>
      <c r="D370" s="8">
        <v>22738.609375</v>
      </c>
      <c r="E370" s="19">
        <f t="shared" si="16"/>
        <v>5.9023363989687688E-3</v>
      </c>
      <c r="F370" s="19">
        <f t="shared" si="17"/>
        <v>-1.0278073808324662E-3</v>
      </c>
      <c r="G370" s="19">
        <f t="shared" si="18"/>
        <v>-9.9671116200615324E-3</v>
      </c>
      <c r="K370" s="78"/>
      <c r="L370" s="78"/>
      <c r="M370" s="78"/>
    </row>
    <row r="371" spans="1:13" x14ac:dyDescent="0.3">
      <c r="A371" s="5">
        <v>43266</v>
      </c>
      <c r="B371" s="8">
        <v>9851</v>
      </c>
      <c r="C371" s="8">
        <v>25090.480468999998</v>
      </c>
      <c r="D371" s="8">
        <v>22851.75</v>
      </c>
      <c r="E371" s="19">
        <f t="shared" si="16"/>
        <v>-1.0773167944039014E-2</v>
      </c>
      <c r="F371" s="19">
        <f t="shared" si="17"/>
        <v>-3.3752640442040131E-3</v>
      </c>
      <c r="G371" s="19">
        <f t="shared" si="18"/>
        <v>4.9633676426070481E-3</v>
      </c>
      <c r="K371" s="78"/>
      <c r="L371" s="78"/>
      <c r="M371" s="78"/>
    </row>
    <row r="372" spans="1:13" x14ac:dyDescent="0.3">
      <c r="A372" s="5">
        <v>43269</v>
      </c>
      <c r="B372" s="8">
        <v>9769.4003909999992</v>
      </c>
      <c r="C372" s="8">
        <v>24987.470702999999</v>
      </c>
      <c r="D372" s="8">
        <v>22680.330077999999</v>
      </c>
      <c r="E372" s="19">
        <f t="shared" si="16"/>
        <v>-8.3178811689526063E-3</v>
      </c>
      <c r="F372" s="19">
        <f t="shared" si="17"/>
        <v>-4.1139826560231381E-3</v>
      </c>
      <c r="G372" s="19">
        <f t="shared" si="18"/>
        <v>-7.5296683835320427E-3</v>
      </c>
      <c r="K372" s="78"/>
      <c r="L372" s="78"/>
      <c r="M372" s="78"/>
    </row>
    <row r="373" spans="1:13" x14ac:dyDescent="0.3">
      <c r="A373" s="5">
        <v>43270</v>
      </c>
      <c r="B373" s="8">
        <v>9755.4003909999992</v>
      </c>
      <c r="C373" s="8">
        <v>24700.210938</v>
      </c>
      <c r="D373" s="8">
        <v>22278.480468999998</v>
      </c>
      <c r="E373" s="19">
        <f t="shared" si="16"/>
        <v>-1.4340737767973252E-3</v>
      </c>
      <c r="F373" s="19">
        <f t="shared" si="17"/>
        <v>-1.1562743762131983E-2</v>
      </c>
      <c r="G373" s="19">
        <f t="shared" si="18"/>
        <v>-1.7876821295016155E-2</v>
      </c>
      <c r="K373" s="78"/>
      <c r="L373" s="78"/>
      <c r="M373" s="78"/>
    </row>
    <row r="374" spans="1:13" x14ac:dyDescent="0.3">
      <c r="A374" s="5">
        <v>43271</v>
      </c>
      <c r="B374" s="8">
        <v>9788.9003909999992</v>
      </c>
      <c r="C374" s="8">
        <v>24657.800781000002</v>
      </c>
      <c r="D374" s="8">
        <v>22555.429688</v>
      </c>
      <c r="E374" s="19">
        <f t="shared" si="16"/>
        <v>3.4281126944579617E-3</v>
      </c>
      <c r="F374" s="19">
        <f t="shared" si="17"/>
        <v>-1.7184714683559355E-3</v>
      </c>
      <c r="G374" s="19">
        <f t="shared" si="18"/>
        <v>1.2354610192687748E-2</v>
      </c>
      <c r="K374" s="78"/>
      <c r="L374" s="78"/>
      <c r="M374" s="78"/>
    </row>
    <row r="375" spans="1:13" x14ac:dyDescent="0.3">
      <c r="A375" s="5">
        <v>43272</v>
      </c>
      <c r="B375" s="8">
        <v>9702.0996090000008</v>
      </c>
      <c r="C375" s="8">
        <v>24461.699218999998</v>
      </c>
      <c r="D375" s="8">
        <v>22693.039063</v>
      </c>
      <c r="E375" s="19">
        <f t="shared" si="16"/>
        <v>-8.9068139997335958E-3</v>
      </c>
      <c r="F375" s="19">
        <f t="shared" si="17"/>
        <v>-7.9847149861524188E-3</v>
      </c>
      <c r="G375" s="19">
        <f t="shared" si="18"/>
        <v>6.0824068988040202E-3</v>
      </c>
      <c r="K375" s="78"/>
      <c r="L375" s="78"/>
      <c r="M375" s="78"/>
    </row>
    <row r="376" spans="1:13" x14ac:dyDescent="0.3">
      <c r="A376" s="5">
        <v>43273</v>
      </c>
      <c r="B376" s="8">
        <v>9792.0996090000008</v>
      </c>
      <c r="C376" s="8">
        <v>24580.890625</v>
      </c>
      <c r="D376" s="8">
        <v>22516.830077999999</v>
      </c>
      <c r="E376" s="19">
        <f t="shared" si="16"/>
        <v>9.2335815834594503E-3</v>
      </c>
      <c r="F376" s="19">
        <f t="shared" si="17"/>
        <v>4.8607400651127109E-3</v>
      </c>
      <c r="G376" s="19">
        <f t="shared" si="18"/>
        <v>-7.7951951919517006E-3</v>
      </c>
      <c r="K376" s="78"/>
      <c r="L376" s="78"/>
      <c r="M376" s="78"/>
    </row>
    <row r="377" spans="1:13" x14ac:dyDescent="0.3">
      <c r="A377" s="5">
        <v>43276</v>
      </c>
      <c r="B377" s="8">
        <v>9617.9003909999992</v>
      </c>
      <c r="C377" s="8">
        <v>24252.800781000002</v>
      </c>
      <c r="D377" s="8">
        <v>22338.150390999999</v>
      </c>
      <c r="E377" s="19">
        <f t="shared" si="16"/>
        <v>-1.794991192316121E-2</v>
      </c>
      <c r="F377" s="19">
        <f t="shared" si="17"/>
        <v>-1.3437230370030355E-2</v>
      </c>
      <c r="G377" s="19">
        <f t="shared" si="18"/>
        <v>-7.9670364473249655E-3</v>
      </c>
      <c r="K377" s="78"/>
      <c r="L377" s="78"/>
      <c r="M377" s="78"/>
    </row>
    <row r="378" spans="1:13" x14ac:dyDescent="0.3">
      <c r="A378" s="5">
        <v>43277</v>
      </c>
      <c r="B378" s="8">
        <v>9637.4003909999992</v>
      </c>
      <c r="C378" s="8">
        <v>24283.109375</v>
      </c>
      <c r="D378" s="8">
        <v>22342</v>
      </c>
      <c r="E378" s="19">
        <f t="shared" si="16"/>
        <v>2.0254169890181742E-3</v>
      </c>
      <c r="F378" s="19">
        <f t="shared" si="17"/>
        <v>1.2489143746212638E-3</v>
      </c>
      <c r="G378" s="19">
        <f t="shared" si="18"/>
        <v>1.7231853410679839E-4</v>
      </c>
      <c r="K378" s="78"/>
      <c r="L378" s="78"/>
      <c r="M378" s="78"/>
    </row>
    <row r="379" spans="1:13" x14ac:dyDescent="0.3">
      <c r="A379" s="5">
        <v>43278</v>
      </c>
      <c r="B379" s="8">
        <v>9658.5996090000008</v>
      </c>
      <c r="C379" s="8">
        <v>24117.589843999998</v>
      </c>
      <c r="D379" s="8">
        <v>22271.769531000002</v>
      </c>
      <c r="E379" s="19">
        <f t="shared" si="16"/>
        <v>2.1972664312931533E-3</v>
      </c>
      <c r="F379" s="19">
        <f t="shared" si="17"/>
        <v>-6.8395778952889275E-3</v>
      </c>
      <c r="G379" s="19">
        <f t="shared" si="18"/>
        <v>-3.1483789758340536E-3</v>
      </c>
      <c r="K379" s="78"/>
      <c r="L379" s="78"/>
      <c r="M379" s="78"/>
    </row>
    <row r="380" spans="1:13" x14ac:dyDescent="0.3">
      <c r="A380" s="5">
        <v>43279</v>
      </c>
      <c r="B380" s="8">
        <v>9589</v>
      </c>
      <c r="C380" s="8">
        <v>24216.050781000002</v>
      </c>
      <c r="D380" s="8">
        <v>22270.390625</v>
      </c>
      <c r="E380" s="19">
        <f t="shared" si="16"/>
        <v>-7.2320615315822389E-3</v>
      </c>
      <c r="F380" s="19">
        <f t="shared" si="17"/>
        <v>4.0742254018288808E-3</v>
      </c>
      <c r="G380" s="19">
        <f t="shared" si="18"/>
        <v>-6.1914644265735193E-5</v>
      </c>
      <c r="K380" s="78"/>
      <c r="L380" s="78"/>
      <c r="M380" s="78"/>
    </row>
    <row r="381" spans="1:13" x14ac:dyDescent="0.3">
      <c r="A381" s="5">
        <v>43280</v>
      </c>
      <c r="B381" s="8">
        <v>9622.7001949999994</v>
      </c>
      <c r="C381" s="8">
        <v>24271.410156000002</v>
      </c>
      <c r="D381" s="8">
        <v>22304.509765999999</v>
      </c>
      <c r="E381" s="19">
        <f t="shared" si="16"/>
        <v>3.5083026721867876E-3</v>
      </c>
      <c r="F381" s="19">
        <f t="shared" si="17"/>
        <v>2.2834521744202483E-3</v>
      </c>
      <c r="G381" s="19">
        <f t="shared" si="18"/>
        <v>1.5308681506434713E-3</v>
      </c>
      <c r="K381" s="78"/>
      <c r="L381" s="78"/>
      <c r="M381" s="78"/>
    </row>
    <row r="382" spans="1:13" x14ac:dyDescent="0.3">
      <c r="A382" s="5">
        <v>43283</v>
      </c>
      <c r="B382" s="8">
        <v>9558.2998050000006</v>
      </c>
      <c r="C382" s="8">
        <v>24307.179688</v>
      </c>
      <c r="D382" s="8">
        <v>21811.929688</v>
      </c>
      <c r="E382" s="19">
        <f t="shared" si="16"/>
        <v>-6.7150442619307686E-3</v>
      </c>
      <c r="F382" s="19">
        <f t="shared" si="17"/>
        <v>1.4726462245722551E-3</v>
      </c>
      <c r="G382" s="19">
        <f t="shared" si="18"/>
        <v>-2.233183616725248E-2</v>
      </c>
      <c r="K382" s="78"/>
      <c r="L382" s="78"/>
      <c r="M382" s="78"/>
    </row>
    <row r="383" spans="1:13" x14ac:dyDescent="0.3">
      <c r="A383" s="5">
        <v>43284</v>
      </c>
      <c r="B383" s="8">
        <v>9660.9003909999992</v>
      </c>
      <c r="C383" s="8">
        <v>24174.820313</v>
      </c>
      <c r="D383" s="8">
        <v>21785.539063</v>
      </c>
      <c r="E383" s="19">
        <f t="shared" si="16"/>
        <v>1.0676985477067745E-2</v>
      </c>
      <c r="F383" s="19">
        <f t="shared" si="17"/>
        <v>-5.4601585675756103E-3</v>
      </c>
      <c r="G383" s="19">
        <f t="shared" si="18"/>
        <v>-1.2106495619761959E-3</v>
      </c>
      <c r="K383" s="78"/>
      <c r="L383" s="78"/>
      <c r="M383" s="78"/>
    </row>
    <row r="384" spans="1:13" x14ac:dyDescent="0.3">
      <c r="A384" s="5">
        <v>43285</v>
      </c>
      <c r="B384" s="8">
        <v>9757.5</v>
      </c>
      <c r="C384" s="8">
        <v>24174.820313</v>
      </c>
      <c r="D384" s="8">
        <v>21717.039063</v>
      </c>
      <c r="E384" s="19">
        <f t="shared" si="16"/>
        <v>9.9493680137648505E-3</v>
      </c>
      <c r="F384" s="19">
        <f t="shared" si="17"/>
        <v>0</v>
      </c>
      <c r="G384" s="19">
        <f t="shared" si="18"/>
        <v>-3.1492412433691786E-3</v>
      </c>
      <c r="K384" s="78"/>
      <c r="L384" s="78"/>
      <c r="M384" s="78"/>
    </row>
    <row r="385" spans="1:13" x14ac:dyDescent="0.3">
      <c r="A385" s="5">
        <v>43286</v>
      </c>
      <c r="B385" s="8">
        <v>9866.2001949999994</v>
      </c>
      <c r="C385" s="8">
        <v>24356.740234000001</v>
      </c>
      <c r="D385" s="8">
        <v>21546.990234000001</v>
      </c>
      <c r="E385" s="19">
        <f t="shared" si="16"/>
        <v>1.1078573937870248E-2</v>
      </c>
      <c r="F385" s="19">
        <f t="shared" si="17"/>
        <v>7.4970089986138872E-3</v>
      </c>
      <c r="G385" s="19">
        <f t="shared" si="18"/>
        <v>-7.8610202263597363E-3</v>
      </c>
      <c r="K385" s="78"/>
      <c r="L385" s="78"/>
      <c r="M385" s="78"/>
    </row>
    <row r="386" spans="1:13" x14ac:dyDescent="0.3">
      <c r="A386" s="5">
        <v>43287</v>
      </c>
      <c r="B386" s="8">
        <v>9905</v>
      </c>
      <c r="C386" s="8">
        <v>24456.480468999998</v>
      </c>
      <c r="D386" s="8">
        <v>21788.140625</v>
      </c>
      <c r="E386" s="19">
        <f t="shared" si="16"/>
        <v>3.9248861400109818E-3</v>
      </c>
      <c r="F386" s="19">
        <f t="shared" si="17"/>
        <v>4.0866131089918887E-3</v>
      </c>
      <c r="G386" s="19">
        <f t="shared" si="18"/>
        <v>1.1129671261223113E-2</v>
      </c>
      <c r="K386" s="78"/>
      <c r="L386" s="78"/>
      <c r="M386" s="78"/>
    </row>
    <row r="387" spans="1:13" x14ac:dyDescent="0.3">
      <c r="A387" s="5">
        <v>43290</v>
      </c>
      <c r="B387" s="8">
        <v>9927</v>
      </c>
      <c r="C387" s="8">
        <v>24776.589843999998</v>
      </c>
      <c r="D387" s="8">
        <v>22052.179688</v>
      </c>
      <c r="E387" s="19">
        <f t="shared" si="16"/>
        <v>2.2186374570705523E-3</v>
      </c>
      <c r="F387" s="19">
        <f t="shared" si="17"/>
        <v>1.3004018800653388E-2</v>
      </c>
      <c r="G387" s="19">
        <f t="shared" si="18"/>
        <v>1.2045635329337745E-2</v>
      </c>
      <c r="K387" s="78"/>
      <c r="L387" s="78"/>
      <c r="M387" s="78"/>
    </row>
    <row r="388" spans="1:13" x14ac:dyDescent="0.3">
      <c r="A388" s="5">
        <v>43291</v>
      </c>
      <c r="B388" s="8">
        <v>9889.2998050000006</v>
      </c>
      <c r="C388" s="8">
        <v>24919.660156000002</v>
      </c>
      <c r="D388" s="8">
        <v>22196.890625</v>
      </c>
      <c r="E388" s="19">
        <f t="shared" ref="E388:E451" si="19">LN(B388/B387)</f>
        <v>-3.8049727603725629E-3</v>
      </c>
      <c r="F388" s="19">
        <f t="shared" ref="F388:F451" si="20">LN(C388/C387)</f>
        <v>5.757806967706172E-3</v>
      </c>
      <c r="G388" s="19">
        <f t="shared" ref="G388:G451" si="21">LN(D388/D387)</f>
        <v>6.5407680609039075E-3</v>
      </c>
      <c r="K388" s="78"/>
      <c r="L388" s="78"/>
      <c r="M388" s="78"/>
    </row>
    <row r="389" spans="1:13" x14ac:dyDescent="0.3">
      <c r="A389" s="5">
        <v>43292</v>
      </c>
      <c r="B389" s="8">
        <v>9733.5996090000008</v>
      </c>
      <c r="C389" s="8">
        <v>24700.449218999998</v>
      </c>
      <c r="D389" s="8">
        <v>21932.210938</v>
      </c>
      <c r="E389" s="19">
        <f t="shared" si="19"/>
        <v>-1.5869567526243005E-2</v>
      </c>
      <c r="F389" s="19">
        <f t="shared" si="20"/>
        <v>-8.8356259539848058E-3</v>
      </c>
      <c r="G389" s="19">
        <f t="shared" si="21"/>
        <v>-1.1995841817444206E-2</v>
      </c>
      <c r="K389" s="78"/>
      <c r="L389" s="78"/>
      <c r="M389" s="78"/>
    </row>
    <row r="390" spans="1:13" x14ac:dyDescent="0.3">
      <c r="A390" s="5">
        <v>43293</v>
      </c>
      <c r="B390" s="8">
        <v>9767.4003909999992</v>
      </c>
      <c r="C390" s="8">
        <v>24924.890625</v>
      </c>
      <c r="D390" s="8">
        <v>22187.960938</v>
      </c>
      <c r="E390" s="19">
        <f t="shared" si="19"/>
        <v>3.4665725705360913E-3</v>
      </c>
      <c r="F390" s="19">
        <f t="shared" si="20"/>
        <v>9.0454972011820116E-3</v>
      </c>
      <c r="G390" s="19">
        <f t="shared" si="21"/>
        <v>1.1593466376003067E-2</v>
      </c>
      <c r="K390" s="78"/>
      <c r="L390" s="78"/>
      <c r="M390" s="78"/>
    </row>
    <row r="391" spans="1:13" x14ac:dyDescent="0.3">
      <c r="A391" s="5">
        <v>43294</v>
      </c>
      <c r="B391" s="8">
        <v>9734.7998050000006</v>
      </c>
      <c r="C391" s="8">
        <v>25019.410156000002</v>
      </c>
      <c r="D391" s="8">
        <v>22597.349609000001</v>
      </c>
      <c r="E391" s="19">
        <f t="shared" si="19"/>
        <v>-3.3432757369342004E-3</v>
      </c>
      <c r="F391" s="19">
        <f t="shared" si="20"/>
        <v>3.7850021870123097E-3</v>
      </c>
      <c r="G391" s="19">
        <f t="shared" si="21"/>
        <v>1.8282783772794589E-2</v>
      </c>
      <c r="K391" s="78"/>
      <c r="L391" s="78"/>
      <c r="M391" s="78"/>
    </row>
    <row r="392" spans="1:13" x14ac:dyDescent="0.3">
      <c r="A392" s="5">
        <v>43297</v>
      </c>
      <c r="B392" s="8">
        <v>9716.9003909999992</v>
      </c>
      <c r="C392" s="8">
        <v>25064.359375</v>
      </c>
      <c r="D392" s="8">
        <v>22597.349609000001</v>
      </c>
      <c r="E392" s="19">
        <f t="shared" si="19"/>
        <v>-1.8403963532070979E-3</v>
      </c>
      <c r="F392" s="19">
        <f t="shared" si="20"/>
        <v>1.7949619802727071E-3</v>
      </c>
      <c r="G392" s="19">
        <f t="shared" si="21"/>
        <v>0</v>
      </c>
      <c r="K392" s="78"/>
      <c r="L392" s="78"/>
      <c r="M392" s="78"/>
    </row>
    <row r="393" spans="1:13" x14ac:dyDescent="0.3">
      <c r="A393" s="5">
        <v>43298</v>
      </c>
      <c r="B393" s="8">
        <v>9719.4003909999992</v>
      </c>
      <c r="C393" s="8">
        <v>25119.890625</v>
      </c>
      <c r="D393" s="8">
        <v>22697.359375</v>
      </c>
      <c r="E393" s="19">
        <f t="shared" si="19"/>
        <v>2.5725059946609037E-4</v>
      </c>
      <c r="F393" s="19">
        <f t="shared" si="20"/>
        <v>2.2130956491346974E-3</v>
      </c>
      <c r="G393" s="19">
        <f t="shared" si="21"/>
        <v>4.4159651652638798E-3</v>
      </c>
      <c r="K393" s="78"/>
      <c r="L393" s="78"/>
      <c r="M393" s="78"/>
    </row>
    <row r="394" spans="1:13" x14ac:dyDescent="0.3">
      <c r="A394" s="5">
        <v>43299</v>
      </c>
      <c r="B394" s="8">
        <v>9753.2001949999994</v>
      </c>
      <c r="C394" s="8">
        <v>25199.289063</v>
      </c>
      <c r="D394" s="8">
        <v>22794.189452999999</v>
      </c>
      <c r="E394" s="19">
        <f t="shared" si="19"/>
        <v>3.4715278830472793E-3</v>
      </c>
      <c r="F394" s="19">
        <f t="shared" si="20"/>
        <v>3.1557948435030144E-3</v>
      </c>
      <c r="G394" s="19">
        <f t="shared" si="21"/>
        <v>4.2570643000278251E-3</v>
      </c>
      <c r="K394" s="78"/>
      <c r="L394" s="78"/>
      <c r="M394" s="78"/>
    </row>
    <row r="395" spans="1:13" x14ac:dyDescent="0.3">
      <c r="A395" s="5">
        <v>43300</v>
      </c>
      <c r="B395" s="8">
        <v>9721.0996090000008</v>
      </c>
      <c r="C395" s="8">
        <v>25064.5</v>
      </c>
      <c r="D395" s="8">
        <v>22764.679688</v>
      </c>
      <c r="E395" s="19">
        <f t="shared" si="19"/>
        <v>-3.2967157121331541E-3</v>
      </c>
      <c r="F395" s="19">
        <f t="shared" si="20"/>
        <v>-5.3632799520527781E-3</v>
      </c>
      <c r="G395" s="19">
        <f t="shared" si="21"/>
        <v>-1.2954566117798047E-3</v>
      </c>
      <c r="K395" s="78"/>
      <c r="L395" s="78"/>
      <c r="M395" s="78"/>
    </row>
    <row r="396" spans="1:13" x14ac:dyDescent="0.3">
      <c r="A396" s="5">
        <v>43301</v>
      </c>
      <c r="B396" s="8">
        <v>9724.7998050000006</v>
      </c>
      <c r="C396" s="8">
        <v>25058.119140999999</v>
      </c>
      <c r="D396" s="8">
        <v>22697.880859000001</v>
      </c>
      <c r="E396" s="19">
        <f t="shared" si="19"/>
        <v>3.8056311676630642E-4</v>
      </c>
      <c r="F396" s="19">
        <f t="shared" si="20"/>
        <v>-2.5460996028641065E-4</v>
      </c>
      <c r="G396" s="19">
        <f t="shared" si="21"/>
        <v>-2.9386324160680889E-3</v>
      </c>
      <c r="K396" s="78"/>
      <c r="L396" s="78"/>
      <c r="M396" s="78"/>
    </row>
    <row r="397" spans="1:13" x14ac:dyDescent="0.3">
      <c r="A397" s="5">
        <v>43304</v>
      </c>
      <c r="B397" s="8">
        <v>9726.0996090000008</v>
      </c>
      <c r="C397" s="8">
        <v>25044.289063</v>
      </c>
      <c r="D397" s="8">
        <v>22396.990234000001</v>
      </c>
      <c r="E397" s="19">
        <f t="shared" si="19"/>
        <v>1.3364975822140879E-4</v>
      </c>
      <c r="F397" s="19">
        <f t="shared" si="20"/>
        <v>-5.520723991929862E-4</v>
      </c>
      <c r="G397" s="19">
        <f t="shared" si="21"/>
        <v>-1.3344980620807413E-2</v>
      </c>
      <c r="K397" s="78"/>
      <c r="L397" s="78"/>
      <c r="M397" s="78"/>
    </row>
    <row r="398" spans="1:13" x14ac:dyDescent="0.3">
      <c r="A398" s="5">
        <v>43305</v>
      </c>
      <c r="B398" s="8">
        <v>9773.0996090000008</v>
      </c>
      <c r="C398" s="8">
        <v>25241.939452999999</v>
      </c>
      <c r="D398" s="8">
        <v>22510.480468999998</v>
      </c>
      <c r="E398" s="19">
        <f t="shared" si="19"/>
        <v>4.8207201224279442E-3</v>
      </c>
      <c r="F398" s="19">
        <f t="shared" si="20"/>
        <v>7.8610551504289146E-3</v>
      </c>
      <c r="G398" s="19">
        <f t="shared" si="21"/>
        <v>5.0544141023970831E-3</v>
      </c>
      <c r="K398" s="78"/>
      <c r="L398" s="78"/>
      <c r="M398" s="78"/>
    </row>
    <row r="399" spans="1:13" x14ac:dyDescent="0.3">
      <c r="A399" s="5">
        <v>43306</v>
      </c>
      <c r="B399" s="8">
        <v>9703.0996090000008</v>
      </c>
      <c r="C399" s="8">
        <v>25414.099609000001</v>
      </c>
      <c r="D399" s="8">
        <v>22614.25</v>
      </c>
      <c r="E399" s="19">
        <f t="shared" si="19"/>
        <v>-7.1882917846060141E-3</v>
      </c>
      <c r="F399" s="19">
        <f t="shared" si="20"/>
        <v>6.7972475559057305E-3</v>
      </c>
      <c r="G399" s="19">
        <f t="shared" si="21"/>
        <v>4.5992391684633307E-3</v>
      </c>
      <c r="K399" s="78"/>
      <c r="L399" s="78"/>
      <c r="M399" s="78"/>
    </row>
    <row r="400" spans="1:13" x14ac:dyDescent="0.3">
      <c r="A400" s="5">
        <v>43307</v>
      </c>
      <c r="B400" s="8">
        <v>9780</v>
      </c>
      <c r="C400" s="8">
        <v>25527.070313</v>
      </c>
      <c r="D400" s="8">
        <v>22586.869140999999</v>
      </c>
      <c r="E400" s="19">
        <f t="shared" si="19"/>
        <v>7.8941022621721365E-3</v>
      </c>
      <c r="F400" s="19">
        <f t="shared" si="20"/>
        <v>4.4353472592966719E-3</v>
      </c>
      <c r="G400" s="19">
        <f t="shared" si="21"/>
        <v>-1.2115125850596922E-3</v>
      </c>
      <c r="K400" s="78"/>
      <c r="L400" s="78"/>
      <c r="M400" s="78"/>
    </row>
    <row r="401" spans="1:13" x14ac:dyDescent="0.3">
      <c r="A401" s="5">
        <v>43308</v>
      </c>
      <c r="B401" s="8">
        <v>9867.9003909999992</v>
      </c>
      <c r="C401" s="8">
        <v>25451.060547000001</v>
      </c>
      <c r="D401" s="8">
        <v>22712.75</v>
      </c>
      <c r="E401" s="19">
        <f t="shared" si="19"/>
        <v>8.9476204267546697E-3</v>
      </c>
      <c r="F401" s="19">
        <f t="shared" si="20"/>
        <v>-2.9820560716964303E-3</v>
      </c>
      <c r="G401" s="19">
        <f t="shared" si="21"/>
        <v>5.5577148508637337E-3</v>
      </c>
      <c r="K401" s="78"/>
      <c r="L401" s="78"/>
      <c r="M401" s="78"/>
    </row>
    <row r="402" spans="1:13" x14ac:dyDescent="0.3">
      <c r="A402" s="5">
        <v>43311</v>
      </c>
      <c r="B402" s="8">
        <v>9854.0996090000008</v>
      </c>
      <c r="C402" s="8">
        <v>25306.830077999999</v>
      </c>
      <c r="D402" s="8">
        <v>22544.839843999998</v>
      </c>
      <c r="E402" s="19">
        <f t="shared" si="19"/>
        <v>-1.3995319189351104E-3</v>
      </c>
      <c r="F402" s="19">
        <f t="shared" si="20"/>
        <v>-5.6830910589236111E-3</v>
      </c>
      <c r="G402" s="19">
        <f t="shared" si="21"/>
        <v>-7.4202328053176968E-3</v>
      </c>
      <c r="K402" s="78"/>
      <c r="L402" s="78"/>
      <c r="M402" s="78"/>
    </row>
    <row r="403" spans="1:13" x14ac:dyDescent="0.3">
      <c r="A403" s="5">
        <v>43312</v>
      </c>
      <c r="B403" s="8">
        <v>9870.7001949999994</v>
      </c>
      <c r="C403" s="8">
        <v>25415.189452999999</v>
      </c>
      <c r="D403" s="8">
        <v>22553.720702999999</v>
      </c>
      <c r="E403" s="19">
        <f t="shared" si="19"/>
        <v>1.683220117252698E-3</v>
      </c>
      <c r="F403" s="19">
        <f t="shared" si="20"/>
        <v>4.2726823912356861E-3</v>
      </c>
      <c r="G403" s="19">
        <f t="shared" si="21"/>
        <v>3.9384224272701442E-4</v>
      </c>
      <c r="K403" s="78"/>
      <c r="L403" s="78"/>
      <c r="M403" s="78"/>
    </row>
    <row r="404" spans="1:13" x14ac:dyDescent="0.3">
      <c r="A404" s="5">
        <v>43313</v>
      </c>
      <c r="B404" s="8">
        <v>9799.2998050000006</v>
      </c>
      <c r="C404" s="8">
        <v>25333.820313</v>
      </c>
      <c r="D404" s="8">
        <v>22746.699218999998</v>
      </c>
      <c r="E404" s="19">
        <f t="shared" si="19"/>
        <v>-7.2598580172231865E-3</v>
      </c>
      <c r="F404" s="19">
        <f t="shared" si="20"/>
        <v>-3.2067309333751065E-3</v>
      </c>
      <c r="G404" s="19">
        <f t="shared" si="21"/>
        <v>8.5199953419959687E-3</v>
      </c>
      <c r="K404" s="78"/>
      <c r="L404" s="78"/>
      <c r="M404" s="78"/>
    </row>
    <row r="405" spans="1:13" x14ac:dyDescent="0.3">
      <c r="A405" s="5">
        <v>43314</v>
      </c>
      <c r="B405" s="8">
        <v>9698.2001949999994</v>
      </c>
      <c r="C405" s="8">
        <v>25326.160156000002</v>
      </c>
      <c r="D405" s="8">
        <v>22512.529297000001</v>
      </c>
      <c r="E405" s="19">
        <f t="shared" si="19"/>
        <v>-1.0370613268411443E-2</v>
      </c>
      <c r="F405" s="19">
        <f t="shared" si="20"/>
        <v>-3.0241452868558943E-4</v>
      </c>
      <c r="G405" s="19">
        <f t="shared" si="21"/>
        <v>-1.034803372863154E-2</v>
      </c>
      <c r="K405" s="78"/>
      <c r="L405" s="78"/>
      <c r="M405" s="78"/>
    </row>
    <row r="406" spans="1:13" x14ac:dyDescent="0.3">
      <c r="A406" s="5">
        <v>43315</v>
      </c>
      <c r="B406" s="8">
        <v>9739.7998050000006</v>
      </c>
      <c r="C406" s="8">
        <v>25462.580077999999</v>
      </c>
      <c r="D406" s="8">
        <v>22525.179688</v>
      </c>
      <c r="E406" s="19">
        <f t="shared" si="19"/>
        <v>4.280242155608586E-3</v>
      </c>
      <c r="F406" s="19">
        <f t="shared" si="20"/>
        <v>5.3720667002566938E-3</v>
      </c>
      <c r="G406" s="19">
        <f t="shared" si="21"/>
        <v>5.617688651482184E-4</v>
      </c>
      <c r="K406" s="78"/>
      <c r="L406" s="78"/>
      <c r="M406" s="78"/>
    </row>
    <row r="407" spans="1:13" x14ac:dyDescent="0.3">
      <c r="A407" s="5">
        <v>43318</v>
      </c>
      <c r="B407" s="8">
        <v>9722.7001949999994</v>
      </c>
      <c r="C407" s="8">
        <v>25502.179688</v>
      </c>
      <c r="D407" s="8">
        <v>22507.320313</v>
      </c>
      <c r="E407" s="19">
        <f t="shared" si="19"/>
        <v>-1.7571858085934906E-3</v>
      </c>
      <c r="F407" s="19">
        <f t="shared" si="20"/>
        <v>1.5539999855180514E-3</v>
      </c>
      <c r="G407" s="19">
        <f t="shared" si="21"/>
        <v>-7.9317719140286659E-4</v>
      </c>
      <c r="K407" s="78"/>
      <c r="L407" s="78"/>
      <c r="M407" s="78"/>
    </row>
    <row r="408" spans="1:13" x14ac:dyDescent="0.3">
      <c r="A408" s="5">
        <v>43319</v>
      </c>
      <c r="B408" s="8">
        <v>9772.7998050000006</v>
      </c>
      <c r="C408" s="8">
        <v>25628.910156000002</v>
      </c>
      <c r="D408" s="8">
        <v>22662.740234000001</v>
      </c>
      <c r="E408" s="19">
        <f t="shared" si="19"/>
        <v>5.1396189156029228E-3</v>
      </c>
      <c r="F408" s="19">
        <f t="shared" si="20"/>
        <v>4.9570907992070702E-3</v>
      </c>
      <c r="G408" s="19">
        <f t="shared" si="21"/>
        <v>6.8815729913500106E-3</v>
      </c>
      <c r="K408" s="78"/>
      <c r="L408" s="78"/>
      <c r="M408" s="78"/>
    </row>
    <row r="409" spans="1:13" x14ac:dyDescent="0.3">
      <c r="A409" s="5">
        <v>43320</v>
      </c>
      <c r="B409" s="8">
        <v>9747.0996090000008</v>
      </c>
      <c r="C409" s="8">
        <v>25583.75</v>
      </c>
      <c r="D409" s="8">
        <v>22644.310547000001</v>
      </c>
      <c r="E409" s="19">
        <f t="shared" si="19"/>
        <v>-2.6332318937876491E-3</v>
      </c>
      <c r="F409" s="19">
        <f t="shared" si="20"/>
        <v>-1.7636329598171893E-3</v>
      </c>
      <c r="G409" s="19">
        <f t="shared" si="21"/>
        <v>-8.1354613459914764E-4</v>
      </c>
      <c r="K409" s="78"/>
      <c r="L409" s="78"/>
      <c r="M409" s="78"/>
    </row>
    <row r="410" spans="1:13" x14ac:dyDescent="0.3">
      <c r="A410" s="5">
        <v>43321</v>
      </c>
      <c r="B410" s="8">
        <v>9754.5996090000008</v>
      </c>
      <c r="C410" s="8">
        <v>25509.230468999998</v>
      </c>
      <c r="D410" s="8">
        <v>22598.390625</v>
      </c>
      <c r="E410" s="19">
        <f t="shared" si="19"/>
        <v>7.6916378269597445E-4</v>
      </c>
      <c r="F410" s="19">
        <f t="shared" si="20"/>
        <v>-2.9170184693275017E-3</v>
      </c>
      <c r="G410" s="19">
        <f t="shared" si="21"/>
        <v>-2.0299379382210129E-3</v>
      </c>
      <c r="K410" s="78"/>
      <c r="L410" s="78"/>
      <c r="M410" s="78"/>
    </row>
    <row r="411" spans="1:13" x14ac:dyDescent="0.3">
      <c r="A411" s="5">
        <v>43322</v>
      </c>
      <c r="B411" s="8">
        <v>9602.0996090000008</v>
      </c>
      <c r="C411" s="8">
        <v>25313.140625</v>
      </c>
      <c r="D411" s="8">
        <v>22298.080077999999</v>
      </c>
      <c r="E411" s="19">
        <f t="shared" si="19"/>
        <v>-1.5757144706451846E-2</v>
      </c>
      <c r="F411" s="19">
        <f t="shared" si="20"/>
        <v>-7.7167126537195973E-3</v>
      </c>
      <c r="G411" s="19">
        <f t="shared" si="21"/>
        <v>-1.3378112856688973E-2</v>
      </c>
      <c r="K411" s="78"/>
      <c r="L411" s="78"/>
      <c r="M411" s="78"/>
    </row>
    <row r="412" spans="1:13" x14ac:dyDescent="0.3">
      <c r="A412" s="5">
        <v>43325</v>
      </c>
      <c r="B412" s="8">
        <v>9530.4003909999992</v>
      </c>
      <c r="C412" s="8">
        <v>25187.699218999998</v>
      </c>
      <c r="D412" s="8">
        <v>21857.429688</v>
      </c>
      <c r="E412" s="19">
        <f t="shared" si="19"/>
        <v>-7.4950533016150652E-3</v>
      </c>
      <c r="F412" s="19">
        <f t="shared" si="20"/>
        <v>-4.9679040736467532E-3</v>
      </c>
      <c r="G412" s="19">
        <f t="shared" si="21"/>
        <v>-1.9959684371312819E-2</v>
      </c>
      <c r="K412" s="78"/>
      <c r="L412" s="78"/>
      <c r="M412" s="78"/>
    </row>
    <row r="413" spans="1:13" x14ac:dyDescent="0.3">
      <c r="A413" s="5">
        <v>43326</v>
      </c>
      <c r="B413" s="8">
        <v>9507</v>
      </c>
      <c r="C413" s="8">
        <v>25299.919922000001</v>
      </c>
      <c r="D413" s="8">
        <v>22356.080077999999</v>
      </c>
      <c r="E413" s="19">
        <f t="shared" si="19"/>
        <v>-2.458361152729658E-3</v>
      </c>
      <c r="F413" s="19">
        <f t="shared" si="20"/>
        <v>4.4454814752975282E-3</v>
      </c>
      <c r="G413" s="19">
        <f t="shared" si="21"/>
        <v>2.2557428116308727E-2</v>
      </c>
      <c r="K413" s="78"/>
      <c r="L413" s="78"/>
      <c r="M413" s="78"/>
    </row>
    <row r="414" spans="1:13" x14ac:dyDescent="0.3">
      <c r="A414" s="5">
        <v>43327</v>
      </c>
      <c r="B414" s="8">
        <v>9386.7998050000006</v>
      </c>
      <c r="C414" s="8">
        <v>25162.410156000002</v>
      </c>
      <c r="D414" s="8">
        <v>22204.220702999999</v>
      </c>
      <c r="E414" s="19">
        <f t="shared" si="19"/>
        <v>-1.2723943084443311E-2</v>
      </c>
      <c r="F414" s="19">
        <f t="shared" si="20"/>
        <v>-5.4500101820059198E-3</v>
      </c>
      <c r="G414" s="19">
        <f t="shared" si="21"/>
        <v>-6.8159307835778437E-3</v>
      </c>
      <c r="K414" s="78"/>
      <c r="L414" s="78"/>
      <c r="M414" s="78"/>
    </row>
    <row r="415" spans="1:13" x14ac:dyDescent="0.3">
      <c r="A415" s="5">
        <v>43328</v>
      </c>
      <c r="B415" s="8">
        <v>9427.4003909999992</v>
      </c>
      <c r="C415" s="8">
        <v>25558.730468999998</v>
      </c>
      <c r="D415" s="8">
        <v>22192.039063</v>
      </c>
      <c r="E415" s="19">
        <f t="shared" si="19"/>
        <v>4.315958010539309E-3</v>
      </c>
      <c r="F415" s="19">
        <f t="shared" si="20"/>
        <v>1.5627739205713521E-2</v>
      </c>
      <c r="G415" s="19">
        <f t="shared" si="21"/>
        <v>-5.4876876430177567E-4</v>
      </c>
      <c r="K415" s="78"/>
      <c r="L415" s="78"/>
      <c r="M415" s="78"/>
    </row>
    <row r="416" spans="1:13" x14ac:dyDescent="0.3">
      <c r="A416" s="5">
        <v>43329</v>
      </c>
      <c r="B416" s="8">
        <v>9417.2998050000006</v>
      </c>
      <c r="C416" s="8">
        <v>25669.320313</v>
      </c>
      <c r="D416" s="8">
        <v>22270.380859000001</v>
      </c>
      <c r="E416" s="19">
        <f t="shared" si="19"/>
        <v>-1.0719817096793299E-3</v>
      </c>
      <c r="F416" s="19">
        <f t="shared" si="20"/>
        <v>4.3175570456672223E-3</v>
      </c>
      <c r="G416" s="19">
        <f t="shared" si="21"/>
        <v>3.5239592091479473E-3</v>
      </c>
      <c r="K416" s="78"/>
      <c r="L416" s="78"/>
      <c r="M416" s="78"/>
    </row>
    <row r="417" spans="1:13" x14ac:dyDescent="0.3">
      <c r="A417" s="5">
        <v>43332</v>
      </c>
      <c r="B417" s="8">
        <v>9468.5996090000008</v>
      </c>
      <c r="C417" s="8">
        <v>25758.689452999999</v>
      </c>
      <c r="D417" s="8">
        <v>22199</v>
      </c>
      <c r="E417" s="19">
        <f t="shared" si="19"/>
        <v>5.4326171123105843E-3</v>
      </c>
      <c r="F417" s="19">
        <f t="shared" si="20"/>
        <v>3.4755080107226454E-3</v>
      </c>
      <c r="G417" s="19">
        <f t="shared" si="21"/>
        <v>-3.2103401903557146E-3</v>
      </c>
      <c r="K417" s="78"/>
      <c r="L417" s="78"/>
      <c r="M417" s="78"/>
    </row>
    <row r="418" spans="1:13" x14ac:dyDescent="0.3">
      <c r="A418" s="5">
        <v>43333</v>
      </c>
      <c r="B418" s="8">
        <v>9549</v>
      </c>
      <c r="C418" s="8">
        <v>25822.289063</v>
      </c>
      <c r="D418" s="8">
        <v>22219.730468999998</v>
      </c>
      <c r="E418" s="19">
        <f t="shared" si="19"/>
        <v>8.4554172624447862E-3</v>
      </c>
      <c r="F418" s="19">
        <f t="shared" si="20"/>
        <v>2.4660114662423726E-3</v>
      </c>
      <c r="G418" s="19">
        <f t="shared" si="21"/>
        <v>9.3341121127240852E-4</v>
      </c>
      <c r="K418" s="78"/>
      <c r="L418" s="78"/>
      <c r="M418" s="78"/>
    </row>
    <row r="419" spans="1:13" x14ac:dyDescent="0.3">
      <c r="A419" s="5">
        <v>43334</v>
      </c>
      <c r="B419" s="8">
        <v>9580.2001949999994</v>
      </c>
      <c r="C419" s="8">
        <v>25733.599609000001</v>
      </c>
      <c r="D419" s="8">
        <v>22362.550781000002</v>
      </c>
      <c r="E419" s="19">
        <f t="shared" si="19"/>
        <v>3.2620519779890601E-3</v>
      </c>
      <c r="F419" s="19">
        <f t="shared" si="20"/>
        <v>-3.4405203273796857E-3</v>
      </c>
      <c r="G419" s="19">
        <f t="shared" si="21"/>
        <v>6.4070656128652958E-3</v>
      </c>
      <c r="K419" s="78"/>
      <c r="L419" s="78"/>
      <c r="M419" s="78"/>
    </row>
    <row r="420" spans="1:13" x14ac:dyDescent="0.3">
      <c r="A420" s="5">
        <v>43335</v>
      </c>
      <c r="B420" s="8">
        <v>9567.2998050000006</v>
      </c>
      <c r="C420" s="8">
        <v>25656.980468999998</v>
      </c>
      <c r="D420" s="8">
        <v>22410.820313</v>
      </c>
      <c r="E420" s="19">
        <f t="shared" si="19"/>
        <v>-1.3474753311841579E-3</v>
      </c>
      <c r="F420" s="19">
        <f t="shared" si="20"/>
        <v>-2.9818381755719495E-3</v>
      </c>
      <c r="G420" s="19">
        <f t="shared" si="21"/>
        <v>2.1561722747833168E-3</v>
      </c>
      <c r="K420" s="78"/>
      <c r="L420" s="78"/>
      <c r="M420" s="78"/>
    </row>
    <row r="421" spans="1:13" x14ac:dyDescent="0.3">
      <c r="A421" s="5">
        <v>43336</v>
      </c>
      <c r="B421" s="8">
        <v>9589.5</v>
      </c>
      <c r="C421" s="8">
        <v>25790.349609000001</v>
      </c>
      <c r="D421" s="8">
        <v>22601.769531000002</v>
      </c>
      <c r="E421" s="19">
        <f t="shared" si="19"/>
        <v>2.3177362778838504E-3</v>
      </c>
      <c r="F421" s="19">
        <f t="shared" si="20"/>
        <v>5.1846981585519925E-3</v>
      </c>
      <c r="G421" s="19">
        <f t="shared" si="21"/>
        <v>8.4843091274321436E-3</v>
      </c>
      <c r="K421" s="78"/>
      <c r="L421" s="78"/>
      <c r="M421" s="78"/>
    </row>
    <row r="422" spans="1:13" x14ac:dyDescent="0.3">
      <c r="A422" s="5">
        <v>43339</v>
      </c>
      <c r="B422" s="8">
        <v>9659.7998050000006</v>
      </c>
      <c r="C422" s="8">
        <v>26049.640625</v>
      </c>
      <c r="D422" s="8">
        <v>22799.640625</v>
      </c>
      <c r="E422" s="19">
        <f t="shared" si="19"/>
        <v>7.304173996842086E-3</v>
      </c>
      <c r="F422" s="19">
        <f t="shared" si="20"/>
        <v>1.0003596726737368E-2</v>
      </c>
      <c r="G422" s="19">
        <f t="shared" si="21"/>
        <v>8.7165727297854618E-3</v>
      </c>
      <c r="K422" s="78"/>
      <c r="L422" s="78"/>
      <c r="M422" s="78"/>
    </row>
    <row r="423" spans="1:13" x14ac:dyDescent="0.3">
      <c r="A423" s="5">
        <v>43340</v>
      </c>
      <c r="B423" s="8">
        <v>9606.5</v>
      </c>
      <c r="C423" s="8">
        <v>26064.019531000002</v>
      </c>
      <c r="D423" s="8">
        <v>22813.470702999999</v>
      </c>
      <c r="E423" s="19">
        <f t="shared" si="19"/>
        <v>-5.5329711999772737E-3</v>
      </c>
      <c r="F423" s="19">
        <f t="shared" si="20"/>
        <v>5.5182868836472457E-4</v>
      </c>
      <c r="G423" s="19">
        <f t="shared" si="21"/>
        <v>6.0640802704106818E-4</v>
      </c>
      <c r="K423" s="78"/>
      <c r="L423" s="78"/>
      <c r="M423" s="78"/>
    </row>
    <row r="424" spans="1:13" x14ac:dyDescent="0.3">
      <c r="A424" s="5">
        <v>43341</v>
      </c>
      <c r="B424" s="8">
        <v>9569.5</v>
      </c>
      <c r="C424" s="8">
        <v>26124.570313</v>
      </c>
      <c r="D424" s="8">
        <v>22848.220702999999</v>
      </c>
      <c r="E424" s="19">
        <f t="shared" si="19"/>
        <v>-3.8589951936281869E-3</v>
      </c>
      <c r="F424" s="19">
        <f t="shared" si="20"/>
        <v>2.3204615932657558E-3</v>
      </c>
      <c r="G424" s="19">
        <f t="shared" si="21"/>
        <v>1.522063928807817E-3</v>
      </c>
      <c r="K424" s="78"/>
      <c r="L424" s="78"/>
      <c r="M424" s="78"/>
    </row>
    <row r="425" spans="1:13" x14ac:dyDescent="0.3">
      <c r="A425" s="5">
        <v>43342</v>
      </c>
      <c r="B425" s="8">
        <v>9467.5996090000008</v>
      </c>
      <c r="C425" s="8">
        <v>25986.919922000001</v>
      </c>
      <c r="D425" s="8">
        <v>22869.5</v>
      </c>
      <c r="E425" s="19">
        <f t="shared" si="19"/>
        <v>-1.0705555606217738E-2</v>
      </c>
      <c r="F425" s="19">
        <f t="shared" si="20"/>
        <v>-5.2829312891904288E-3</v>
      </c>
      <c r="G425" s="19">
        <f t="shared" si="21"/>
        <v>9.3089936284939203E-4</v>
      </c>
      <c r="K425" s="78"/>
      <c r="L425" s="78"/>
      <c r="M425" s="78"/>
    </row>
    <row r="426" spans="1:13" x14ac:dyDescent="0.3">
      <c r="A426" s="5">
        <v>43343</v>
      </c>
      <c r="B426" s="8">
        <v>9399.0996090000008</v>
      </c>
      <c r="C426" s="8">
        <v>25964.820313</v>
      </c>
      <c r="D426" s="8">
        <v>22865.150390999999</v>
      </c>
      <c r="E426" s="19">
        <f t="shared" si="19"/>
        <v>-7.2615034782089628E-3</v>
      </c>
      <c r="F426" s="19">
        <f t="shared" si="20"/>
        <v>-8.5077459322986909E-4</v>
      </c>
      <c r="G426" s="19">
        <f t="shared" si="21"/>
        <v>-1.9021065979199815E-4</v>
      </c>
      <c r="K426" s="78"/>
      <c r="L426" s="78"/>
      <c r="M426" s="78"/>
    </row>
    <row r="427" spans="1:13" x14ac:dyDescent="0.3">
      <c r="A427" s="5">
        <v>43346</v>
      </c>
      <c r="B427" s="8">
        <v>9376.0996090000008</v>
      </c>
      <c r="C427" s="8">
        <v>25964.820313</v>
      </c>
      <c r="D427" s="8">
        <v>22707.380859000001</v>
      </c>
      <c r="E427" s="19">
        <f t="shared" si="19"/>
        <v>-2.4500418065479647E-3</v>
      </c>
      <c r="F427" s="19">
        <f t="shared" si="20"/>
        <v>0</v>
      </c>
      <c r="G427" s="19">
        <f t="shared" si="21"/>
        <v>-6.923914821896914E-3</v>
      </c>
      <c r="K427" s="78"/>
      <c r="L427" s="78"/>
      <c r="M427" s="78"/>
    </row>
    <row r="428" spans="1:13" x14ac:dyDescent="0.3">
      <c r="A428" s="5">
        <v>43347</v>
      </c>
      <c r="B428" s="8">
        <v>9376.2998050000006</v>
      </c>
      <c r="C428" s="8">
        <v>25952.480468999998</v>
      </c>
      <c r="D428" s="8">
        <v>22696.900390999999</v>
      </c>
      <c r="E428" s="19">
        <f t="shared" si="19"/>
        <v>2.1351507675171859E-5</v>
      </c>
      <c r="F428" s="19">
        <f t="shared" si="20"/>
        <v>-4.7536540022329401E-4</v>
      </c>
      <c r="G428" s="19">
        <f t="shared" si="21"/>
        <v>-4.6165109974677864E-4</v>
      </c>
      <c r="K428" s="78"/>
      <c r="L428" s="78"/>
      <c r="M428" s="78"/>
    </row>
    <row r="429" spans="1:13" x14ac:dyDescent="0.3">
      <c r="A429" s="5">
        <v>43348</v>
      </c>
      <c r="B429" s="8">
        <v>9301.2998050000006</v>
      </c>
      <c r="C429" s="8">
        <v>25974.990234000001</v>
      </c>
      <c r="D429" s="8">
        <v>22580.830077999999</v>
      </c>
      <c r="E429" s="19">
        <f t="shared" si="19"/>
        <v>-8.0310537410612608E-3</v>
      </c>
      <c r="F429" s="19">
        <f t="shared" si="20"/>
        <v>8.6696949052956042E-4</v>
      </c>
      <c r="G429" s="19">
        <f t="shared" si="21"/>
        <v>-5.12704881873306E-3</v>
      </c>
      <c r="K429" s="78"/>
      <c r="L429" s="78"/>
      <c r="M429" s="78"/>
    </row>
    <row r="430" spans="1:13" x14ac:dyDescent="0.3">
      <c r="A430" s="5">
        <v>43349</v>
      </c>
      <c r="B430" s="8">
        <v>9208.7001949999994</v>
      </c>
      <c r="C430" s="8">
        <v>25995.869140999999</v>
      </c>
      <c r="D430" s="8">
        <v>22487.939452999999</v>
      </c>
      <c r="E430" s="19">
        <f t="shared" si="19"/>
        <v>-1.0005443814426378E-2</v>
      </c>
      <c r="F430" s="19">
        <f t="shared" si="20"/>
        <v>8.0348519821895421E-4</v>
      </c>
      <c r="G430" s="19">
        <f t="shared" si="21"/>
        <v>-4.1221785064244178E-3</v>
      </c>
      <c r="K430" s="78"/>
      <c r="L430" s="78"/>
      <c r="M430" s="78"/>
    </row>
    <row r="431" spans="1:13" x14ac:dyDescent="0.3">
      <c r="A431" s="5">
        <v>43350</v>
      </c>
      <c r="B431" s="8">
        <v>9171.2001949999994</v>
      </c>
      <c r="C431" s="8">
        <v>25916.539063</v>
      </c>
      <c r="D431" s="8">
        <v>22307.060547000001</v>
      </c>
      <c r="E431" s="19">
        <f t="shared" si="19"/>
        <v>-4.0805500833308809E-3</v>
      </c>
      <c r="F431" s="19">
        <f t="shared" si="20"/>
        <v>-3.0563074415735181E-3</v>
      </c>
      <c r="G431" s="19">
        <f t="shared" si="21"/>
        <v>-8.0758963758153571E-3</v>
      </c>
      <c r="K431" s="78"/>
      <c r="L431" s="78"/>
      <c r="M431" s="78"/>
    </row>
    <row r="432" spans="1:13" x14ac:dyDescent="0.3">
      <c r="A432" s="5">
        <v>43353</v>
      </c>
      <c r="B432" s="8">
        <v>9270.7998050000006</v>
      </c>
      <c r="C432" s="8">
        <v>25857.070313</v>
      </c>
      <c r="D432" s="8">
        <v>22373.089843999998</v>
      </c>
      <c r="E432" s="19">
        <f t="shared" si="19"/>
        <v>1.0801494238610989E-2</v>
      </c>
      <c r="F432" s="19">
        <f t="shared" si="20"/>
        <v>-2.297262132973747E-3</v>
      </c>
      <c r="G432" s="19">
        <f t="shared" si="21"/>
        <v>2.9556456050669859E-3</v>
      </c>
      <c r="K432" s="78"/>
      <c r="L432" s="78"/>
      <c r="M432" s="78"/>
    </row>
    <row r="433" spans="1:13" x14ac:dyDescent="0.3">
      <c r="A433" s="5">
        <v>43354</v>
      </c>
      <c r="B433" s="8">
        <v>9284.0996090000008</v>
      </c>
      <c r="C433" s="8">
        <v>25971.060547000001</v>
      </c>
      <c r="D433" s="8">
        <v>22664.689452999999</v>
      </c>
      <c r="E433" s="19">
        <f t="shared" si="19"/>
        <v>1.4335627459850194E-3</v>
      </c>
      <c r="F433" s="19">
        <f t="shared" si="20"/>
        <v>4.3987855981377456E-3</v>
      </c>
      <c r="G433" s="19">
        <f t="shared" si="21"/>
        <v>1.2949292272406208E-2</v>
      </c>
      <c r="K433" s="78"/>
      <c r="L433" s="78"/>
      <c r="M433" s="78"/>
    </row>
    <row r="434" spans="1:13" x14ac:dyDescent="0.3">
      <c r="A434" s="5">
        <v>43355</v>
      </c>
      <c r="B434" s="8">
        <v>9306.7998050000006</v>
      </c>
      <c r="C434" s="8">
        <v>25998.919922000001</v>
      </c>
      <c r="D434" s="8">
        <v>22604.609375</v>
      </c>
      <c r="E434" s="19">
        <f t="shared" si="19"/>
        <v>2.4420773601102012E-3</v>
      </c>
      <c r="F434" s="19">
        <f t="shared" si="20"/>
        <v>1.0721334669443049E-3</v>
      </c>
      <c r="G434" s="19">
        <f t="shared" si="21"/>
        <v>-2.6543425601953958E-3</v>
      </c>
      <c r="K434" s="78"/>
      <c r="L434" s="78"/>
      <c r="M434" s="78"/>
    </row>
    <row r="435" spans="1:13" x14ac:dyDescent="0.3">
      <c r="A435" s="5">
        <v>43356</v>
      </c>
      <c r="B435" s="8">
        <v>9329.2001949999994</v>
      </c>
      <c r="C435" s="8">
        <v>26145.990234000001</v>
      </c>
      <c r="D435" s="8">
        <v>22821.320313</v>
      </c>
      <c r="E435" s="19">
        <f t="shared" si="19"/>
        <v>2.4039923575860816E-3</v>
      </c>
      <c r="F435" s="19">
        <f t="shared" si="20"/>
        <v>5.6408459245875456E-3</v>
      </c>
      <c r="G435" s="19">
        <f t="shared" si="21"/>
        <v>9.5413603444328473E-3</v>
      </c>
      <c r="K435" s="78"/>
      <c r="L435" s="78"/>
      <c r="M435" s="78"/>
    </row>
    <row r="436" spans="1:13" x14ac:dyDescent="0.3">
      <c r="A436" s="5">
        <v>43357</v>
      </c>
      <c r="B436" s="8">
        <v>9365.2998050000006</v>
      </c>
      <c r="C436" s="8">
        <v>26154.669922000001</v>
      </c>
      <c r="D436" s="8">
        <v>23094.669922000001</v>
      </c>
      <c r="E436" s="19">
        <f t="shared" si="19"/>
        <v>3.8620615550413614E-3</v>
      </c>
      <c r="F436" s="19">
        <f t="shared" si="20"/>
        <v>3.3191504863583772E-4</v>
      </c>
      <c r="G436" s="19">
        <f t="shared" si="21"/>
        <v>1.1906651123209343E-2</v>
      </c>
      <c r="K436" s="78"/>
      <c r="L436" s="78"/>
      <c r="M436" s="78"/>
    </row>
    <row r="437" spans="1:13" x14ac:dyDescent="0.3">
      <c r="A437" s="5">
        <v>43360</v>
      </c>
      <c r="B437" s="8">
        <v>9404.5996090000008</v>
      </c>
      <c r="C437" s="8">
        <v>26062.119140999999</v>
      </c>
      <c r="D437" s="8">
        <v>23094.669922000001</v>
      </c>
      <c r="E437" s="19">
        <f t="shared" si="19"/>
        <v>4.1875409730907547E-3</v>
      </c>
      <c r="F437" s="19">
        <f t="shared" si="20"/>
        <v>-3.5448705130158333E-3</v>
      </c>
      <c r="G437" s="19">
        <f t="shared" si="21"/>
        <v>0</v>
      </c>
      <c r="K437" s="78"/>
      <c r="L437" s="78"/>
      <c r="M437" s="78"/>
    </row>
    <row r="438" spans="1:13" x14ac:dyDescent="0.3">
      <c r="A438" s="5">
        <v>43361</v>
      </c>
      <c r="B438" s="8">
        <v>9447.5</v>
      </c>
      <c r="C438" s="8">
        <v>26246.960938</v>
      </c>
      <c r="D438" s="8">
        <v>23420.539063</v>
      </c>
      <c r="E438" s="19">
        <f t="shared" si="19"/>
        <v>4.5512665372099371E-3</v>
      </c>
      <c r="F438" s="19">
        <f t="shared" si="20"/>
        <v>7.0673223875730102E-3</v>
      </c>
      <c r="G438" s="19">
        <f t="shared" si="21"/>
        <v>1.4011523516215466E-2</v>
      </c>
      <c r="K438" s="78"/>
      <c r="L438" s="78"/>
      <c r="M438" s="78"/>
    </row>
    <row r="439" spans="1:13" x14ac:dyDescent="0.3">
      <c r="A439" s="5">
        <v>43362</v>
      </c>
      <c r="B439" s="8">
        <v>9486.2998050000006</v>
      </c>
      <c r="C439" s="8">
        <v>26405.759765999999</v>
      </c>
      <c r="D439" s="8">
        <v>23672.519531000002</v>
      </c>
      <c r="E439" s="19">
        <f t="shared" si="19"/>
        <v>4.0984757112930807E-3</v>
      </c>
      <c r="F439" s="19">
        <f t="shared" si="20"/>
        <v>6.0319507657039095E-3</v>
      </c>
      <c r="G439" s="19">
        <f t="shared" si="21"/>
        <v>1.0701486813147251E-2</v>
      </c>
      <c r="K439" s="78"/>
      <c r="L439" s="78"/>
      <c r="M439" s="78"/>
    </row>
    <row r="440" spans="1:13" x14ac:dyDescent="0.3">
      <c r="A440" s="5">
        <v>43363</v>
      </c>
      <c r="B440" s="8">
        <v>9583.7001949999994</v>
      </c>
      <c r="C440" s="8">
        <v>26656.980468999998</v>
      </c>
      <c r="D440" s="8">
        <v>23674.929688</v>
      </c>
      <c r="E440" s="19">
        <f t="shared" si="19"/>
        <v>1.0215127107133784E-2</v>
      </c>
      <c r="F440" s="19">
        <f t="shared" si="20"/>
        <v>9.4688882978420617E-3</v>
      </c>
      <c r="G440" s="19">
        <f t="shared" si="21"/>
        <v>1.0180725854660994E-4</v>
      </c>
      <c r="K440" s="78"/>
      <c r="L440" s="78"/>
      <c r="M440" s="78"/>
    </row>
    <row r="441" spans="1:13" x14ac:dyDescent="0.3">
      <c r="A441" s="5">
        <v>43364</v>
      </c>
      <c r="B441" s="8">
        <v>9590.4003909999992</v>
      </c>
      <c r="C441" s="8">
        <v>26743.5</v>
      </c>
      <c r="D441" s="8">
        <v>23869.929688</v>
      </c>
      <c r="E441" s="19">
        <f t="shared" si="19"/>
        <v>6.9887985020891826E-4</v>
      </c>
      <c r="F441" s="19">
        <f t="shared" si="20"/>
        <v>3.2404055523975457E-3</v>
      </c>
      <c r="G441" s="19">
        <f t="shared" si="21"/>
        <v>8.2028255403923857E-3</v>
      </c>
      <c r="K441" s="78"/>
      <c r="L441" s="78"/>
      <c r="M441" s="78"/>
    </row>
    <row r="442" spans="1:13" x14ac:dyDescent="0.3">
      <c r="A442" s="5">
        <v>43367</v>
      </c>
      <c r="B442" s="8">
        <v>9512.7998050000006</v>
      </c>
      <c r="C442" s="8">
        <v>26562.050781000002</v>
      </c>
      <c r="D442" s="8">
        <v>23869.929688</v>
      </c>
      <c r="E442" s="19">
        <f t="shared" si="19"/>
        <v>-8.1243992676073608E-3</v>
      </c>
      <c r="F442" s="19">
        <f t="shared" si="20"/>
        <v>-6.8079183932853475E-3</v>
      </c>
      <c r="G442" s="19">
        <f t="shared" si="21"/>
        <v>0</v>
      </c>
      <c r="K442" s="78"/>
      <c r="L442" s="78"/>
      <c r="M442" s="78"/>
    </row>
    <row r="443" spans="1:13" x14ac:dyDescent="0.3">
      <c r="A443" s="5">
        <v>43368</v>
      </c>
      <c r="B443" s="8">
        <v>9493.5996090000008</v>
      </c>
      <c r="C443" s="8">
        <v>26492.210938</v>
      </c>
      <c r="D443" s="8">
        <v>23940.259765999999</v>
      </c>
      <c r="E443" s="19">
        <f t="shared" si="19"/>
        <v>-2.020393459384707E-3</v>
      </c>
      <c r="F443" s="19">
        <f t="shared" si="20"/>
        <v>-2.6327718482284644E-3</v>
      </c>
      <c r="G443" s="19">
        <f t="shared" si="21"/>
        <v>2.9420560567866758E-3</v>
      </c>
      <c r="K443" s="78"/>
      <c r="L443" s="78"/>
      <c r="M443" s="78"/>
    </row>
    <row r="444" spans="1:13" x14ac:dyDescent="0.3">
      <c r="A444" s="5">
        <v>43369</v>
      </c>
      <c r="B444" s="8">
        <v>9524.7998050000006</v>
      </c>
      <c r="C444" s="8">
        <v>26385.279297000001</v>
      </c>
      <c r="D444" s="8">
        <v>24033.789063</v>
      </c>
      <c r="E444" s="19">
        <f t="shared" si="19"/>
        <v>3.2810567609669128E-3</v>
      </c>
      <c r="F444" s="19">
        <f t="shared" si="20"/>
        <v>-4.0445106714018303E-3</v>
      </c>
      <c r="G444" s="19">
        <f t="shared" si="21"/>
        <v>3.8991670613877575E-3</v>
      </c>
      <c r="K444" s="78"/>
      <c r="L444" s="78"/>
      <c r="M444" s="78"/>
    </row>
    <row r="445" spans="1:13" x14ac:dyDescent="0.3">
      <c r="A445" s="5">
        <v>43370</v>
      </c>
      <c r="B445" s="8">
        <v>9527.5</v>
      </c>
      <c r="C445" s="8">
        <v>26439.929688</v>
      </c>
      <c r="D445" s="8">
        <v>23796.740234000001</v>
      </c>
      <c r="E445" s="19">
        <f t="shared" si="19"/>
        <v>2.8345082176066047E-4</v>
      </c>
      <c r="F445" s="19">
        <f t="shared" si="20"/>
        <v>2.0691034279826923E-3</v>
      </c>
      <c r="G445" s="19">
        <f t="shared" si="21"/>
        <v>-9.9121115035654926E-3</v>
      </c>
      <c r="K445" s="78"/>
      <c r="L445" s="78"/>
      <c r="M445" s="78"/>
    </row>
    <row r="446" spans="1:13" x14ac:dyDescent="0.3">
      <c r="A446" s="5">
        <v>43371</v>
      </c>
      <c r="B446" s="8">
        <v>9389.2001949999994</v>
      </c>
      <c r="C446" s="8">
        <v>26458.310547000001</v>
      </c>
      <c r="D446" s="8">
        <v>24120.039063</v>
      </c>
      <c r="E446" s="19">
        <f t="shared" si="19"/>
        <v>-1.4622240424740853E-2</v>
      </c>
      <c r="F446" s="19">
        <f t="shared" si="20"/>
        <v>6.9495165276240876E-4</v>
      </c>
      <c r="G446" s="19">
        <f t="shared" si="21"/>
        <v>1.349438504614703E-2</v>
      </c>
      <c r="K446" s="78"/>
      <c r="L446" s="78"/>
      <c r="M446" s="78"/>
    </row>
    <row r="447" spans="1:13" x14ac:dyDescent="0.3">
      <c r="A447" s="5">
        <v>43374</v>
      </c>
      <c r="B447" s="8">
        <v>9407</v>
      </c>
      <c r="C447" s="8">
        <v>26651.210938</v>
      </c>
      <c r="D447" s="8">
        <v>24245.759765999999</v>
      </c>
      <c r="E447" s="19">
        <f t="shared" si="19"/>
        <v>1.8939796486769239E-3</v>
      </c>
      <c r="F447" s="19">
        <f t="shared" si="20"/>
        <v>7.2642808250345404E-3</v>
      </c>
      <c r="G447" s="19">
        <f t="shared" si="21"/>
        <v>5.1987556992268546E-3</v>
      </c>
      <c r="K447" s="78"/>
      <c r="L447" s="78"/>
      <c r="M447" s="78"/>
    </row>
    <row r="448" spans="1:13" x14ac:dyDescent="0.3">
      <c r="A448" s="5">
        <v>43375</v>
      </c>
      <c r="B448" s="8">
        <v>9305.5</v>
      </c>
      <c r="C448" s="8">
        <v>26773.939452999999</v>
      </c>
      <c r="D448" s="8">
        <v>24270.619140999999</v>
      </c>
      <c r="E448" s="19">
        <f t="shared" si="19"/>
        <v>-1.0848469787933081E-2</v>
      </c>
      <c r="F448" s="19">
        <f t="shared" si="20"/>
        <v>4.5944177971638201E-3</v>
      </c>
      <c r="G448" s="19">
        <f t="shared" si="21"/>
        <v>1.0247828768598542E-3</v>
      </c>
      <c r="K448" s="78"/>
      <c r="L448" s="78"/>
      <c r="M448" s="78"/>
    </row>
    <row r="449" spans="1:13" x14ac:dyDescent="0.3">
      <c r="A449" s="5">
        <v>43376</v>
      </c>
      <c r="B449" s="8">
        <v>9361.0996090000008</v>
      </c>
      <c r="C449" s="8">
        <v>26828.390625</v>
      </c>
      <c r="D449" s="8">
        <v>24110.960938</v>
      </c>
      <c r="E449" s="19">
        <f t="shared" si="19"/>
        <v>5.9571399814493994E-3</v>
      </c>
      <c r="F449" s="19">
        <f t="shared" si="20"/>
        <v>2.0316725280626743E-3</v>
      </c>
      <c r="G449" s="19">
        <f t="shared" si="21"/>
        <v>-6.5999821541596216E-3</v>
      </c>
      <c r="K449" s="78"/>
      <c r="L449" s="78"/>
      <c r="M449" s="78"/>
    </row>
    <row r="450" spans="1:13" x14ac:dyDescent="0.3">
      <c r="A450" s="5">
        <v>43377</v>
      </c>
      <c r="B450" s="8">
        <v>9314.5</v>
      </c>
      <c r="C450" s="8">
        <v>26627.480468999998</v>
      </c>
      <c r="D450" s="8">
        <v>23975.619140999999</v>
      </c>
      <c r="E450" s="19">
        <f t="shared" si="19"/>
        <v>-4.9904374357045015E-3</v>
      </c>
      <c r="F450" s="19">
        <f t="shared" si="20"/>
        <v>-7.5168956337866898E-3</v>
      </c>
      <c r="G450" s="19">
        <f t="shared" si="21"/>
        <v>-5.6291029287795771E-3</v>
      </c>
      <c r="K450" s="78"/>
      <c r="L450" s="78"/>
      <c r="M450" s="78"/>
    </row>
    <row r="451" spans="1:13" x14ac:dyDescent="0.3">
      <c r="A451" s="5">
        <v>43378</v>
      </c>
      <c r="B451" s="8">
        <v>9253.9003909999992</v>
      </c>
      <c r="C451" s="8">
        <v>26447.050781000002</v>
      </c>
      <c r="D451" s="8">
        <v>23783.720702999999</v>
      </c>
      <c r="E451" s="19">
        <f t="shared" si="19"/>
        <v>-6.5271992066366739E-3</v>
      </c>
      <c r="F451" s="19">
        <f t="shared" si="20"/>
        <v>-6.7991324210816941E-3</v>
      </c>
      <c r="G451" s="19">
        <f t="shared" si="21"/>
        <v>-8.0361023139007334E-3</v>
      </c>
      <c r="K451" s="78"/>
      <c r="L451" s="78"/>
      <c r="M451" s="78"/>
    </row>
    <row r="452" spans="1:13" x14ac:dyDescent="0.3">
      <c r="A452" s="5">
        <v>43381</v>
      </c>
      <c r="B452" s="8">
        <v>9199.2001949999994</v>
      </c>
      <c r="C452" s="8">
        <v>26486.779297000001</v>
      </c>
      <c r="D452" s="8">
        <v>23783.720702999999</v>
      </c>
      <c r="E452" s="19">
        <f t="shared" ref="E452:E515" si="22">LN(B452/B451)</f>
        <v>-5.9285815911764416E-3</v>
      </c>
      <c r="F452" s="19">
        <f t="shared" ref="F452:F515" si="23">LN(C452/C451)</f>
        <v>1.5010636260826468E-3</v>
      </c>
      <c r="G452" s="19">
        <f t="shared" ref="G452:G515" si="24">LN(D452/D451)</f>
        <v>0</v>
      </c>
      <c r="K452" s="78"/>
      <c r="L452" s="78"/>
      <c r="M452" s="78"/>
    </row>
    <row r="453" spans="1:13" x14ac:dyDescent="0.3">
      <c r="A453" s="5">
        <v>43382</v>
      </c>
      <c r="B453" s="8">
        <v>9260.5</v>
      </c>
      <c r="C453" s="8">
        <v>26430.570313</v>
      </c>
      <c r="D453" s="8">
        <v>23469.390625</v>
      </c>
      <c r="E453" s="19">
        <f t="shared" si="22"/>
        <v>6.641497930906199E-3</v>
      </c>
      <c r="F453" s="19">
        <f t="shared" si="23"/>
        <v>-2.1244074222923435E-3</v>
      </c>
      <c r="G453" s="19">
        <f t="shared" si="24"/>
        <v>-1.3304297035012754E-2</v>
      </c>
      <c r="K453" s="78"/>
      <c r="L453" s="78"/>
      <c r="M453" s="78"/>
    </row>
    <row r="454" spans="1:13" x14ac:dyDescent="0.3">
      <c r="A454" s="5">
        <v>43383</v>
      </c>
      <c r="B454" s="8">
        <v>9162.9003909999992</v>
      </c>
      <c r="C454" s="8">
        <v>25598.740234000001</v>
      </c>
      <c r="D454" s="8">
        <v>23506.039063</v>
      </c>
      <c r="E454" s="19">
        <f t="shared" si="22"/>
        <v>-1.0595277741408152E-2</v>
      </c>
      <c r="F454" s="19">
        <f t="shared" si="23"/>
        <v>-3.1978165962500825E-2</v>
      </c>
      <c r="G454" s="19">
        <f t="shared" si="24"/>
        <v>1.5603240110331068E-3</v>
      </c>
      <c r="K454" s="78"/>
      <c r="L454" s="78"/>
      <c r="M454" s="78"/>
    </row>
    <row r="455" spans="1:13" x14ac:dyDescent="0.3">
      <c r="A455" s="5">
        <v>43384</v>
      </c>
      <c r="B455" s="8">
        <v>9007.9003909999992</v>
      </c>
      <c r="C455" s="8">
        <v>25052.830077999999</v>
      </c>
      <c r="D455" s="8">
        <v>22590.859375</v>
      </c>
      <c r="E455" s="19">
        <f t="shared" si="22"/>
        <v>-1.7060751640592835E-2</v>
      </c>
      <c r="F455" s="19">
        <f t="shared" si="23"/>
        <v>-2.1556342350206228E-2</v>
      </c>
      <c r="G455" s="19">
        <f t="shared" si="24"/>
        <v>-3.971199750863743E-2</v>
      </c>
      <c r="K455" s="78"/>
      <c r="L455" s="78"/>
      <c r="M455" s="78"/>
    </row>
    <row r="456" spans="1:13" x14ac:dyDescent="0.3">
      <c r="A456" s="5">
        <v>43385</v>
      </c>
      <c r="B456" s="8">
        <v>8902</v>
      </c>
      <c r="C456" s="8">
        <v>25339.990234000001</v>
      </c>
      <c r="D456" s="8">
        <v>22694.660156000002</v>
      </c>
      <c r="E456" s="19">
        <f t="shared" si="22"/>
        <v>-1.1826042905055723E-2</v>
      </c>
      <c r="F456" s="19">
        <f t="shared" si="23"/>
        <v>1.139699117923631E-2</v>
      </c>
      <c r="G456" s="19">
        <f t="shared" si="24"/>
        <v>4.5842893649980154E-3</v>
      </c>
      <c r="K456" s="78"/>
      <c r="L456" s="78"/>
      <c r="M456" s="78"/>
    </row>
    <row r="457" spans="1:13" x14ac:dyDescent="0.3">
      <c r="A457" s="5">
        <v>43388</v>
      </c>
      <c r="B457" s="8">
        <v>8923.7001949999994</v>
      </c>
      <c r="C457" s="8">
        <v>25250.550781000002</v>
      </c>
      <c r="D457" s="8">
        <v>22271.300781000002</v>
      </c>
      <c r="E457" s="19">
        <f t="shared" si="22"/>
        <v>2.4347100514618514E-3</v>
      </c>
      <c r="F457" s="19">
        <f t="shared" si="23"/>
        <v>-3.5358209019620253E-3</v>
      </c>
      <c r="G457" s="19">
        <f t="shared" si="24"/>
        <v>-1.883077226872348E-2</v>
      </c>
      <c r="K457" s="78"/>
      <c r="L457" s="78"/>
      <c r="M457" s="78"/>
    </row>
    <row r="458" spans="1:13" x14ac:dyDescent="0.3">
      <c r="A458" s="5">
        <v>43389</v>
      </c>
      <c r="B458" s="8">
        <v>9074.7001949999994</v>
      </c>
      <c r="C458" s="8">
        <v>25798.419922000001</v>
      </c>
      <c r="D458" s="8">
        <v>22549.240234000001</v>
      </c>
      <c r="E458" s="19">
        <f t="shared" si="22"/>
        <v>1.6779662596440932E-2</v>
      </c>
      <c r="F458" s="19">
        <f t="shared" si="23"/>
        <v>2.1465278126411566E-2</v>
      </c>
      <c r="G458" s="19">
        <f t="shared" si="24"/>
        <v>1.2402483747598426E-2</v>
      </c>
      <c r="K458" s="78"/>
      <c r="L458" s="78"/>
      <c r="M458" s="78"/>
    </row>
    <row r="459" spans="1:13" x14ac:dyDescent="0.3">
      <c r="A459" s="5">
        <v>43390</v>
      </c>
      <c r="B459" s="8">
        <v>8997.2001949999994</v>
      </c>
      <c r="C459" s="8">
        <v>25706.679688</v>
      </c>
      <c r="D459" s="8">
        <v>22841.119140999999</v>
      </c>
      <c r="E459" s="19">
        <f t="shared" si="22"/>
        <v>-8.5769037481494854E-3</v>
      </c>
      <c r="F459" s="19">
        <f t="shared" si="23"/>
        <v>-3.5623785494669842E-3</v>
      </c>
      <c r="G459" s="19">
        <f t="shared" si="24"/>
        <v>1.2861009879976463E-2</v>
      </c>
      <c r="K459" s="78"/>
      <c r="L459" s="78"/>
      <c r="M459" s="78"/>
    </row>
    <row r="460" spans="1:13" x14ac:dyDescent="0.3">
      <c r="A460" s="5">
        <v>43391</v>
      </c>
      <c r="B460" s="8">
        <v>8889.5996090000008</v>
      </c>
      <c r="C460" s="8">
        <v>25379.449218999998</v>
      </c>
      <c r="D460" s="8">
        <v>22658.160156000002</v>
      </c>
      <c r="E460" s="19">
        <f t="shared" si="22"/>
        <v>-1.20314293395652E-2</v>
      </c>
      <c r="F460" s="19">
        <f t="shared" si="23"/>
        <v>-1.281110749759733E-2</v>
      </c>
      <c r="G460" s="19">
        <f t="shared" si="24"/>
        <v>-8.0423239206904914E-3</v>
      </c>
      <c r="K460" s="78"/>
      <c r="L460" s="78"/>
      <c r="M460" s="78"/>
    </row>
    <row r="461" spans="1:13" x14ac:dyDescent="0.3">
      <c r="A461" s="5">
        <v>43392</v>
      </c>
      <c r="B461" s="8">
        <v>8892.0996090000008</v>
      </c>
      <c r="C461" s="8">
        <v>25444.339843999998</v>
      </c>
      <c r="D461" s="8">
        <v>22532.080077999999</v>
      </c>
      <c r="E461" s="19">
        <f t="shared" si="22"/>
        <v>2.8118797712432439E-4</v>
      </c>
      <c r="F461" s="19">
        <f t="shared" si="23"/>
        <v>2.5535546033477719E-3</v>
      </c>
      <c r="G461" s="19">
        <f t="shared" si="24"/>
        <v>-5.5799838409823716E-3</v>
      </c>
      <c r="K461" s="78"/>
      <c r="L461" s="78"/>
      <c r="M461" s="78"/>
    </row>
    <row r="462" spans="1:13" x14ac:dyDescent="0.3">
      <c r="A462" s="5">
        <v>43395</v>
      </c>
      <c r="B462" s="8">
        <v>8806.5</v>
      </c>
      <c r="C462" s="8">
        <v>25317.410156000002</v>
      </c>
      <c r="D462" s="8">
        <v>22614.820313</v>
      </c>
      <c r="E462" s="19">
        <f t="shared" si="22"/>
        <v>-9.6731129407618965E-3</v>
      </c>
      <c r="F462" s="19">
        <f t="shared" si="23"/>
        <v>-5.0010077486825196E-3</v>
      </c>
      <c r="G462" s="19">
        <f t="shared" si="24"/>
        <v>3.6653824257337378E-3</v>
      </c>
      <c r="K462" s="78"/>
      <c r="L462" s="78"/>
      <c r="M462" s="78"/>
    </row>
    <row r="463" spans="1:13" x14ac:dyDescent="0.3">
      <c r="A463" s="5">
        <v>43396</v>
      </c>
      <c r="B463" s="8">
        <v>8726.0996090000008</v>
      </c>
      <c r="C463" s="8">
        <v>25191.429688</v>
      </c>
      <c r="D463" s="8">
        <v>22010.779297000001</v>
      </c>
      <c r="E463" s="19">
        <f t="shared" si="22"/>
        <v>-9.1715953579821069E-3</v>
      </c>
      <c r="F463" s="19">
        <f t="shared" si="23"/>
        <v>-4.9884625993572426E-3</v>
      </c>
      <c r="G463" s="19">
        <f t="shared" si="24"/>
        <v>-2.7073156010954533E-2</v>
      </c>
      <c r="K463" s="78"/>
      <c r="L463" s="78"/>
      <c r="M463" s="78"/>
    </row>
    <row r="464" spans="1:13" x14ac:dyDescent="0.3">
      <c r="A464" s="5">
        <v>43397</v>
      </c>
      <c r="B464" s="8">
        <v>8677.4003909999992</v>
      </c>
      <c r="C464" s="8">
        <v>24583.419922000001</v>
      </c>
      <c r="D464" s="8">
        <v>22091.179688</v>
      </c>
      <c r="E464" s="19">
        <f t="shared" si="22"/>
        <v>-5.5965001417182863E-3</v>
      </c>
      <c r="F464" s="19">
        <f t="shared" si="23"/>
        <v>-2.4431616130568851E-2</v>
      </c>
      <c r="G464" s="19">
        <f t="shared" si="24"/>
        <v>3.6461183095634082E-3</v>
      </c>
      <c r="K464" s="78"/>
      <c r="L464" s="78"/>
      <c r="M464" s="78"/>
    </row>
    <row r="465" spans="1:13" x14ac:dyDescent="0.3">
      <c r="A465" s="5">
        <v>43398</v>
      </c>
      <c r="B465" s="8">
        <v>8785.2001949999994</v>
      </c>
      <c r="C465" s="8">
        <v>24984.550781000002</v>
      </c>
      <c r="D465" s="8">
        <v>21268.730468999998</v>
      </c>
      <c r="E465" s="19">
        <f t="shared" si="22"/>
        <v>1.2346519964368216E-2</v>
      </c>
      <c r="F465" s="19">
        <f t="shared" si="23"/>
        <v>1.6185436290341935E-2</v>
      </c>
      <c r="G465" s="19">
        <f t="shared" si="24"/>
        <v>-3.7940478747149703E-2</v>
      </c>
      <c r="K465" s="78"/>
      <c r="L465" s="78"/>
      <c r="M465" s="78"/>
    </row>
    <row r="466" spans="1:13" x14ac:dyDescent="0.3">
      <c r="A466" s="5">
        <v>43399</v>
      </c>
      <c r="B466" s="8">
        <v>8730.4003909999992</v>
      </c>
      <c r="C466" s="8">
        <v>24688.310547000001</v>
      </c>
      <c r="D466" s="8">
        <v>21184.599609000001</v>
      </c>
      <c r="E466" s="19">
        <f t="shared" si="22"/>
        <v>-6.2572770521043221E-3</v>
      </c>
      <c r="F466" s="19">
        <f t="shared" si="23"/>
        <v>-1.1927790680888397E-2</v>
      </c>
      <c r="G466" s="19">
        <f t="shared" si="24"/>
        <v>-3.9634568114976744E-3</v>
      </c>
      <c r="K466" s="78"/>
      <c r="L466" s="78"/>
      <c r="M466" s="78"/>
    </row>
    <row r="467" spans="1:13" x14ac:dyDescent="0.3">
      <c r="A467" s="5">
        <v>43402</v>
      </c>
      <c r="B467" s="8">
        <v>8821.2001949999994</v>
      </c>
      <c r="C467" s="8">
        <v>24442.919922000001</v>
      </c>
      <c r="D467" s="8">
        <v>21149.800781000002</v>
      </c>
      <c r="E467" s="19">
        <f t="shared" si="22"/>
        <v>1.0346704688963823E-2</v>
      </c>
      <c r="F467" s="19">
        <f t="shared" si="23"/>
        <v>-9.9892741619392895E-3</v>
      </c>
      <c r="G467" s="19">
        <f t="shared" si="24"/>
        <v>-1.6439980496745586E-3</v>
      </c>
      <c r="K467" s="78"/>
      <c r="L467" s="78"/>
      <c r="M467" s="78"/>
    </row>
    <row r="468" spans="1:13" x14ac:dyDescent="0.3">
      <c r="A468" s="5">
        <v>43403</v>
      </c>
      <c r="B468" s="8">
        <v>8806.0996090000008</v>
      </c>
      <c r="C468" s="8">
        <v>24874.640625</v>
      </c>
      <c r="D468" s="8">
        <v>21457.289063</v>
      </c>
      <c r="E468" s="19">
        <f t="shared" si="22"/>
        <v>-1.7133185299886995E-3</v>
      </c>
      <c r="F468" s="19">
        <f t="shared" si="23"/>
        <v>1.7508235460135156E-2</v>
      </c>
      <c r="G468" s="19">
        <f t="shared" si="24"/>
        <v>1.4433917996503603E-2</v>
      </c>
      <c r="K468" s="78"/>
      <c r="L468" s="78"/>
      <c r="M468" s="78"/>
    </row>
    <row r="469" spans="1:13" x14ac:dyDescent="0.3">
      <c r="A469" s="5">
        <v>43404</v>
      </c>
      <c r="B469" s="8">
        <v>8893.5</v>
      </c>
      <c r="C469" s="8">
        <v>25115.759765999999</v>
      </c>
      <c r="D469" s="8">
        <v>21920.460938</v>
      </c>
      <c r="E469" s="19">
        <f t="shared" si="22"/>
        <v>9.8760540716428605E-3</v>
      </c>
      <c r="F469" s="19">
        <f t="shared" si="23"/>
        <v>9.6466925235053104E-3</v>
      </c>
      <c r="G469" s="19">
        <f t="shared" si="24"/>
        <v>2.1356085945789034E-2</v>
      </c>
      <c r="K469" s="78"/>
      <c r="L469" s="78"/>
      <c r="M469" s="78"/>
    </row>
    <row r="470" spans="1:13" x14ac:dyDescent="0.3">
      <c r="A470" s="5">
        <v>43405</v>
      </c>
      <c r="B470" s="8">
        <v>8954.7998050000006</v>
      </c>
      <c r="C470" s="8">
        <v>25380.740234000001</v>
      </c>
      <c r="D470" s="8">
        <v>21687.650390999999</v>
      </c>
      <c r="E470" s="19">
        <f t="shared" si="22"/>
        <v>6.869006762163541E-3</v>
      </c>
      <c r="F470" s="19">
        <f t="shared" si="23"/>
        <v>1.0495099669551559E-2</v>
      </c>
      <c r="G470" s="19">
        <f t="shared" si="24"/>
        <v>-1.0677497913789974E-2</v>
      </c>
      <c r="K470" s="78"/>
      <c r="L470" s="78"/>
      <c r="M470" s="78"/>
    </row>
    <row r="471" spans="1:13" x14ac:dyDescent="0.3">
      <c r="A471" s="5">
        <v>43406</v>
      </c>
      <c r="B471" s="8">
        <v>8993</v>
      </c>
      <c r="C471" s="8">
        <v>25270.830077999999</v>
      </c>
      <c r="D471" s="8">
        <v>22243.660156000002</v>
      </c>
      <c r="E471" s="19">
        <f t="shared" si="22"/>
        <v>4.256817336819976E-3</v>
      </c>
      <c r="F471" s="19">
        <f t="shared" si="23"/>
        <v>-4.3398586788263192E-3</v>
      </c>
      <c r="G471" s="19">
        <f t="shared" si="24"/>
        <v>2.5314039062689052E-2</v>
      </c>
      <c r="K471" s="78"/>
      <c r="L471" s="78"/>
      <c r="M471" s="78"/>
    </row>
    <row r="472" spans="1:13" x14ac:dyDescent="0.3">
      <c r="A472" s="5">
        <v>43409</v>
      </c>
      <c r="B472" s="8">
        <v>9010.7001949999994</v>
      </c>
      <c r="C472" s="8">
        <v>25461.699218999998</v>
      </c>
      <c r="D472" s="8">
        <v>21898.990234000001</v>
      </c>
      <c r="E472" s="19">
        <f t="shared" si="22"/>
        <v>1.9662847649210909E-3</v>
      </c>
      <c r="F472" s="19">
        <f t="shared" si="23"/>
        <v>7.5245624144108757E-3</v>
      </c>
      <c r="G472" s="19">
        <f t="shared" si="24"/>
        <v>-1.5616503478137794E-2</v>
      </c>
      <c r="K472" s="78"/>
      <c r="L472" s="78"/>
      <c r="M472" s="78"/>
    </row>
    <row r="473" spans="1:13" x14ac:dyDescent="0.3">
      <c r="A473" s="5">
        <v>43410</v>
      </c>
      <c r="B473" s="8">
        <v>8988.9003909999992</v>
      </c>
      <c r="C473" s="8">
        <v>25635.009765999999</v>
      </c>
      <c r="D473" s="8">
        <v>22147.75</v>
      </c>
      <c r="E473" s="19">
        <f t="shared" si="22"/>
        <v>-2.4222553778027308E-3</v>
      </c>
      <c r="F473" s="19">
        <f t="shared" si="23"/>
        <v>6.7836545663631283E-3</v>
      </c>
      <c r="G473" s="19">
        <f t="shared" si="24"/>
        <v>1.1295383473175706E-2</v>
      </c>
      <c r="K473" s="78"/>
      <c r="L473" s="78"/>
      <c r="M473" s="78"/>
    </row>
    <row r="474" spans="1:13" x14ac:dyDescent="0.3">
      <c r="A474" s="5">
        <v>43411</v>
      </c>
      <c r="B474" s="8">
        <v>9167.9003909999992</v>
      </c>
      <c r="C474" s="8">
        <v>26180.300781000002</v>
      </c>
      <c r="D474" s="8">
        <v>22085.800781000002</v>
      </c>
      <c r="E474" s="19">
        <f t="shared" si="22"/>
        <v>1.9717768737842856E-2</v>
      </c>
      <c r="F474" s="19">
        <f t="shared" si="23"/>
        <v>2.1048263177677613E-2</v>
      </c>
      <c r="G474" s="19">
        <f t="shared" si="24"/>
        <v>-2.8010077603460911E-3</v>
      </c>
      <c r="K474" s="78"/>
      <c r="L474" s="78"/>
      <c r="M474" s="78"/>
    </row>
    <row r="475" spans="1:13" x14ac:dyDescent="0.3">
      <c r="A475" s="5">
        <v>43412</v>
      </c>
      <c r="B475" s="8">
        <v>9177</v>
      </c>
      <c r="C475" s="8">
        <v>26191.220702999999</v>
      </c>
      <c r="D475" s="8">
        <v>22486.919922000001</v>
      </c>
      <c r="E475" s="19">
        <f t="shared" si="22"/>
        <v>9.920587795362978E-4</v>
      </c>
      <c r="F475" s="19">
        <f t="shared" si="23"/>
        <v>4.1701756408147873E-4</v>
      </c>
      <c r="G475" s="19">
        <f t="shared" si="24"/>
        <v>1.7998899932873309E-2</v>
      </c>
      <c r="K475" s="78"/>
      <c r="L475" s="78"/>
      <c r="M475" s="78"/>
    </row>
    <row r="476" spans="1:13" x14ac:dyDescent="0.3">
      <c r="A476" s="5">
        <v>43413</v>
      </c>
      <c r="B476" s="8">
        <v>9134.7998050000006</v>
      </c>
      <c r="C476" s="8">
        <v>25989.300781000002</v>
      </c>
      <c r="D476" s="8">
        <v>22250.25</v>
      </c>
      <c r="E476" s="19">
        <f t="shared" si="22"/>
        <v>-4.6090794085135584E-3</v>
      </c>
      <c r="F476" s="19">
        <f t="shared" si="23"/>
        <v>-7.7393220352980196E-3</v>
      </c>
      <c r="G476" s="19">
        <f t="shared" si="24"/>
        <v>-1.058055886443786E-2</v>
      </c>
      <c r="K476" s="78"/>
      <c r="L476" s="78"/>
      <c r="M476" s="78"/>
    </row>
    <row r="477" spans="1:13" x14ac:dyDescent="0.3">
      <c r="A477" s="5">
        <v>43416</v>
      </c>
      <c r="B477" s="8">
        <v>9076.2998050000006</v>
      </c>
      <c r="C477" s="8">
        <v>25387.179688</v>
      </c>
      <c r="D477" s="8">
        <v>22269.880859000001</v>
      </c>
      <c r="E477" s="19">
        <f t="shared" si="22"/>
        <v>-6.4246753326688269E-3</v>
      </c>
      <c r="F477" s="19">
        <f t="shared" si="23"/>
        <v>-2.3440634996444085E-2</v>
      </c>
      <c r="G477" s="19">
        <f t="shared" si="24"/>
        <v>8.8188690794534078E-4</v>
      </c>
      <c r="K477" s="78"/>
      <c r="L477" s="78"/>
      <c r="M477" s="78"/>
    </row>
    <row r="478" spans="1:13" x14ac:dyDescent="0.3">
      <c r="A478" s="5">
        <v>43417</v>
      </c>
      <c r="B478" s="8">
        <v>9145.4003909999992</v>
      </c>
      <c r="C478" s="8">
        <v>25286.490234000001</v>
      </c>
      <c r="D478" s="8">
        <v>21810.519531000002</v>
      </c>
      <c r="E478" s="19">
        <f t="shared" si="22"/>
        <v>7.5844642928099126E-3</v>
      </c>
      <c r="F478" s="19">
        <f t="shared" si="23"/>
        <v>-3.9740396411229069E-3</v>
      </c>
      <c r="G478" s="19">
        <f t="shared" si="24"/>
        <v>-2.0842730712011301E-2</v>
      </c>
      <c r="K478" s="78"/>
      <c r="L478" s="78"/>
      <c r="M478" s="78"/>
    </row>
    <row r="479" spans="1:13" x14ac:dyDescent="0.3">
      <c r="A479" s="5">
        <v>43418</v>
      </c>
      <c r="B479" s="8">
        <v>9106.5996090000008</v>
      </c>
      <c r="C479" s="8">
        <v>25080.5</v>
      </c>
      <c r="D479" s="8">
        <v>21846.480468999998</v>
      </c>
      <c r="E479" s="19">
        <f t="shared" si="22"/>
        <v>-4.2516809609302649E-3</v>
      </c>
      <c r="F479" s="19">
        <f t="shared" si="23"/>
        <v>-8.1796184978685516E-3</v>
      </c>
      <c r="G479" s="19">
        <f t="shared" si="24"/>
        <v>1.6474309335614353E-3</v>
      </c>
      <c r="K479" s="78"/>
      <c r="L479" s="78"/>
      <c r="M479" s="78"/>
    </row>
    <row r="480" spans="1:13" x14ac:dyDescent="0.3">
      <c r="A480" s="5">
        <v>43419</v>
      </c>
      <c r="B480" s="8">
        <v>9073.5</v>
      </c>
      <c r="C480" s="8">
        <v>25289.269531000002</v>
      </c>
      <c r="D480" s="8">
        <v>21803.619140999999</v>
      </c>
      <c r="E480" s="19">
        <f t="shared" si="22"/>
        <v>-3.641305194631884E-3</v>
      </c>
      <c r="F480" s="19">
        <f t="shared" si="23"/>
        <v>8.2895247856124721E-3</v>
      </c>
      <c r="G480" s="19">
        <f t="shared" si="24"/>
        <v>-1.9638599755046641E-3</v>
      </c>
      <c r="K480" s="78"/>
      <c r="L480" s="78"/>
      <c r="M480" s="78"/>
    </row>
    <row r="481" spans="1:13" x14ac:dyDescent="0.3">
      <c r="A481" s="5">
        <v>43420</v>
      </c>
      <c r="B481" s="8">
        <v>9056.7998050000006</v>
      </c>
      <c r="C481" s="8">
        <v>25413.220702999999</v>
      </c>
      <c r="D481" s="8">
        <v>21680.339843999998</v>
      </c>
      <c r="E481" s="19">
        <f t="shared" si="22"/>
        <v>-1.8422419819626155E-3</v>
      </c>
      <c r="F481" s="19">
        <f t="shared" si="23"/>
        <v>4.8893621736454231E-3</v>
      </c>
      <c r="G481" s="19">
        <f t="shared" si="24"/>
        <v>-5.6701197483321432E-3</v>
      </c>
      <c r="K481" s="78"/>
      <c r="L481" s="78"/>
      <c r="M481" s="78"/>
    </row>
    <row r="482" spans="1:13" x14ac:dyDescent="0.3">
      <c r="A482" s="5">
        <v>43423</v>
      </c>
      <c r="B482" s="8">
        <v>9006.2998050000006</v>
      </c>
      <c r="C482" s="8">
        <v>25017.439452999999</v>
      </c>
      <c r="D482" s="8">
        <v>21821.160156000002</v>
      </c>
      <c r="E482" s="19">
        <f t="shared" si="22"/>
        <v>-5.5915244519969794E-3</v>
      </c>
      <c r="F482" s="19">
        <f t="shared" si="23"/>
        <v>-1.5696378935725435E-2</v>
      </c>
      <c r="G482" s="19">
        <f t="shared" si="24"/>
        <v>6.4742964675263874E-3</v>
      </c>
      <c r="K482" s="78"/>
      <c r="L482" s="78"/>
      <c r="M482" s="78"/>
    </row>
    <row r="483" spans="1:13" x14ac:dyDescent="0.3">
      <c r="A483" s="5">
        <v>43424</v>
      </c>
      <c r="B483" s="8">
        <v>8866.5</v>
      </c>
      <c r="C483" s="8">
        <v>24465.640625</v>
      </c>
      <c r="D483" s="8">
        <v>21583.119140999999</v>
      </c>
      <c r="E483" s="19">
        <f t="shared" si="22"/>
        <v>-1.5644180848585106E-2</v>
      </c>
      <c r="F483" s="19">
        <f t="shared" si="23"/>
        <v>-2.2303450028568764E-2</v>
      </c>
      <c r="G483" s="19">
        <f t="shared" si="24"/>
        <v>-1.0968660484185147E-2</v>
      </c>
      <c r="K483" s="78"/>
      <c r="L483" s="78"/>
      <c r="M483" s="78"/>
    </row>
    <row r="484" spans="1:13" x14ac:dyDescent="0.3">
      <c r="A484" s="5">
        <v>43425</v>
      </c>
      <c r="B484" s="8">
        <v>8960.5996090000008</v>
      </c>
      <c r="C484" s="8">
        <v>24464.689452999999</v>
      </c>
      <c r="D484" s="8">
        <v>21507.539063</v>
      </c>
      <c r="E484" s="19">
        <f t="shared" si="22"/>
        <v>1.055701544467717E-2</v>
      </c>
      <c r="F484" s="19">
        <f t="shared" si="23"/>
        <v>-3.8878625940406755E-5</v>
      </c>
      <c r="G484" s="19">
        <f t="shared" si="24"/>
        <v>-3.5079601313204164E-3</v>
      </c>
      <c r="K484" s="78"/>
      <c r="L484" s="78"/>
      <c r="M484" s="78"/>
    </row>
    <row r="485" spans="1:13" x14ac:dyDescent="0.3">
      <c r="A485" s="5">
        <v>43426</v>
      </c>
      <c r="B485" s="8">
        <v>8906.2001949999994</v>
      </c>
      <c r="C485" s="8">
        <v>24464.689452999999</v>
      </c>
      <c r="D485" s="8">
        <v>21646.550781000002</v>
      </c>
      <c r="E485" s="19">
        <f t="shared" si="22"/>
        <v>-6.0894600821369957E-3</v>
      </c>
      <c r="F485" s="19">
        <f t="shared" si="23"/>
        <v>0</v>
      </c>
      <c r="G485" s="19">
        <f t="shared" si="24"/>
        <v>6.4425967194649313E-3</v>
      </c>
      <c r="K485" s="78"/>
      <c r="L485" s="78"/>
      <c r="M485" s="78"/>
    </row>
    <row r="486" spans="1:13" x14ac:dyDescent="0.3">
      <c r="A486" s="5">
        <v>43427</v>
      </c>
      <c r="B486" s="8">
        <v>8916.7001949999994</v>
      </c>
      <c r="C486" s="8">
        <v>24285.949218999998</v>
      </c>
      <c r="D486" s="8">
        <v>21646.550781000002</v>
      </c>
      <c r="E486" s="19">
        <f t="shared" si="22"/>
        <v>1.1782595408151369E-3</v>
      </c>
      <c r="F486" s="19">
        <f t="shared" si="23"/>
        <v>-7.3328694674786952E-3</v>
      </c>
      <c r="G486" s="19">
        <f t="shared" si="24"/>
        <v>0</v>
      </c>
      <c r="K486" s="78"/>
      <c r="L486" s="78"/>
      <c r="M486" s="78"/>
    </row>
    <row r="487" spans="1:13" x14ac:dyDescent="0.3">
      <c r="A487" s="5">
        <v>43430</v>
      </c>
      <c r="B487" s="8">
        <v>9091.2001949999994</v>
      </c>
      <c r="C487" s="8">
        <v>24640.240234000001</v>
      </c>
      <c r="D487" s="8">
        <v>21812</v>
      </c>
      <c r="E487" s="19">
        <f t="shared" si="22"/>
        <v>1.9380989273292976E-2</v>
      </c>
      <c r="F487" s="19">
        <f t="shared" si="23"/>
        <v>1.4482926702596377E-2</v>
      </c>
      <c r="G487" s="19">
        <f t="shared" si="24"/>
        <v>7.6141525824882138E-3</v>
      </c>
      <c r="K487" s="78"/>
      <c r="L487" s="78"/>
      <c r="M487" s="78"/>
    </row>
    <row r="488" spans="1:13" x14ac:dyDescent="0.3">
      <c r="A488" s="5">
        <v>43431</v>
      </c>
      <c r="B488" s="8">
        <v>9085.5996090000008</v>
      </c>
      <c r="C488" s="8">
        <v>24748.730468999998</v>
      </c>
      <c r="D488" s="8">
        <v>21952.400390999999</v>
      </c>
      <c r="E488" s="19">
        <f t="shared" si="22"/>
        <v>-6.1623456687890548E-4</v>
      </c>
      <c r="F488" s="19">
        <f t="shared" si="23"/>
        <v>4.3933051430055806E-3</v>
      </c>
      <c r="G488" s="19">
        <f t="shared" si="24"/>
        <v>6.4162136992568361E-3</v>
      </c>
      <c r="K488" s="78"/>
      <c r="L488" s="78"/>
      <c r="M488" s="78"/>
    </row>
    <row r="489" spans="1:13" x14ac:dyDescent="0.3">
      <c r="A489" s="5">
        <v>43432</v>
      </c>
      <c r="B489" s="8">
        <v>9102.7001949999994</v>
      </c>
      <c r="C489" s="8">
        <v>25366.429688</v>
      </c>
      <c r="D489" s="8">
        <v>22177.019531000002</v>
      </c>
      <c r="E489" s="19">
        <f t="shared" si="22"/>
        <v>1.8803946738381748E-3</v>
      </c>
      <c r="F489" s="19">
        <f t="shared" si="23"/>
        <v>2.4652440509825128E-2</v>
      </c>
      <c r="G489" s="19">
        <f t="shared" si="24"/>
        <v>1.018010570963062E-2</v>
      </c>
      <c r="K489" s="78"/>
      <c r="L489" s="78"/>
      <c r="M489" s="78"/>
    </row>
    <row r="490" spans="1:13" x14ac:dyDescent="0.3">
      <c r="A490" s="5">
        <v>43433</v>
      </c>
      <c r="B490" s="8">
        <v>9098.9003909999992</v>
      </c>
      <c r="C490" s="8">
        <v>25338.839843999998</v>
      </c>
      <c r="D490" s="8">
        <v>22262.599609000001</v>
      </c>
      <c r="E490" s="19">
        <f t="shared" si="22"/>
        <v>-4.175241663223024E-4</v>
      </c>
      <c r="F490" s="19">
        <f t="shared" si="23"/>
        <v>-1.0882437654894184E-3</v>
      </c>
      <c r="G490" s="19">
        <f t="shared" si="24"/>
        <v>3.8515264284076042E-3</v>
      </c>
      <c r="K490" s="78"/>
      <c r="L490" s="78"/>
      <c r="M490" s="78"/>
    </row>
    <row r="491" spans="1:13" x14ac:dyDescent="0.3">
      <c r="A491" s="5">
        <v>43434</v>
      </c>
      <c r="B491" s="8">
        <v>9077.2001949999994</v>
      </c>
      <c r="C491" s="8">
        <v>25538.460938</v>
      </c>
      <c r="D491" s="8">
        <v>22351.060547000001</v>
      </c>
      <c r="E491" s="19">
        <f t="shared" si="22"/>
        <v>-2.3877735719564654E-3</v>
      </c>
      <c r="F491" s="19">
        <f t="shared" si="23"/>
        <v>7.8471976812781574E-3</v>
      </c>
      <c r="G491" s="19">
        <f t="shared" si="24"/>
        <v>3.9656488000059794E-3</v>
      </c>
      <c r="K491" s="78"/>
      <c r="L491" s="78"/>
      <c r="M491" s="78"/>
    </row>
    <row r="492" spans="1:13" x14ac:dyDescent="0.3">
      <c r="A492" s="5">
        <v>43437</v>
      </c>
      <c r="B492" s="8">
        <v>9179.5996090000008</v>
      </c>
      <c r="C492" s="8">
        <v>25826.429688</v>
      </c>
      <c r="D492" s="8">
        <v>22574.759765999999</v>
      </c>
      <c r="E492" s="19">
        <f t="shared" si="22"/>
        <v>1.1217791608144779E-2</v>
      </c>
      <c r="F492" s="19">
        <f t="shared" si="23"/>
        <v>1.1212786150011068E-2</v>
      </c>
      <c r="G492" s="19">
        <f t="shared" si="24"/>
        <v>9.9586859506263746E-3</v>
      </c>
      <c r="K492" s="78"/>
      <c r="L492" s="78"/>
      <c r="M492" s="78"/>
    </row>
    <row r="493" spans="1:13" x14ac:dyDescent="0.3">
      <c r="A493" s="5">
        <v>43438</v>
      </c>
      <c r="B493" s="8">
        <v>9061.7001949999994</v>
      </c>
      <c r="C493" s="8">
        <v>25027.070313</v>
      </c>
      <c r="D493" s="8">
        <v>22036.050781000002</v>
      </c>
      <c r="E493" s="19">
        <f t="shared" si="22"/>
        <v>-1.292682616254854E-2</v>
      </c>
      <c r="F493" s="19">
        <f t="shared" si="23"/>
        <v>-3.1440322523340634E-2</v>
      </c>
      <c r="G493" s="19">
        <f t="shared" si="24"/>
        <v>-2.4152673587583415E-2</v>
      </c>
      <c r="K493" s="78"/>
      <c r="L493" s="78"/>
      <c r="M493" s="78"/>
    </row>
    <row r="494" spans="1:13" x14ac:dyDescent="0.3">
      <c r="A494" s="5">
        <v>43439</v>
      </c>
      <c r="B494" s="8">
        <v>9012.2001949999994</v>
      </c>
      <c r="C494" s="8">
        <v>25027.070313</v>
      </c>
      <c r="D494" s="8">
        <v>21919.330077999999</v>
      </c>
      <c r="E494" s="19">
        <f t="shared" si="22"/>
        <v>-5.4775253481945882E-3</v>
      </c>
      <c r="F494" s="19">
        <f t="shared" si="23"/>
        <v>0</v>
      </c>
      <c r="G494" s="19">
        <f t="shared" si="24"/>
        <v>-5.310884586412443E-3</v>
      </c>
      <c r="K494" s="78"/>
      <c r="L494" s="78"/>
      <c r="M494" s="78"/>
    </row>
    <row r="495" spans="1:13" x14ac:dyDescent="0.3">
      <c r="A495" s="5">
        <v>43440</v>
      </c>
      <c r="B495" s="8">
        <v>8764.5</v>
      </c>
      <c r="C495" s="8">
        <v>24947.669922000001</v>
      </c>
      <c r="D495" s="8">
        <v>21501.619140999999</v>
      </c>
      <c r="E495" s="19">
        <f t="shared" si="22"/>
        <v>-2.7869764912662697E-2</v>
      </c>
      <c r="F495" s="19">
        <f t="shared" si="23"/>
        <v>-3.1776236329538617E-3</v>
      </c>
      <c r="G495" s="19">
        <f t="shared" si="24"/>
        <v>-1.9240658295980251E-2</v>
      </c>
      <c r="K495" s="78"/>
      <c r="L495" s="78"/>
      <c r="M495" s="78"/>
    </row>
    <row r="496" spans="1:13" x14ac:dyDescent="0.3">
      <c r="A496" s="5">
        <v>43441</v>
      </c>
      <c r="B496" s="8">
        <v>8815.5</v>
      </c>
      <c r="C496" s="8">
        <v>24388.949218999998</v>
      </c>
      <c r="D496" s="8">
        <v>21678.679688</v>
      </c>
      <c r="E496" s="19">
        <f t="shared" si="22"/>
        <v>5.802064058213487E-3</v>
      </c>
      <c r="F496" s="19">
        <f t="shared" si="23"/>
        <v>-2.2650299088691074E-2</v>
      </c>
      <c r="G496" s="19">
        <f t="shared" si="24"/>
        <v>8.2010335351988557E-3</v>
      </c>
      <c r="K496" s="78"/>
      <c r="L496" s="78"/>
      <c r="M496" s="78"/>
    </row>
    <row r="497" spans="1:13" x14ac:dyDescent="0.3">
      <c r="A497" s="5">
        <v>43444</v>
      </c>
      <c r="B497" s="8">
        <v>8660</v>
      </c>
      <c r="C497" s="8">
        <v>24423.259765999999</v>
      </c>
      <c r="D497" s="8">
        <v>21219.5</v>
      </c>
      <c r="E497" s="19">
        <f t="shared" si="22"/>
        <v>-1.7796813164334017E-2</v>
      </c>
      <c r="F497" s="19">
        <f t="shared" si="23"/>
        <v>1.4058184771470143E-3</v>
      </c>
      <c r="G497" s="19">
        <f t="shared" si="24"/>
        <v>-2.1408704485452401E-2</v>
      </c>
      <c r="K497" s="78"/>
      <c r="L497" s="78"/>
      <c r="M497" s="78"/>
    </row>
    <row r="498" spans="1:13" x14ac:dyDescent="0.3">
      <c r="A498" s="5">
        <v>43445</v>
      </c>
      <c r="B498" s="8">
        <v>8735.5</v>
      </c>
      <c r="C498" s="8">
        <v>24370.240234000001</v>
      </c>
      <c r="D498" s="8">
        <v>21148.019531000002</v>
      </c>
      <c r="E498" s="19">
        <f t="shared" si="22"/>
        <v>8.6804603580183399E-3</v>
      </c>
      <c r="F498" s="19">
        <f t="shared" si="23"/>
        <v>-2.173221960594364E-3</v>
      </c>
      <c r="G498" s="19">
        <f t="shared" si="24"/>
        <v>-3.3743083198664978E-3</v>
      </c>
      <c r="K498" s="78"/>
      <c r="L498" s="78"/>
      <c r="M498" s="78"/>
    </row>
    <row r="499" spans="1:13" x14ac:dyDescent="0.3">
      <c r="A499" s="5">
        <v>43446</v>
      </c>
      <c r="B499" s="8">
        <v>8853.4003909999992</v>
      </c>
      <c r="C499" s="8">
        <v>24527.269531000002</v>
      </c>
      <c r="D499" s="8">
        <v>21602.75</v>
      </c>
      <c r="E499" s="19">
        <f t="shared" si="22"/>
        <v>1.3406427263715052E-2</v>
      </c>
      <c r="F499" s="19">
        <f t="shared" si="23"/>
        <v>6.422815295746934E-3</v>
      </c>
      <c r="G499" s="19">
        <f t="shared" si="24"/>
        <v>2.1274359489444585E-2</v>
      </c>
      <c r="K499" s="78"/>
      <c r="L499" s="78"/>
      <c r="M499" s="78"/>
    </row>
    <row r="500" spans="1:13" x14ac:dyDescent="0.3">
      <c r="A500" s="5">
        <v>43447</v>
      </c>
      <c r="B500" s="8">
        <v>8926.2998050000006</v>
      </c>
      <c r="C500" s="8">
        <v>24597.380859000001</v>
      </c>
      <c r="D500" s="8">
        <v>21816.189452999999</v>
      </c>
      <c r="E500" s="19">
        <f t="shared" si="22"/>
        <v>8.2003432802384094E-3</v>
      </c>
      <c r="F500" s="19">
        <f t="shared" si="23"/>
        <v>2.8544274635055223E-3</v>
      </c>
      <c r="G500" s="19">
        <f t="shared" si="24"/>
        <v>9.8317082354026711E-3</v>
      </c>
      <c r="K500" s="78"/>
      <c r="L500" s="78"/>
      <c r="M500" s="78"/>
    </row>
    <row r="501" spans="1:13" x14ac:dyDescent="0.3">
      <c r="A501" s="5">
        <v>43448</v>
      </c>
      <c r="B501" s="8">
        <v>8886.0996090000008</v>
      </c>
      <c r="C501" s="8">
        <v>24100.509765999999</v>
      </c>
      <c r="D501" s="8">
        <v>21374.830077999999</v>
      </c>
      <c r="E501" s="19">
        <f t="shared" si="22"/>
        <v>-4.5137393697884057E-3</v>
      </c>
      <c r="F501" s="19">
        <f t="shared" si="23"/>
        <v>-2.0406975734644794E-2</v>
      </c>
      <c r="G501" s="19">
        <f t="shared" si="24"/>
        <v>-2.0438264412519225E-2</v>
      </c>
      <c r="K501" s="78"/>
      <c r="L501" s="78"/>
      <c r="M501" s="78"/>
    </row>
    <row r="502" spans="1:13" x14ac:dyDescent="0.3">
      <c r="A502" s="5">
        <v>43451</v>
      </c>
      <c r="B502" s="8">
        <v>8812.5</v>
      </c>
      <c r="C502" s="8">
        <v>23592.980468999998</v>
      </c>
      <c r="D502" s="8">
        <v>21506.880859000001</v>
      </c>
      <c r="E502" s="19">
        <f t="shared" si="22"/>
        <v>-8.3170459681401795E-3</v>
      </c>
      <c r="F502" s="19">
        <f t="shared" si="23"/>
        <v>-2.1283762355144113E-2</v>
      </c>
      <c r="G502" s="19">
        <f t="shared" si="24"/>
        <v>6.1588586612693107E-3</v>
      </c>
      <c r="K502" s="78"/>
      <c r="L502" s="78"/>
      <c r="M502" s="78"/>
    </row>
    <row r="503" spans="1:13" x14ac:dyDescent="0.3">
      <c r="A503" s="5">
        <v>43452</v>
      </c>
      <c r="B503" s="8">
        <v>8700.7998050000006</v>
      </c>
      <c r="C503" s="8">
        <v>23675.640625</v>
      </c>
      <c r="D503" s="8">
        <v>21115.449218999998</v>
      </c>
      <c r="E503" s="19">
        <f t="shared" si="22"/>
        <v>-1.2756215094104982E-2</v>
      </c>
      <c r="F503" s="19">
        <f t="shared" si="23"/>
        <v>3.4974678062130444E-3</v>
      </c>
      <c r="G503" s="19">
        <f t="shared" si="24"/>
        <v>-1.8367960849963078E-2</v>
      </c>
      <c r="K503" s="78"/>
      <c r="L503" s="78"/>
      <c r="M503" s="78"/>
    </row>
    <row r="504" spans="1:13" x14ac:dyDescent="0.3">
      <c r="A504" s="5">
        <v>43453</v>
      </c>
      <c r="B504" s="8">
        <v>8769.0996090000008</v>
      </c>
      <c r="C504" s="8">
        <v>23323.660156000002</v>
      </c>
      <c r="D504" s="8">
        <v>20987.919922000001</v>
      </c>
      <c r="E504" s="19">
        <f t="shared" si="22"/>
        <v>7.8191809084006709E-3</v>
      </c>
      <c r="F504" s="19">
        <f t="shared" si="23"/>
        <v>-1.4978395157485589E-2</v>
      </c>
      <c r="G504" s="19">
        <f t="shared" si="24"/>
        <v>-6.0579326364282766E-3</v>
      </c>
      <c r="K504" s="78"/>
      <c r="L504" s="78"/>
      <c r="M504" s="78"/>
    </row>
    <row r="505" spans="1:13" x14ac:dyDescent="0.3">
      <c r="A505" s="5">
        <v>43454</v>
      </c>
      <c r="B505" s="8">
        <v>8596.5</v>
      </c>
      <c r="C505" s="8">
        <v>22859.599609000001</v>
      </c>
      <c r="D505" s="8">
        <v>20392.580077999999</v>
      </c>
      <c r="E505" s="19">
        <f t="shared" si="22"/>
        <v>-1.9878990274917935E-2</v>
      </c>
      <c r="F505" s="19">
        <f t="shared" si="23"/>
        <v>-2.0097159386280993E-2</v>
      </c>
      <c r="G505" s="19">
        <f t="shared" si="24"/>
        <v>-2.8775917378117438E-2</v>
      </c>
      <c r="K505" s="78"/>
      <c r="L505" s="78"/>
      <c r="M505" s="78"/>
    </row>
    <row r="506" spans="1:13" x14ac:dyDescent="0.3">
      <c r="A506" s="5">
        <v>43455</v>
      </c>
      <c r="B506" s="8">
        <v>8556.7998050000006</v>
      </c>
      <c r="C506" s="8">
        <v>22445.369140999999</v>
      </c>
      <c r="D506" s="8">
        <v>20166.189452999999</v>
      </c>
      <c r="E506" s="19">
        <f t="shared" si="22"/>
        <v>-4.6288779812257066E-3</v>
      </c>
      <c r="F506" s="19">
        <f t="shared" si="23"/>
        <v>-1.8286824728590754E-2</v>
      </c>
      <c r="G506" s="19">
        <f t="shared" si="24"/>
        <v>-1.1163700419636912E-2</v>
      </c>
      <c r="K506" s="78"/>
      <c r="L506" s="78"/>
      <c r="M506" s="78"/>
    </row>
    <row r="507" spans="1:13" x14ac:dyDescent="0.3">
      <c r="A507" s="5">
        <v>43458</v>
      </c>
      <c r="B507" s="8">
        <v>8480.5996090000008</v>
      </c>
      <c r="C507" s="8">
        <v>21792.199218999998</v>
      </c>
      <c r="D507" s="8">
        <v>20166.189452999999</v>
      </c>
      <c r="E507" s="19">
        <f t="shared" si="22"/>
        <v>-8.9451097839725151E-3</v>
      </c>
      <c r="F507" s="19">
        <f t="shared" si="23"/>
        <v>-2.9532246801442473E-2</v>
      </c>
      <c r="G507" s="19">
        <f t="shared" si="24"/>
        <v>0</v>
      </c>
      <c r="K507" s="78"/>
      <c r="L507" s="78"/>
      <c r="M507" s="78"/>
    </row>
    <row r="508" spans="1:13" x14ac:dyDescent="0.3">
      <c r="A508" s="5">
        <v>43461</v>
      </c>
      <c r="B508" s="8">
        <v>8363.9003909999992</v>
      </c>
      <c r="C508" s="8">
        <v>23138.820313</v>
      </c>
      <c r="D508" s="8">
        <v>20077.619140999999</v>
      </c>
      <c r="E508" s="19">
        <f t="shared" si="22"/>
        <v>-1.3856283671040692E-2</v>
      </c>
      <c r="F508" s="19">
        <f t="shared" si="23"/>
        <v>5.9959668276117505E-2</v>
      </c>
      <c r="G508" s="19">
        <f t="shared" si="24"/>
        <v>-4.4016934826894474E-3</v>
      </c>
      <c r="K508" s="78"/>
      <c r="L508" s="78"/>
      <c r="M508" s="78"/>
    </row>
    <row r="509" spans="1:13" x14ac:dyDescent="0.3">
      <c r="A509" s="5">
        <v>43462</v>
      </c>
      <c r="B509" s="8">
        <v>8493.7001949999994</v>
      </c>
      <c r="C509" s="8">
        <v>23062.400390999999</v>
      </c>
      <c r="D509" s="8">
        <v>20014.769531000002</v>
      </c>
      <c r="E509" s="19">
        <f t="shared" si="22"/>
        <v>1.5399862935273215E-2</v>
      </c>
      <c r="F509" s="19">
        <f t="shared" si="23"/>
        <v>-3.3081373404877171E-3</v>
      </c>
      <c r="G509" s="19">
        <f t="shared" si="24"/>
        <v>-3.135241554057042E-3</v>
      </c>
      <c r="K509" s="78"/>
      <c r="L509" s="78"/>
      <c r="M509" s="78"/>
    </row>
    <row r="510" spans="1:13" x14ac:dyDescent="0.3">
      <c r="A510" s="5">
        <v>43465</v>
      </c>
      <c r="B510" s="8">
        <v>8539.9003909999992</v>
      </c>
      <c r="C510" s="8">
        <v>23327.460938</v>
      </c>
      <c r="D510" s="8">
        <v>20014.769531000002</v>
      </c>
      <c r="E510" s="19">
        <f t="shared" si="22"/>
        <v>5.4246087383261867E-3</v>
      </c>
      <c r="F510" s="19">
        <f t="shared" si="23"/>
        <v>1.1427644918309882E-2</v>
      </c>
      <c r="G510" s="19">
        <f t="shared" si="24"/>
        <v>0</v>
      </c>
      <c r="K510" s="78"/>
      <c r="L510" s="78"/>
      <c r="M510" s="78"/>
    </row>
    <row r="511" spans="1:13" x14ac:dyDescent="0.3">
      <c r="A511" s="5">
        <v>43467</v>
      </c>
      <c r="B511" s="8">
        <v>8550</v>
      </c>
      <c r="C511" s="8">
        <v>23346.240234000001</v>
      </c>
      <c r="D511" s="8">
        <v>20014.769531000002</v>
      </c>
      <c r="E511" s="19">
        <f t="shared" si="22"/>
        <v>1.1819390335434774E-3</v>
      </c>
      <c r="F511" s="19">
        <f t="shared" si="23"/>
        <v>8.047057140025993E-4</v>
      </c>
      <c r="G511" s="19">
        <f t="shared" si="24"/>
        <v>0</v>
      </c>
      <c r="K511" s="78"/>
      <c r="L511" s="78"/>
      <c r="M511" s="78"/>
    </row>
    <row r="512" spans="1:13" x14ac:dyDescent="0.3">
      <c r="A512" s="5">
        <v>43468</v>
      </c>
      <c r="B512" s="8">
        <v>8523.2998050000006</v>
      </c>
      <c r="C512" s="8">
        <v>22686.220702999999</v>
      </c>
      <c r="D512" s="8">
        <v>20014.769531000002</v>
      </c>
      <c r="E512" s="19">
        <f t="shared" si="22"/>
        <v>-3.1277160328008302E-3</v>
      </c>
      <c r="F512" s="19">
        <f t="shared" si="23"/>
        <v>-2.8678230645635971E-2</v>
      </c>
      <c r="G512" s="19">
        <f t="shared" si="24"/>
        <v>0</v>
      </c>
      <c r="K512" s="78"/>
      <c r="L512" s="78"/>
      <c r="M512" s="78"/>
    </row>
    <row r="513" spans="1:13" x14ac:dyDescent="0.3">
      <c r="A513" s="5">
        <v>43469</v>
      </c>
      <c r="B513" s="8">
        <v>8737.7998050000006</v>
      </c>
      <c r="C513" s="8">
        <v>23433.160156000002</v>
      </c>
      <c r="D513" s="8">
        <v>19561.960938</v>
      </c>
      <c r="E513" s="19">
        <f t="shared" si="22"/>
        <v>2.4854852501754156E-2</v>
      </c>
      <c r="F513" s="19">
        <f t="shared" si="23"/>
        <v>3.2394397219166371E-2</v>
      </c>
      <c r="G513" s="19">
        <f t="shared" si="24"/>
        <v>-2.2883565528633871E-2</v>
      </c>
      <c r="K513" s="78"/>
      <c r="L513" s="78"/>
      <c r="M513" s="78"/>
    </row>
    <row r="514" spans="1:13" x14ac:dyDescent="0.3">
      <c r="A514" s="5">
        <v>43472</v>
      </c>
      <c r="B514" s="8">
        <v>8776.2998050000006</v>
      </c>
      <c r="C514" s="8">
        <v>23531.349609000001</v>
      </c>
      <c r="D514" s="8">
        <v>20038.970702999999</v>
      </c>
      <c r="E514" s="19">
        <f t="shared" si="22"/>
        <v>4.396464890671593E-3</v>
      </c>
      <c r="F514" s="19">
        <f t="shared" si="23"/>
        <v>4.1814381351699091E-3</v>
      </c>
      <c r="G514" s="19">
        <f t="shared" si="24"/>
        <v>2.4092000736118752E-2</v>
      </c>
      <c r="K514" s="78"/>
      <c r="L514" s="78"/>
      <c r="M514" s="78"/>
    </row>
    <row r="515" spans="1:13" x14ac:dyDescent="0.3">
      <c r="A515" s="5">
        <v>43473</v>
      </c>
      <c r="B515" s="8">
        <v>8847.2998050000006</v>
      </c>
      <c r="C515" s="8">
        <v>23787.449218999998</v>
      </c>
      <c r="D515" s="8">
        <v>20204.039063</v>
      </c>
      <c r="E515" s="19">
        <f t="shared" si="22"/>
        <v>8.0574213773403798E-3</v>
      </c>
      <c r="F515" s="19">
        <f t="shared" si="23"/>
        <v>1.0824539800320214E-2</v>
      </c>
      <c r="G515" s="19">
        <f t="shared" si="24"/>
        <v>8.2036252611247217E-3</v>
      </c>
      <c r="K515" s="78"/>
      <c r="L515" s="78"/>
      <c r="M515" s="78"/>
    </row>
    <row r="516" spans="1:13" x14ac:dyDescent="0.3">
      <c r="A516" s="5">
        <v>43474</v>
      </c>
      <c r="B516" s="8">
        <v>8823.5996090000008</v>
      </c>
      <c r="C516" s="8">
        <v>23879.119140999999</v>
      </c>
      <c r="D516" s="8">
        <v>20427.060547000001</v>
      </c>
      <c r="E516" s="19">
        <f t="shared" ref="E516:E579" si="25">LN(B516/B515)</f>
        <v>-2.6823999905738901E-3</v>
      </c>
      <c r="F516" s="19">
        <f t="shared" ref="F516:F579" si="26">LN(C516/C515)</f>
        <v>3.8463031079449812E-3</v>
      </c>
      <c r="G516" s="19">
        <f t="shared" ref="G516:G579" si="27">LN(D516/D515)</f>
        <v>1.0977981198751459E-2</v>
      </c>
      <c r="K516" s="78"/>
      <c r="L516" s="78"/>
      <c r="M516" s="78"/>
    </row>
    <row r="517" spans="1:13" x14ac:dyDescent="0.3">
      <c r="A517" s="5">
        <v>43475</v>
      </c>
      <c r="B517" s="8">
        <v>8856.7998050000006</v>
      </c>
      <c r="C517" s="8">
        <v>24001.919922000001</v>
      </c>
      <c r="D517" s="8">
        <v>20163.800781000002</v>
      </c>
      <c r="E517" s="19">
        <f t="shared" si="25"/>
        <v>3.7555978510784853E-3</v>
      </c>
      <c r="F517" s="19">
        <f t="shared" si="26"/>
        <v>5.1294229471105218E-3</v>
      </c>
      <c r="G517" s="19">
        <f t="shared" si="27"/>
        <v>-1.2971562994671674E-2</v>
      </c>
      <c r="K517" s="78"/>
      <c r="L517" s="78"/>
      <c r="M517" s="78"/>
    </row>
    <row r="518" spans="1:13" x14ac:dyDescent="0.3">
      <c r="A518" s="5">
        <v>43476</v>
      </c>
      <c r="B518" s="8">
        <v>8877.0996090000008</v>
      </c>
      <c r="C518" s="8">
        <v>23995.949218999998</v>
      </c>
      <c r="D518" s="8">
        <v>20359.699218999998</v>
      </c>
      <c r="E518" s="19">
        <f t="shared" si="25"/>
        <v>2.2893794977038645E-3</v>
      </c>
      <c r="F518" s="19">
        <f t="shared" si="26"/>
        <v>-2.4879033747348523E-4</v>
      </c>
      <c r="G518" s="19">
        <f t="shared" si="27"/>
        <v>9.6684622025618953E-3</v>
      </c>
      <c r="K518" s="78"/>
      <c r="L518" s="78"/>
      <c r="M518" s="78"/>
    </row>
    <row r="519" spans="1:13" x14ac:dyDescent="0.3">
      <c r="A519" s="5">
        <v>43479</v>
      </c>
      <c r="B519" s="8">
        <v>8818.5996090000008</v>
      </c>
      <c r="C519" s="8">
        <v>23909.839843999998</v>
      </c>
      <c r="D519" s="8">
        <v>20359.699218999998</v>
      </c>
      <c r="E519" s="19">
        <f t="shared" si="25"/>
        <v>-6.6118001209418808E-3</v>
      </c>
      <c r="F519" s="19">
        <f t="shared" si="26"/>
        <v>-3.5949503983393975E-3</v>
      </c>
      <c r="G519" s="19">
        <f t="shared" si="27"/>
        <v>0</v>
      </c>
      <c r="K519" s="78"/>
      <c r="L519" s="78"/>
      <c r="M519" s="78"/>
    </row>
    <row r="520" spans="1:13" x14ac:dyDescent="0.3">
      <c r="A520" s="5">
        <v>43480</v>
      </c>
      <c r="B520" s="8">
        <v>8850.0996090000008</v>
      </c>
      <c r="C520" s="8">
        <v>24065.589843999998</v>
      </c>
      <c r="D520" s="8">
        <v>20555.289063</v>
      </c>
      <c r="E520" s="19">
        <f t="shared" si="25"/>
        <v>3.5656312878351117E-3</v>
      </c>
      <c r="F520" s="19">
        <f t="shared" si="26"/>
        <v>6.4929297429952085E-3</v>
      </c>
      <c r="G520" s="19">
        <f t="shared" si="27"/>
        <v>9.5608647157601253E-3</v>
      </c>
      <c r="K520" s="78"/>
      <c r="L520" s="78"/>
      <c r="M520" s="78"/>
    </row>
    <row r="521" spans="1:13" x14ac:dyDescent="0.3">
      <c r="A521" s="5">
        <v>43481</v>
      </c>
      <c r="B521" s="8">
        <v>8912.7001949999994</v>
      </c>
      <c r="C521" s="8">
        <v>24207.160156000002</v>
      </c>
      <c r="D521" s="8">
        <v>20442.75</v>
      </c>
      <c r="E521" s="19">
        <f t="shared" si="25"/>
        <v>7.0485335494952471E-3</v>
      </c>
      <c r="F521" s="19">
        <f t="shared" si="26"/>
        <v>5.8654507098145868E-3</v>
      </c>
      <c r="G521" s="19">
        <f t="shared" si="27"/>
        <v>-5.4899867521522958E-3</v>
      </c>
      <c r="K521" s="78"/>
      <c r="L521" s="78"/>
      <c r="M521" s="78"/>
    </row>
    <row r="522" spans="1:13" x14ac:dyDescent="0.3">
      <c r="A522" s="5">
        <v>43482</v>
      </c>
      <c r="B522" s="8">
        <v>8908.5996090000008</v>
      </c>
      <c r="C522" s="8">
        <v>24370.099609000001</v>
      </c>
      <c r="D522" s="8">
        <v>20402.269531000002</v>
      </c>
      <c r="E522" s="19">
        <f t="shared" si="25"/>
        <v>-4.6018933719350994E-4</v>
      </c>
      <c r="F522" s="19">
        <f t="shared" si="26"/>
        <v>6.7084913748986586E-3</v>
      </c>
      <c r="G522" s="19">
        <f t="shared" si="27"/>
        <v>-1.9821502214233608E-3</v>
      </c>
      <c r="K522" s="78"/>
      <c r="L522" s="78"/>
      <c r="M522" s="78"/>
    </row>
    <row r="523" spans="1:13" x14ac:dyDescent="0.3">
      <c r="A523" s="5">
        <v>43483</v>
      </c>
      <c r="B523" s="8">
        <v>9069.0996090000008</v>
      </c>
      <c r="C523" s="8">
        <v>24706.349609000001</v>
      </c>
      <c r="D523" s="8">
        <v>20666.070313</v>
      </c>
      <c r="E523" s="19">
        <f t="shared" si="25"/>
        <v>1.7855929442214483E-2</v>
      </c>
      <c r="F523" s="19">
        <f t="shared" si="26"/>
        <v>1.3703324797320601E-2</v>
      </c>
      <c r="G523" s="19">
        <f t="shared" si="27"/>
        <v>1.2847093956276723E-2</v>
      </c>
      <c r="K523" s="78"/>
      <c r="L523" s="78"/>
      <c r="M523" s="78"/>
    </row>
    <row r="524" spans="1:13" x14ac:dyDescent="0.3">
      <c r="A524" s="5">
        <v>43486</v>
      </c>
      <c r="B524" s="8">
        <v>9053.7998050000006</v>
      </c>
      <c r="C524" s="8">
        <v>24706.349609000001</v>
      </c>
      <c r="D524" s="8">
        <v>20719.330077999999</v>
      </c>
      <c r="E524" s="19">
        <f t="shared" si="25"/>
        <v>-1.6884503175012896E-3</v>
      </c>
      <c r="F524" s="19">
        <f t="shared" si="26"/>
        <v>0</v>
      </c>
      <c r="G524" s="19">
        <f t="shared" si="27"/>
        <v>2.5738445876660751E-3</v>
      </c>
      <c r="K524" s="78"/>
      <c r="L524" s="78"/>
      <c r="M524" s="78"/>
    </row>
    <row r="525" spans="1:13" x14ac:dyDescent="0.3">
      <c r="A525" s="5">
        <v>43487</v>
      </c>
      <c r="B525" s="8">
        <v>9037.5</v>
      </c>
      <c r="C525" s="8">
        <v>24404.480468999998</v>
      </c>
      <c r="D525" s="8">
        <v>20622.910156000002</v>
      </c>
      <c r="E525" s="19">
        <f t="shared" si="25"/>
        <v>-1.8019500628676107E-3</v>
      </c>
      <c r="F525" s="19">
        <f t="shared" si="26"/>
        <v>-1.2293538566897405E-2</v>
      </c>
      <c r="G525" s="19">
        <f t="shared" si="27"/>
        <v>-4.6644834084849027E-3</v>
      </c>
      <c r="K525" s="78"/>
      <c r="L525" s="78"/>
      <c r="M525" s="78"/>
    </row>
    <row r="526" spans="1:13" x14ac:dyDescent="0.3">
      <c r="A526" s="5">
        <v>43488</v>
      </c>
      <c r="B526" s="8">
        <v>9128.7998050000006</v>
      </c>
      <c r="C526" s="8">
        <v>24575.619140999999</v>
      </c>
      <c r="D526" s="8">
        <v>20593.720702999999</v>
      </c>
      <c r="E526" s="19">
        <f t="shared" si="25"/>
        <v>1.0051642292482028E-2</v>
      </c>
      <c r="F526" s="19">
        <f t="shared" si="26"/>
        <v>6.9881184321012105E-3</v>
      </c>
      <c r="G526" s="19">
        <f t="shared" si="27"/>
        <v>-1.4163922315614742E-3</v>
      </c>
      <c r="K526" s="78"/>
      <c r="L526" s="78"/>
      <c r="M526" s="78"/>
    </row>
    <row r="527" spans="1:13" x14ac:dyDescent="0.3">
      <c r="A527" s="5">
        <v>43489</v>
      </c>
      <c r="B527" s="8">
        <v>9150</v>
      </c>
      <c r="C527" s="8">
        <v>24553.240234000001</v>
      </c>
      <c r="D527" s="8">
        <v>20574.630859000001</v>
      </c>
      <c r="E527" s="19">
        <f t="shared" si="25"/>
        <v>2.3196495100646737E-3</v>
      </c>
      <c r="F527" s="19">
        <f t="shared" si="26"/>
        <v>-9.1102902988263678E-4</v>
      </c>
      <c r="G527" s="19">
        <f t="shared" si="27"/>
        <v>-9.2740392286427527E-4</v>
      </c>
      <c r="K527" s="78"/>
      <c r="L527" s="78"/>
      <c r="M527" s="78"/>
    </row>
    <row r="528" spans="1:13" x14ac:dyDescent="0.3">
      <c r="A528" s="5">
        <v>43490</v>
      </c>
      <c r="B528" s="8">
        <v>9185.2001949999994</v>
      </c>
      <c r="C528" s="8">
        <v>24737.199218999998</v>
      </c>
      <c r="D528" s="8">
        <v>20773.560547000001</v>
      </c>
      <c r="E528" s="19">
        <f t="shared" si="25"/>
        <v>3.8396350049524791E-3</v>
      </c>
      <c r="F528" s="19">
        <f t="shared" si="26"/>
        <v>7.4643213233107656E-3</v>
      </c>
      <c r="G528" s="19">
        <f t="shared" si="27"/>
        <v>9.6222454284862601E-3</v>
      </c>
      <c r="K528" s="78"/>
      <c r="L528" s="78"/>
      <c r="M528" s="78"/>
    </row>
    <row r="529" spans="1:13" x14ac:dyDescent="0.3">
      <c r="A529" s="5">
        <v>43493</v>
      </c>
      <c r="B529" s="8">
        <v>9062.4003909999992</v>
      </c>
      <c r="C529" s="8">
        <v>24528.220702999999</v>
      </c>
      <c r="D529" s="8">
        <v>20649</v>
      </c>
      <c r="E529" s="19">
        <f t="shared" si="25"/>
        <v>-1.3459485509925493E-2</v>
      </c>
      <c r="F529" s="19">
        <f t="shared" si="26"/>
        <v>-8.4838318549646918E-3</v>
      </c>
      <c r="G529" s="19">
        <f t="shared" si="27"/>
        <v>-6.0141585069688804E-3</v>
      </c>
      <c r="K529" s="78"/>
      <c r="L529" s="78"/>
      <c r="M529" s="78"/>
    </row>
    <row r="530" spans="1:13" x14ac:dyDescent="0.3">
      <c r="A530" s="5">
        <v>43494</v>
      </c>
      <c r="B530" s="8">
        <v>9119.0996090000008</v>
      </c>
      <c r="C530" s="8">
        <v>24579.960938</v>
      </c>
      <c r="D530" s="8">
        <v>20664.640625</v>
      </c>
      <c r="E530" s="19">
        <f t="shared" si="25"/>
        <v>6.2370433466105652E-3</v>
      </c>
      <c r="F530" s="19">
        <f t="shared" si="26"/>
        <v>2.1071948671726654E-3</v>
      </c>
      <c r="G530" s="19">
        <f t="shared" si="27"/>
        <v>7.571652127779866E-4</v>
      </c>
      <c r="K530" s="78"/>
      <c r="L530" s="78"/>
      <c r="M530" s="78"/>
    </row>
    <row r="531" spans="1:13" x14ac:dyDescent="0.3">
      <c r="A531" s="5">
        <v>43495</v>
      </c>
      <c r="B531" s="8">
        <v>9071.5</v>
      </c>
      <c r="C531" s="8">
        <v>25014.859375</v>
      </c>
      <c r="D531" s="8">
        <v>20556.539063</v>
      </c>
      <c r="E531" s="19">
        <f t="shared" si="25"/>
        <v>-5.2334413009867513E-3</v>
      </c>
      <c r="F531" s="19">
        <f t="shared" si="26"/>
        <v>1.7538508338910734E-2</v>
      </c>
      <c r="G531" s="19">
        <f t="shared" si="27"/>
        <v>-5.2449643914993273E-3</v>
      </c>
      <c r="K531" s="78"/>
      <c r="L531" s="78"/>
      <c r="M531" s="78"/>
    </row>
    <row r="532" spans="1:13" x14ac:dyDescent="0.3">
      <c r="A532" s="5">
        <v>43496</v>
      </c>
      <c r="B532" s="8">
        <v>9056.7001949999994</v>
      </c>
      <c r="C532" s="8">
        <v>24999.669922000001</v>
      </c>
      <c r="D532" s="8">
        <v>20773.490234000001</v>
      </c>
      <c r="E532" s="19">
        <f t="shared" si="25"/>
        <v>-1.6327940036899571E-3</v>
      </c>
      <c r="F532" s="19">
        <f t="shared" si="26"/>
        <v>-6.074016363043351E-4</v>
      </c>
      <c r="G532" s="19">
        <f t="shared" si="27"/>
        <v>1.0498572944839708E-2</v>
      </c>
      <c r="K532" s="78"/>
      <c r="L532" s="78"/>
      <c r="M532" s="78"/>
    </row>
    <row r="533" spans="1:13" x14ac:dyDescent="0.3">
      <c r="A533" s="5">
        <v>43497</v>
      </c>
      <c r="B533" s="8">
        <v>9019.4003909999992</v>
      </c>
      <c r="C533" s="8">
        <v>25063.890625</v>
      </c>
      <c r="D533" s="8">
        <v>20788.390625</v>
      </c>
      <c r="E533" s="19">
        <f t="shared" si="25"/>
        <v>-4.1269804583438634E-3</v>
      </c>
      <c r="F533" s="19">
        <f t="shared" si="26"/>
        <v>2.5655681507314532E-3</v>
      </c>
      <c r="G533" s="19">
        <f t="shared" si="27"/>
        <v>7.1702200816820059E-4</v>
      </c>
      <c r="K533" s="78"/>
      <c r="L533" s="78"/>
      <c r="M533" s="78"/>
    </row>
    <row r="534" spans="1:13" x14ac:dyDescent="0.3">
      <c r="A534" s="5">
        <v>43500</v>
      </c>
      <c r="B534" s="8">
        <v>8975.2001949999994</v>
      </c>
      <c r="C534" s="8">
        <v>25239.369140999999</v>
      </c>
      <c r="D534" s="8">
        <v>20883.769531000002</v>
      </c>
      <c r="E534" s="19">
        <f t="shared" si="25"/>
        <v>-4.9126163908939967E-3</v>
      </c>
      <c r="F534" s="19">
        <f t="shared" si="26"/>
        <v>6.9768531352474338E-3</v>
      </c>
      <c r="G534" s="19">
        <f t="shared" si="27"/>
        <v>4.5775919555466572E-3</v>
      </c>
      <c r="K534" s="78"/>
      <c r="L534" s="78"/>
      <c r="M534" s="78"/>
    </row>
    <row r="535" spans="1:13" x14ac:dyDescent="0.3">
      <c r="A535" s="5">
        <v>43501</v>
      </c>
      <c r="B535" s="8">
        <v>9092</v>
      </c>
      <c r="C535" s="8">
        <v>25411.519531000002</v>
      </c>
      <c r="D535" s="8">
        <v>20844.449218999998</v>
      </c>
      <c r="E535" s="19">
        <f t="shared" si="25"/>
        <v>1.2929666015143868E-2</v>
      </c>
      <c r="F535" s="19">
        <f t="shared" si="26"/>
        <v>6.7975531086855142E-3</v>
      </c>
      <c r="G535" s="19">
        <f t="shared" si="27"/>
        <v>-1.8845915217880595E-3</v>
      </c>
      <c r="K535" s="78"/>
      <c r="L535" s="78"/>
      <c r="M535" s="78"/>
    </row>
    <row r="536" spans="1:13" x14ac:dyDescent="0.3">
      <c r="A536" s="5">
        <v>43502</v>
      </c>
      <c r="B536" s="8">
        <v>9100.9003909999992</v>
      </c>
      <c r="C536" s="8">
        <v>25390.300781000002</v>
      </c>
      <c r="D536" s="8">
        <v>20874.060547000001</v>
      </c>
      <c r="E536" s="19">
        <f t="shared" si="25"/>
        <v>9.7844670380028628E-4</v>
      </c>
      <c r="F536" s="19">
        <f t="shared" si="26"/>
        <v>-8.3535397367978214E-4</v>
      </c>
      <c r="G536" s="19">
        <f t="shared" si="27"/>
        <v>1.4195776953119805E-3</v>
      </c>
      <c r="K536" s="78"/>
      <c r="L536" s="78"/>
      <c r="M536" s="78"/>
    </row>
    <row r="537" spans="1:13" x14ac:dyDescent="0.3">
      <c r="A537" s="5">
        <v>43503</v>
      </c>
      <c r="B537" s="8">
        <v>8938.2998050000006</v>
      </c>
      <c r="C537" s="8">
        <v>25169.529297000001</v>
      </c>
      <c r="D537" s="8">
        <v>20751.279297000001</v>
      </c>
      <c r="E537" s="19">
        <f t="shared" si="25"/>
        <v>-1.8027960006514666E-2</v>
      </c>
      <c r="F537" s="19">
        <f t="shared" si="26"/>
        <v>-8.7331340631797618E-3</v>
      </c>
      <c r="G537" s="19">
        <f t="shared" si="27"/>
        <v>-5.8993683439764015E-3</v>
      </c>
      <c r="K537" s="78"/>
      <c r="L537" s="78"/>
      <c r="M537" s="78"/>
    </row>
    <row r="538" spans="1:13" x14ac:dyDescent="0.3">
      <c r="A538" s="5">
        <v>43504</v>
      </c>
      <c r="B538" s="8">
        <v>8856.7998050000006</v>
      </c>
      <c r="C538" s="8">
        <v>25106.330077999999</v>
      </c>
      <c r="D538" s="8">
        <v>20333.169922000001</v>
      </c>
      <c r="E538" s="19">
        <f t="shared" si="25"/>
        <v>-9.1598891414440015E-3</v>
      </c>
      <c r="F538" s="19">
        <f t="shared" si="26"/>
        <v>-2.5140993341233181E-3</v>
      </c>
      <c r="G538" s="19">
        <f t="shared" si="27"/>
        <v>-2.0354358793760394E-2</v>
      </c>
      <c r="K538" s="78"/>
      <c r="L538" s="78"/>
      <c r="M538" s="78"/>
    </row>
    <row r="539" spans="1:13" x14ac:dyDescent="0.3">
      <c r="A539" s="5">
        <v>43507</v>
      </c>
      <c r="B539" s="8">
        <v>8936.4003909999992</v>
      </c>
      <c r="C539" s="8">
        <v>25053.109375</v>
      </c>
      <c r="D539" s="8">
        <v>20333.169922000001</v>
      </c>
      <c r="E539" s="19">
        <f t="shared" si="25"/>
        <v>8.9473637299604079E-3</v>
      </c>
      <c r="F539" s="19">
        <f t="shared" si="26"/>
        <v>-2.1220621104264879E-3</v>
      </c>
      <c r="G539" s="19">
        <f t="shared" si="27"/>
        <v>0</v>
      </c>
      <c r="K539" s="78"/>
      <c r="L539" s="78"/>
      <c r="M539" s="78"/>
    </row>
    <row r="540" spans="1:13" x14ac:dyDescent="0.3">
      <c r="A540" s="5">
        <v>43508</v>
      </c>
      <c r="B540" s="8">
        <v>8983.0996090000008</v>
      </c>
      <c r="C540" s="8">
        <v>25425.759765999999</v>
      </c>
      <c r="D540" s="8">
        <v>20864.210938</v>
      </c>
      <c r="E540" s="19">
        <f t="shared" si="25"/>
        <v>5.2121235213149243E-3</v>
      </c>
      <c r="F540" s="19">
        <f t="shared" si="26"/>
        <v>1.4764877549054575E-2</v>
      </c>
      <c r="G540" s="19">
        <f t="shared" si="27"/>
        <v>2.5781756985049441E-2</v>
      </c>
      <c r="K540" s="78"/>
      <c r="L540" s="78"/>
      <c r="M540" s="78"/>
    </row>
    <row r="541" spans="1:13" x14ac:dyDescent="0.3">
      <c r="A541" s="5">
        <v>43509</v>
      </c>
      <c r="B541" s="8">
        <v>8982.4003909999992</v>
      </c>
      <c r="C541" s="8">
        <v>25543.269531000002</v>
      </c>
      <c r="D541" s="8">
        <v>21144.480468999998</v>
      </c>
      <c r="E541" s="19">
        <f t="shared" si="25"/>
        <v>-7.7840082419550595E-5</v>
      </c>
      <c r="F541" s="19">
        <f t="shared" si="26"/>
        <v>4.6110343800884511E-3</v>
      </c>
      <c r="G541" s="19">
        <f t="shared" si="27"/>
        <v>1.3343604865632524E-2</v>
      </c>
      <c r="K541" s="78"/>
      <c r="L541" s="78"/>
      <c r="M541" s="78"/>
    </row>
    <row r="542" spans="1:13" x14ac:dyDescent="0.3">
      <c r="A542" s="5">
        <v>43510</v>
      </c>
      <c r="B542" s="8">
        <v>8952.5</v>
      </c>
      <c r="C542" s="8">
        <v>25439.390625</v>
      </c>
      <c r="D542" s="8">
        <v>21139.710938</v>
      </c>
      <c r="E542" s="19">
        <f t="shared" si="25"/>
        <v>-3.3343278245435213E-3</v>
      </c>
      <c r="F542" s="19">
        <f t="shared" si="26"/>
        <v>-4.0750737382142998E-3</v>
      </c>
      <c r="G542" s="19">
        <f t="shared" si="27"/>
        <v>-2.2559405118182294E-4</v>
      </c>
      <c r="K542" s="78"/>
      <c r="L542" s="78"/>
      <c r="M542" s="78"/>
    </row>
    <row r="543" spans="1:13" x14ac:dyDescent="0.3">
      <c r="A543" s="5">
        <v>43511</v>
      </c>
      <c r="B543" s="8">
        <v>9123.2001949999994</v>
      </c>
      <c r="C543" s="8">
        <v>25883.25</v>
      </c>
      <c r="D543" s="8">
        <v>20900.630859000001</v>
      </c>
      <c r="E543" s="19">
        <f t="shared" si="25"/>
        <v>1.8887818219844102E-2</v>
      </c>
      <c r="F543" s="19">
        <f t="shared" si="26"/>
        <v>1.7297256581165207E-2</v>
      </c>
      <c r="G543" s="19">
        <f t="shared" si="27"/>
        <v>-1.1373963493090606E-2</v>
      </c>
      <c r="K543" s="78"/>
      <c r="L543" s="78"/>
      <c r="M543" s="78"/>
    </row>
    <row r="544" spans="1:13" x14ac:dyDescent="0.3">
      <c r="A544" s="5">
        <v>43514</v>
      </c>
      <c r="B544" s="8">
        <v>9155.5</v>
      </c>
      <c r="C544" s="8">
        <v>25883.25</v>
      </c>
      <c r="D544" s="8">
        <v>21281.849609000001</v>
      </c>
      <c r="E544" s="19">
        <f t="shared" si="25"/>
        <v>3.5341504893366986E-3</v>
      </c>
      <c r="F544" s="19">
        <f t="shared" si="26"/>
        <v>0</v>
      </c>
      <c r="G544" s="19">
        <f t="shared" si="27"/>
        <v>1.8075235256116678E-2</v>
      </c>
      <c r="K544" s="78"/>
      <c r="L544" s="78"/>
      <c r="M544" s="78"/>
    </row>
    <row r="545" spans="1:13" x14ac:dyDescent="0.3">
      <c r="A545" s="5">
        <v>43515</v>
      </c>
      <c r="B545" s="8">
        <v>9136.4003909999992</v>
      </c>
      <c r="C545" s="8">
        <v>25891.320313</v>
      </c>
      <c r="D545" s="8">
        <v>21302.650390999999</v>
      </c>
      <c r="E545" s="19">
        <f t="shared" si="25"/>
        <v>-2.0883140114410126E-3</v>
      </c>
      <c r="F545" s="19">
        <f t="shared" si="26"/>
        <v>3.1174814263343293E-4</v>
      </c>
      <c r="G545" s="19">
        <f t="shared" si="27"/>
        <v>9.7691806428636574E-4</v>
      </c>
      <c r="K545" s="78"/>
      <c r="L545" s="78"/>
      <c r="M545" s="78"/>
    </row>
    <row r="546" spans="1:13" x14ac:dyDescent="0.3">
      <c r="A546" s="5">
        <v>43516</v>
      </c>
      <c r="B546" s="8">
        <v>9181.0996090000008</v>
      </c>
      <c r="C546" s="8">
        <v>25954.439452999999</v>
      </c>
      <c r="D546" s="8">
        <v>21431.490234000001</v>
      </c>
      <c r="E546" s="19">
        <f t="shared" si="25"/>
        <v>4.8805029862525823E-3</v>
      </c>
      <c r="F546" s="19">
        <f t="shared" si="26"/>
        <v>2.4348826777414504E-3</v>
      </c>
      <c r="G546" s="19">
        <f t="shared" si="27"/>
        <v>6.0298502083078543E-3</v>
      </c>
      <c r="K546" s="78"/>
      <c r="L546" s="78"/>
      <c r="M546" s="78"/>
    </row>
    <row r="547" spans="1:13" x14ac:dyDescent="0.3">
      <c r="A547" s="5">
        <v>43517</v>
      </c>
      <c r="B547" s="8">
        <v>9191.2001949999994</v>
      </c>
      <c r="C547" s="8">
        <v>25850.630859000001</v>
      </c>
      <c r="D547" s="8">
        <v>21464.230468999998</v>
      </c>
      <c r="E547" s="19">
        <f t="shared" si="25"/>
        <v>1.0995451985204314E-3</v>
      </c>
      <c r="F547" s="19">
        <f t="shared" si="26"/>
        <v>-4.007666906630048E-3</v>
      </c>
      <c r="G547" s="19">
        <f t="shared" si="27"/>
        <v>1.5265038479865616E-3</v>
      </c>
      <c r="K547" s="78"/>
      <c r="L547" s="78"/>
      <c r="M547" s="78"/>
    </row>
    <row r="548" spans="1:13" x14ac:dyDescent="0.3">
      <c r="A548" s="5">
        <v>43518</v>
      </c>
      <c r="B548" s="8">
        <v>9204.5996090000008</v>
      </c>
      <c r="C548" s="8">
        <v>26031.810547000001</v>
      </c>
      <c r="D548" s="8">
        <v>21425.509765999999</v>
      </c>
      <c r="E548" s="19">
        <f t="shared" si="25"/>
        <v>1.4567908449208853E-3</v>
      </c>
      <c r="F548" s="19">
        <f t="shared" si="26"/>
        <v>6.9842674933861641E-3</v>
      </c>
      <c r="G548" s="19">
        <f t="shared" si="27"/>
        <v>-1.805593286762975E-3</v>
      </c>
      <c r="K548" s="78"/>
      <c r="L548" s="78"/>
      <c r="M548" s="78"/>
    </row>
    <row r="549" spans="1:13" x14ac:dyDescent="0.3">
      <c r="A549" s="5">
        <v>43521</v>
      </c>
      <c r="B549" s="8">
        <v>9204.2998050000006</v>
      </c>
      <c r="C549" s="8">
        <v>26091.949218999998</v>
      </c>
      <c r="D549" s="8">
        <v>21528.230468999998</v>
      </c>
      <c r="E549" s="19">
        <f t="shared" si="25"/>
        <v>-3.2571637585088103E-5</v>
      </c>
      <c r="F549" s="19">
        <f t="shared" si="26"/>
        <v>2.3075349497079451E-3</v>
      </c>
      <c r="G549" s="19">
        <f t="shared" si="27"/>
        <v>4.7828616672650577E-3</v>
      </c>
      <c r="K549" s="78"/>
      <c r="L549" s="78"/>
      <c r="M549" s="78"/>
    </row>
    <row r="550" spans="1:13" x14ac:dyDescent="0.3">
      <c r="A550" s="5">
        <v>43522</v>
      </c>
      <c r="B550" s="8">
        <v>9227.2001949999994</v>
      </c>
      <c r="C550" s="8">
        <v>26057.980468999998</v>
      </c>
      <c r="D550" s="8">
        <v>21449.390625</v>
      </c>
      <c r="E550" s="19">
        <f t="shared" si="25"/>
        <v>2.4849200318831873E-3</v>
      </c>
      <c r="F550" s="19">
        <f t="shared" si="26"/>
        <v>-1.3027344430684724E-3</v>
      </c>
      <c r="G550" s="19">
        <f t="shared" si="27"/>
        <v>-3.6688830339949821E-3</v>
      </c>
      <c r="K550" s="78"/>
      <c r="L550" s="78"/>
      <c r="M550" s="78"/>
    </row>
    <row r="551" spans="1:13" x14ac:dyDescent="0.3">
      <c r="A551" s="5">
        <v>43523</v>
      </c>
      <c r="B551" s="8">
        <v>9211.7001949999994</v>
      </c>
      <c r="C551" s="8">
        <v>25985.160156000002</v>
      </c>
      <c r="D551" s="8">
        <v>21556.509765999999</v>
      </c>
      <c r="E551" s="19">
        <f t="shared" si="25"/>
        <v>-1.6812286332801654E-3</v>
      </c>
      <c r="F551" s="19">
        <f t="shared" si="26"/>
        <v>-2.7984614167838174E-3</v>
      </c>
      <c r="G551" s="19">
        <f t="shared" si="27"/>
        <v>4.9816123626063268E-3</v>
      </c>
      <c r="K551" s="78"/>
      <c r="L551" s="78"/>
      <c r="M551" s="78"/>
    </row>
    <row r="552" spans="1:13" x14ac:dyDescent="0.3">
      <c r="A552" s="5">
        <v>43524</v>
      </c>
      <c r="B552" s="8">
        <v>9277.7001949999994</v>
      </c>
      <c r="C552" s="8">
        <v>25916</v>
      </c>
      <c r="D552" s="8">
        <v>21385.160156000002</v>
      </c>
      <c r="E552" s="19">
        <f t="shared" si="25"/>
        <v>7.1392558911558398E-3</v>
      </c>
      <c r="F552" s="19">
        <f t="shared" si="26"/>
        <v>-2.6650732556634275E-3</v>
      </c>
      <c r="G552" s="19">
        <f t="shared" si="27"/>
        <v>-7.9806174166939612E-3</v>
      </c>
      <c r="K552" s="78"/>
      <c r="L552" s="78"/>
      <c r="M552" s="78"/>
    </row>
    <row r="553" spans="1:13" x14ac:dyDescent="0.3">
      <c r="A553" s="5">
        <v>43525</v>
      </c>
      <c r="B553" s="8">
        <v>9267.7001949999994</v>
      </c>
      <c r="C553" s="8">
        <v>26026.320313</v>
      </c>
      <c r="D553" s="8">
        <v>21602.689452999999</v>
      </c>
      <c r="E553" s="19">
        <f t="shared" si="25"/>
        <v>-1.0784346262565762E-3</v>
      </c>
      <c r="F553" s="19">
        <f t="shared" si="26"/>
        <v>4.2478071144650279E-3</v>
      </c>
      <c r="G553" s="19">
        <f t="shared" si="27"/>
        <v>1.0120587826658872E-2</v>
      </c>
      <c r="K553" s="78"/>
      <c r="L553" s="78"/>
      <c r="M553" s="78"/>
    </row>
    <row r="554" spans="1:13" x14ac:dyDescent="0.3">
      <c r="A554" s="5">
        <v>43528</v>
      </c>
      <c r="B554" s="8">
        <v>9259.7998050000006</v>
      </c>
      <c r="C554" s="8">
        <v>25819.650390999999</v>
      </c>
      <c r="D554" s="8">
        <v>21822.039063</v>
      </c>
      <c r="E554" s="19">
        <f t="shared" si="25"/>
        <v>-8.5282854986800164E-4</v>
      </c>
      <c r="F554" s="19">
        <f t="shared" si="26"/>
        <v>-7.9725006154731399E-3</v>
      </c>
      <c r="G554" s="19">
        <f t="shared" si="27"/>
        <v>1.0102606653399628E-2</v>
      </c>
      <c r="K554" s="78"/>
      <c r="L554" s="78"/>
      <c r="M554" s="78"/>
    </row>
    <row r="555" spans="1:13" x14ac:dyDescent="0.3">
      <c r="A555" s="5">
        <v>43529</v>
      </c>
      <c r="B555" s="8">
        <v>9258.2001949999994</v>
      </c>
      <c r="C555" s="8">
        <v>25806.630859000001</v>
      </c>
      <c r="D555" s="8">
        <v>21726.279297000001</v>
      </c>
      <c r="E555" s="19">
        <f t="shared" si="25"/>
        <v>-1.7276271778591954E-4</v>
      </c>
      <c r="F555" s="19">
        <f t="shared" si="26"/>
        <v>-5.0437614179333441E-4</v>
      </c>
      <c r="G555" s="19">
        <f t="shared" si="27"/>
        <v>-4.3978699499352299E-3</v>
      </c>
      <c r="K555" s="78"/>
      <c r="L555" s="78"/>
      <c r="M555" s="78"/>
    </row>
    <row r="556" spans="1:13" x14ac:dyDescent="0.3">
      <c r="A556" s="5">
        <v>43530</v>
      </c>
      <c r="B556" s="8">
        <v>9296.7001949999994</v>
      </c>
      <c r="C556" s="8">
        <v>25673.460938</v>
      </c>
      <c r="D556" s="8">
        <v>21596.810547000001</v>
      </c>
      <c r="E556" s="19">
        <f t="shared" si="25"/>
        <v>4.1498530784181515E-3</v>
      </c>
      <c r="F556" s="19">
        <f t="shared" si="26"/>
        <v>-5.1736589192104996E-3</v>
      </c>
      <c r="G556" s="19">
        <f t="shared" si="27"/>
        <v>-5.9769114293889269E-3</v>
      </c>
      <c r="K556" s="78"/>
      <c r="L556" s="78"/>
      <c r="M556" s="78"/>
    </row>
    <row r="557" spans="1:13" x14ac:dyDescent="0.3">
      <c r="A557" s="5">
        <v>43531</v>
      </c>
      <c r="B557" s="8">
        <v>9249.9003909999992</v>
      </c>
      <c r="C557" s="8">
        <v>25473.230468999998</v>
      </c>
      <c r="D557" s="8">
        <v>21456.009765999999</v>
      </c>
      <c r="E557" s="19">
        <f t="shared" si="25"/>
        <v>-5.0467365287536897E-3</v>
      </c>
      <c r="F557" s="19">
        <f t="shared" si="26"/>
        <v>-7.8296948015014693E-3</v>
      </c>
      <c r="G557" s="19">
        <f t="shared" si="27"/>
        <v>-6.5408622229419459E-3</v>
      </c>
      <c r="K557" s="78"/>
      <c r="L557" s="78"/>
      <c r="M557" s="78"/>
    </row>
    <row r="558" spans="1:13" x14ac:dyDescent="0.3">
      <c r="A558" s="5">
        <v>43532</v>
      </c>
      <c r="B558" s="8">
        <v>9129.2998050000006</v>
      </c>
      <c r="C558" s="8">
        <v>25450.240234000001</v>
      </c>
      <c r="D558" s="8">
        <v>21025.560547000001</v>
      </c>
      <c r="E558" s="19">
        <f t="shared" si="25"/>
        <v>-1.3123782935685866E-2</v>
      </c>
      <c r="F558" s="19">
        <f t="shared" si="26"/>
        <v>-9.029328223150424E-4</v>
      </c>
      <c r="G558" s="19">
        <f t="shared" si="27"/>
        <v>-2.0265915224631722E-2</v>
      </c>
      <c r="K558" s="78"/>
      <c r="L558" s="78"/>
      <c r="M558" s="78"/>
    </row>
    <row r="559" spans="1:13" x14ac:dyDescent="0.3">
      <c r="A559" s="5">
        <v>43535</v>
      </c>
      <c r="B559" s="8">
        <v>9171.9003909999992</v>
      </c>
      <c r="C559" s="8">
        <v>25650.880859000001</v>
      </c>
      <c r="D559" s="8">
        <v>21125.089843999998</v>
      </c>
      <c r="E559" s="19">
        <f t="shared" si="25"/>
        <v>4.655504828810551E-3</v>
      </c>
      <c r="F559" s="19">
        <f t="shared" si="26"/>
        <v>7.8527301067226139E-3</v>
      </c>
      <c r="G559" s="19">
        <f t="shared" si="27"/>
        <v>4.7225597259638015E-3</v>
      </c>
      <c r="K559" s="78"/>
      <c r="L559" s="78"/>
      <c r="M559" s="78"/>
    </row>
    <row r="560" spans="1:13" x14ac:dyDescent="0.3">
      <c r="A560" s="5">
        <v>43536</v>
      </c>
      <c r="B560" s="8">
        <v>9161.7001949999994</v>
      </c>
      <c r="C560" s="8">
        <v>25554.660156000002</v>
      </c>
      <c r="D560" s="8">
        <v>21503.689452999999</v>
      </c>
      <c r="E560" s="19">
        <f t="shared" si="25"/>
        <v>-1.1127325485924496E-3</v>
      </c>
      <c r="F560" s="19">
        <f t="shared" si="26"/>
        <v>-3.758218909364969E-3</v>
      </c>
      <c r="G560" s="19">
        <f t="shared" si="27"/>
        <v>1.7763096672106741E-2</v>
      </c>
      <c r="K560" s="78"/>
      <c r="L560" s="78"/>
      <c r="M560" s="78"/>
    </row>
    <row r="561" spans="1:13" x14ac:dyDescent="0.3">
      <c r="A561" s="5">
        <v>43537</v>
      </c>
      <c r="B561" s="8">
        <v>9192.7001949999994</v>
      </c>
      <c r="C561" s="8">
        <v>25702.890625</v>
      </c>
      <c r="D561" s="8">
        <v>21290.240234000001</v>
      </c>
      <c r="E561" s="19">
        <f t="shared" si="25"/>
        <v>3.3779397657632249E-3</v>
      </c>
      <c r="F561" s="19">
        <f t="shared" si="26"/>
        <v>5.7837676579530059E-3</v>
      </c>
      <c r="G561" s="19">
        <f t="shared" si="27"/>
        <v>-9.9757601458391725E-3</v>
      </c>
      <c r="K561" s="78"/>
      <c r="L561" s="78"/>
      <c r="M561" s="78"/>
    </row>
    <row r="562" spans="1:13" x14ac:dyDescent="0.3">
      <c r="A562" s="5">
        <v>43538</v>
      </c>
      <c r="B562" s="8">
        <v>9209.7998050000006</v>
      </c>
      <c r="C562" s="8">
        <v>25709.939452999999</v>
      </c>
      <c r="D562" s="8">
        <v>21287.019531000002</v>
      </c>
      <c r="E562" s="19">
        <f t="shared" si="25"/>
        <v>1.858401295622624E-3</v>
      </c>
      <c r="F562" s="19">
        <f t="shared" si="26"/>
        <v>2.742050197769821E-4</v>
      </c>
      <c r="G562" s="19">
        <f t="shared" si="27"/>
        <v>-1.512874724168687E-4</v>
      </c>
      <c r="K562" s="78"/>
      <c r="L562" s="78"/>
      <c r="M562" s="78"/>
    </row>
    <row r="563" spans="1:13" x14ac:dyDescent="0.3">
      <c r="A563" s="5">
        <v>43539</v>
      </c>
      <c r="B563" s="8">
        <v>9342.2001949999994</v>
      </c>
      <c r="C563" s="8">
        <v>25848.869140999999</v>
      </c>
      <c r="D563" s="8">
        <v>21450.849609000001</v>
      </c>
      <c r="E563" s="19">
        <f t="shared" si="25"/>
        <v>1.4273678083979858E-2</v>
      </c>
      <c r="F563" s="19">
        <f t="shared" si="26"/>
        <v>5.389186757292495E-3</v>
      </c>
      <c r="G563" s="19">
        <f t="shared" si="27"/>
        <v>7.6667781423480005E-3</v>
      </c>
      <c r="K563" s="78"/>
      <c r="L563" s="78"/>
      <c r="M563" s="78"/>
    </row>
    <row r="564" spans="1:13" x14ac:dyDescent="0.3">
      <c r="A564" s="5">
        <v>43542</v>
      </c>
      <c r="B564" s="8">
        <v>9409.0996090000008</v>
      </c>
      <c r="C564" s="8">
        <v>25914.099609000001</v>
      </c>
      <c r="D564" s="8">
        <v>21584.5</v>
      </c>
      <c r="E564" s="19">
        <f t="shared" si="25"/>
        <v>7.1354731189351558E-3</v>
      </c>
      <c r="F564" s="19">
        <f t="shared" si="26"/>
        <v>2.5203539945594013E-3</v>
      </c>
      <c r="G564" s="19">
        <f t="shared" si="27"/>
        <v>6.2112111039170984E-3</v>
      </c>
      <c r="K564" s="78"/>
      <c r="L564" s="78"/>
      <c r="M564" s="78"/>
    </row>
    <row r="565" spans="1:13" x14ac:dyDescent="0.3">
      <c r="A565" s="5">
        <v>43543</v>
      </c>
      <c r="B565" s="8">
        <v>9492.2998050000006</v>
      </c>
      <c r="C565" s="8">
        <v>25887.380859000001</v>
      </c>
      <c r="D565" s="8">
        <v>21566.849609000001</v>
      </c>
      <c r="E565" s="19">
        <f t="shared" si="25"/>
        <v>8.8036585590391559E-3</v>
      </c>
      <c r="F565" s="19">
        <f t="shared" si="26"/>
        <v>-1.0315825774874746E-3</v>
      </c>
      <c r="G565" s="19">
        <f t="shared" si="27"/>
        <v>-8.180690589883519E-4</v>
      </c>
      <c r="K565" s="78"/>
      <c r="L565" s="78"/>
      <c r="M565" s="78"/>
    </row>
    <row r="566" spans="1:13" x14ac:dyDescent="0.3">
      <c r="A566" s="5">
        <v>43544</v>
      </c>
      <c r="B566" s="8">
        <v>9405.5996090000008</v>
      </c>
      <c r="C566" s="8">
        <v>25745.669922000001</v>
      </c>
      <c r="D566" s="8">
        <v>21608.919922000001</v>
      </c>
      <c r="E566" s="19">
        <f t="shared" si="25"/>
        <v>-9.1757080932697091E-3</v>
      </c>
      <c r="F566" s="19">
        <f t="shared" si="26"/>
        <v>-5.4891698507248928E-3</v>
      </c>
      <c r="G566" s="19">
        <f t="shared" si="27"/>
        <v>1.9487933519901906E-3</v>
      </c>
      <c r="K566" s="78"/>
      <c r="L566" s="78"/>
      <c r="M566" s="78"/>
    </row>
    <row r="567" spans="1:13" x14ac:dyDescent="0.3">
      <c r="A567" s="5">
        <v>43545</v>
      </c>
      <c r="B567" s="8">
        <v>9355.5996090000008</v>
      </c>
      <c r="C567" s="8">
        <v>25962.509765999999</v>
      </c>
      <c r="D567" s="8">
        <v>21608.919922000001</v>
      </c>
      <c r="E567" s="19">
        <f t="shared" si="25"/>
        <v>-5.3301622989641107E-3</v>
      </c>
      <c r="F567" s="19">
        <f t="shared" si="26"/>
        <v>8.3871107594705313E-3</v>
      </c>
      <c r="G567" s="19">
        <f t="shared" si="27"/>
        <v>0</v>
      </c>
      <c r="K567" s="78"/>
      <c r="L567" s="78"/>
      <c r="M567" s="78"/>
    </row>
    <row r="568" spans="1:13" x14ac:dyDescent="0.3">
      <c r="A568" s="5">
        <v>43546</v>
      </c>
      <c r="B568" s="8">
        <v>9199.4003909999992</v>
      </c>
      <c r="C568" s="8">
        <v>25502.320313</v>
      </c>
      <c r="D568" s="8">
        <v>21627.339843999998</v>
      </c>
      <c r="E568" s="19">
        <f t="shared" si="25"/>
        <v>-1.6836745661735781E-2</v>
      </c>
      <c r="F568" s="19">
        <f t="shared" si="26"/>
        <v>-1.7884124668614425E-2</v>
      </c>
      <c r="G568" s="19">
        <f t="shared" si="27"/>
        <v>8.520590455372844E-4</v>
      </c>
      <c r="K568" s="78"/>
      <c r="L568" s="78"/>
      <c r="M568" s="78"/>
    </row>
    <row r="569" spans="1:13" x14ac:dyDescent="0.3">
      <c r="A569" s="5">
        <v>43549</v>
      </c>
      <c r="B569" s="8">
        <v>9179.9003909999992</v>
      </c>
      <c r="C569" s="8">
        <v>25516.830077999999</v>
      </c>
      <c r="D569" s="8">
        <v>20977.109375</v>
      </c>
      <c r="E569" s="19">
        <f t="shared" si="25"/>
        <v>-2.1219531197791811E-3</v>
      </c>
      <c r="F569" s="19">
        <f t="shared" si="26"/>
        <v>5.687968255054575E-4</v>
      </c>
      <c r="G569" s="19">
        <f t="shared" si="27"/>
        <v>-3.0526434396250461E-2</v>
      </c>
      <c r="K569" s="78"/>
      <c r="L569" s="78"/>
      <c r="M569" s="78"/>
    </row>
    <row r="570" spans="1:13" x14ac:dyDescent="0.3">
      <c r="A570" s="5">
        <v>43550</v>
      </c>
      <c r="B570" s="8">
        <v>9183.0996090000008</v>
      </c>
      <c r="C570" s="8">
        <v>25657.730468999998</v>
      </c>
      <c r="D570" s="8">
        <v>21428.390625</v>
      </c>
      <c r="E570" s="19">
        <f t="shared" si="25"/>
        <v>3.4844176140821459E-4</v>
      </c>
      <c r="F570" s="19">
        <f t="shared" si="26"/>
        <v>5.5066715001498186E-3</v>
      </c>
      <c r="G570" s="19">
        <f t="shared" si="27"/>
        <v>2.1284894058334197E-2</v>
      </c>
      <c r="K570" s="78"/>
      <c r="L570" s="78"/>
      <c r="M570" s="78"/>
    </row>
    <row r="571" spans="1:13" x14ac:dyDescent="0.3">
      <c r="A571" s="5">
        <v>43551</v>
      </c>
      <c r="B571" s="8">
        <v>9229.9003909999992</v>
      </c>
      <c r="C571" s="8">
        <v>25625.589843999998</v>
      </c>
      <c r="D571" s="8">
        <v>21378.730468999998</v>
      </c>
      <c r="E571" s="19">
        <f t="shared" si="25"/>
        <v>5.083460900861406E-3</v>
      </c>
      <c r="F571" s="19">
        <f t="shared" si="26"/>
        <v>-1.2534535210266089E-3</v>
      </c>
      <c r="G571" s="19">
        <f t="shared" si="27"/>
        <v>-2.3201830447182282E-3</v>
      </c>
      <c r="K571" s="78"/>
      <c r="L571" s="78"/>
      <c r="M571" s="78"/>
    </row>
    <row r="572" spans="1:13" x14ac:dyDescent="0.3">
      <c r="A572" s="5">
        <v>43552</v>
      </c>
      <c r="B572" s="8">
        <v>9174.7001949999994</v>
      </c>
      <c r="C572" s="8">
        <v>25717.460938</v>
      </c>
      <c r="D572" s="8">
        <v>21033.759765999999</v>
      </c>
      <c r="E572" s="19">
        <f t="shared" si="25"/>
        <v>-5.9985394697309024E-3</v>
      </c>
      <c r="F572" s="19">
        <f t="shared" si="26"/>
        <v>3.5787196378837156E-3</v>
      </c>
      <c r="G572" s="19">
        <f t="shared" si="27"/>
        <v>-1.6267769650796456E-2</v>
      </c>
      <c r="K572" s="78"/>
      <c r="L572" s="78"/>
      <c r="M572" s="78"/>
    </row>
    <row r="573" spans="1:13" x14ac:dyDescent="0.3">
      <c r="A573" s="5">
        <v>43553</v>
      </c>
      <c r="B573" s="8">
        <v>9240.2998050000006</v>
      </c>
      <c r="C573" s="8">
        <v>25928.679688</v>
      </c>
      <c r="D573" s="8">
        <v>21205.810547000001</v>
      </c>
      <c r="E573" s="19">
        <f t="shared" si="25"/>
        <v>7.1246144433159799E-3</v>
      </c>
      <c r="F573" s="19">
        <f t="shared" si="26"/>
        <v>8.179504801663736E-3</v>
      </c>
      <c r="G573" s="19">
        <f t="shared" si="27"/>
        <v>8.1464717200746065E-3</v>
      </c>
      <c r="K573" s="78"/>
      <c r="L573" s="78"/>
      <c r="M573" s="78"/>
    </row>
    <row r="574" spans="1:13" x14ac:dyDescent="0.3">
      <c r="A574" s="5">
        <v>43556</v>
      </c>
      <c r="B574" s="8">
        <v>9341.7001949999994</v>
      </c>
      <c r="C574" s="8">
        <v>26258.419922000001</v>
      </c>
      <c r="D574" s="8">
        <v>21509.029297000001</v>
      </c>
      <c r="E574" s="19">
        <f t="shared" si="25"/>
        <v>1.0913937844742577E-2</v>
      </c>
      <c r="F574" s="19">
        <f t="shared" si="26"/>
        <v>1.2637016603175988E-2</v>
      </c>
      <c r="G574" s="19">
        <f t="shared" si="27"/>
        <v>1.4197587744451312E-2</v>
      </c>
      <c r="K574" s="78"/>
      <c r="L574" s="78"/>
      <c r="M574" s="78"/>
    </row>
    <row r="575" spans="1:13" x14ac:dyDescent="0.3">
      <c r="A575" s="5">
        <v>43557</v>
      </c>
      <c r="B575" s="8">
        <v>9363.5</v>
      </c>
      <c r="C575" s="8">
        <v>26179.130859000001</v>
      </c>
      <c r="D575" s="8">
        <v>21505.310547000001</v>
      </c>
      <c r="E575" s="19">
        <f t="shared" si="25"/>
        <v>2.3308828178931961E-3</v>
      </c>
      <c r="F575" s="19">
        <f t="shared" si="26"/>
        <v>-3.024135271252885E-3</v>
      </c>
      <c r="G575" s="19">
        <f t="shared" si="27"/>
        <v>-1.7290745471171905E-4</v>
      </c>
      <c r="K575" s="78"/>
      <c r="L575" s="78"/>
      <c r="M575" s="78"/>
    </row>
    <row r="576" spans="1:13" x14ac:dyDescent="0.3">
      <c r="A576" s="5">
        <v>43558</v>
      </c>
      <c r="B576" s="8">
        <v>9487.7998050000006</v>
      </c>
      <c r="C576" s="8">
        <v>26218.130859000001</v>
      </c>
      <c r="D576" s="8">
        <v>21713.210938</v>
      </c>
      <c r="E576" s="19">
        <f t="shared" si="25"/>
        <v>1.3187590004052804E-2</v>
      </c>
      <c r="F576" s="19">
        <f t="shared" si="26"/>
        <v>1.4886276848563404E-3</v>
      </c>
      <c r="G576" s="19">
        <f t="shared" si="27"/>
        <v>9.6209674700202114E-3</v>
      </c>
      <c r="K576" s="78"/>
      <c r="L576" s="78"/>
      <c r="M576" s="78"/>
    </row>
    <row r="577" spans="1:13" x14ac:dyDescent="0.3">
      <c r="A577" s="5">
        <v>43559</v>
      </c>
      <c r="B577" s="8">
        <v>9534.0996090000008</v>
      </c>
      <c r="C577" s="8">
        <v>26384.630859000001</v>
      </c>
      <c r="D577" s="8">
        <v>21724.949218999998</v>
      </c>
      <c r="E577" s="19">
        <f t="shared" si="25"/>
        <v>4.8680622714680193E-3</v>
      </c>
      <c r="F577" s="19">
        <f t="shared" si="26"/>
        <v>6.3304872445217389E-3</v>
      </c>
      <c r="G577" s="19">
        <f t="shared" si="27"/>
        <v>5.4045941371823488E-4</v>
      </c>
      <c r="K577" s="78"/>
      <c r="L577" s="78"/>
      <c r="M577" s="78"/>
    </row>
    <row r="578" spans="1:13" x14ac:dyDescent="0.3">
      <c r="A578" s="5">
        <v>43560</v>
      </c>
      <c r="B578" s="8">
        <v>9510.2998050000006</v>
      </c>
      <c r="C578" s="8">
        <v>26424.990234000001</v>
      </c>
      <c r="D578" s="8">
        <v>21807.5</v>
      </c>
      <c r="E578" s="19">
        <f t="shared" si="25"/>
        <v>-2.4994031969647092E-3</v>
      </c>
      <c r="F578" s="19">
        <f t="shared" si="26"/>
        <v>1.5284859850236972E-3</v>
      </c>
      <c r="G578" s="19">
        <f t="shared" si="27"/>
        <v>3.7926136218522917E-3</v>
      </c>
      <c r="K578" s="78"/>
      <c r="L578" s="78"/>
      <c r="M578" s="78"/>
    </row>
    <row r="579" spans="1:13" x14ac:dyDescent="0.3">
      <c r="A579" s="5">
        <v>43563</v>
      </c>
      <c r="B579" s="8">
        <v>9437.7001949999994</v>
      </c>
      <c r="C579" s="8">
        <v>26341.019531000002</v>
      </c>
      <c r="D579" s="8">
        <v>21761.650390999999</v>
      </c>
      <c r="E579" s="19">
        <f t="shared" si="25"/>
        <v>-7.6630742315938515E-3</v>
      </c>
      <c r="F579" s="19">
        <f t="shared" si="26"/>
        <v>-3.1827600479536139E-3</v>
      </c>
      <c r="G579" s="19">
        <f t="shared" si="27"/>
        <v>-2.1046830389621993E-3</v>
      </c>
      <c r="K579" s="78"/>
      <c r="L579" s="78"/>
      <c r="M579" s="78"/>
    </row>
    <row r="580" spans="1:13" x14ac:dyDescent="0.3">
      <c r="A580" s="5">
        <v>43564</v>
      </c>
      <c r="B580" s="8">
        <v>9407.7998050000006</v>
      </c>
      <c r="C580" s="8">
        <v>26150.580077999999</v>
      </c>
      <c r="D580" s="8">
        <v>21802.589843999998</v>
      </c>
      <c r="E580" s="19">
        <f t="shared" ref="E580:E643" si="28">LN(B580/B579)</f>
        <v>-3.1732153659654299E-3</v>
      </c>
      <c r="F580" s="19">
        <f t="shared" ref="F580:F643" si="29">LN(C580/C579)</f>
        <v>-7.256029154008377E-3</v>
      </c>
      <c r="G580" s="19">
        <f t="shared" ref="G580:G643" si="30">LN(D580/D579)</f>
        <v>1.8794986360722795E-3</v>
      </c>
      <c r="K580" s="78"/>
      <c r="L580" s="78"/>
      <c r="M580" s="78"/>
    </row>
    <row r="581" spans="1:13" x14ac:dyDescent="0.3">
      <c r="A581" s="5">
        <v>43565</v>
      </c>
      <c r="B581" s="8">
        <v>9406.5</v>
      </c>
      <c r="C581" s="8">
        <v>26157.160156000002</v>
      </c>
      <c r="D581" s="8">
        <v>21687.570313</v>
      </c>
      <c r="E581" s="19">
        <f t="shared" si="28"/>
        <v>-1.3817203037484182E-4</v>
      </c>
      <c r="F581" s="19">
        <f t="shared" si="29"/>
        <v>2.5159098845702179E-4</v>
      </c>
      <c r="G581" s="19">
        <f t="shared" si="30"/>
        <v>-5.2894631225414834E-3</v>
      </c>
      <c r="K581" s="78"/>
      <c r="L581" s="78"/>
      <c r="M581" s="78"/>
    </row>
    <row r="582" spans="1:13" x14ac:dyDescent="0.3">
      <c r="A582" s="5">
        <v>43566</v>
      </c>
      <c r="B582" s="8">
        <v>9445.4003909999992</v>
      </c>
      <c r="C582" s="8">
        <v>26143.050781000002</v>
      </c>
      <c r="D582" s="8">
        <v>21711.380859000001</v>
      </c>
      <c r="E582" s="19">
        <f t="shared" si="28"/>
        <v>4.1269522334540804E-3</v>
      </c>
      <c r="F582" s="19">
        <f t="shared" si="29"/>
        <v>-5.395532862873852E-4</v>
      </c>
      <c r="G582" s="19">
        <f t="shared" si="30"/>
        <v>1.0972868120569471E-3</v>
      </c>
      <c r="K582" s="78"/>
      <c r="L582" s="78"/>
      <c r="M582" s="78"/>
    </row>
    <row r="583" spans="1:13" x14ac:dyDescent="0.3">
      <c r="A583" s="5">
        <v>43567</v>
      </c>
      <c r="B583" s="8">
        <v>9468.5</v>
      </c>
      <c r="C583" s="8">
        <v>26412.300781000002</v>
      </c>
      <c r="D583" s="8">
        <v>21870.560547000001</v>
      </c>
      <c r="E583" s="19">
        <f t="shared" si="28"/>
        <v>2.4426078183205479E-3</v>
      </c>
      <c r="F583" s="19">
        <f t="shared" si="29"/>
        <v>1.0246429628621413E-2</v>
      </c>
      <c r="G583" s="19">
        <f t="shared" si="30"/>
        <v>7.3048786125470243E-3</v>
      </c>
      <c r="K583" s="78"/>
      <c r="L583" s="78"/>
      <c r="M583" s="78"/>
    </row>
    <row r="584" spans="1:13" x14ac:dyDescent="0.3">
      <c r="A584" s="5">
        <v>43570</v>
      </c>
      <c r="B584" s="8">
        <v>9497.0996090000008</v>
      </c>
      <c r="C584" s="8">
        <v>26384.769531000002</v>
      </c>
      <c r="D584" s="8">
        <v>22169.109375</v>
      </c>
      <c r="E584" s="19">
        <f t="shared" si="28"/>
        <v>3.0159479550323381E-3</v>
      </c>
      <c r="F584" s="19">
        <f t="shared" si="29"/>
        <v>-1.042908340659357E-3</v>
      </c>
      <c r="G584" s="19">
        <f t="shared" si="30"/>
        <v>1.3558385066426685E-2</v>
      </c>
      <c r="K584" s="78"/>
      <c r="L584" s="78"/>
      <c r="M584" s="78"/>
    </row>
    <row r="585" spans="1:13" x14ac:dyDescent="0.3">
      <c r="A585" s="5">
        <v>43571</v>
      </c>
      <c r="B585" s="8">
        <v>9497.2998050000006</v>
      </c>
      <c r="C585" s="8">
        <v>26452.660156000002</v>
      </c>
      <c r="D585" s="8">
        <v>22221.660156000002</v>
      </c>
      <c r="E585" s="19">
        <f t="shared" si="28"/>
        <v>2.1079476707146796E-5</v>
      </c>
      <c r="F585" s="19">
        <f t="shared" si="29"/>
        <v>2.5697942827178455E-3</v>
      </c>
      <c r="G585" s="19">
        <f t="shared" si="30"/>
        <v>2.3676456211088291E-3</v>
      </c>
      <c r="K585" s="78"/>
      <c r="L585" s="78"/>
      <c r="M585" s="78"/>
    </row>
    <row r="586" spans="1:13" x14ac:dyDescent="0.3">
      <c r="A586" s="5">
        <v>43572</v>
      </c>
      <c r="B586" s="8">
        <v>9549.7998050000006</v>
      </c>
      <c r="C586" s="8">
        <v>26449.539063</v>
      </c>
      <c r="D586" s="8">
        <v>22277.970702999999</v>
      </c>
      <c r="E586" s="19">
        <f t="shared" si="28"/>
        <v>5.5126642931283484E-3</v>
      </c>
      <c r="F586" s="19">
        <f t="shared" si="29"/>
        <v>-1.1799483007128332E-4</v>
      </c>
      <c r="G586" s="19">
        <f t="shared" si="30"/>
        <v>2.5308334459999008E-3</v>
      </c>
      <c r="K586" s="78"/>
      <c r="L586" s="78"/>
      <c r="M586" s="78"/>
    </row>
    <row r="587" spans="1:13" x14ac:dyDescent="0.3">
      <c r="A587" s="5">
        <v>43573</v>
      </c>
      <c r="B587" s="8">
        <v>9581.9003909999992</v>
      </c>
      <c r="C587" s="8">
        <v>26559.539063</v>
      </c>
      <c r="D587" s="8">
        <v>22090.119140999999</v>
      </c>
      <c r="E587" s="19">
        <f t="shared" si="28"/>
        <v>3.3557515322774627E-3</v>
      </c>
      <c r="F587" s="19">
        <f t="shared" si="29"/>
        <v>4.1502384791355712E-3</v>
      </c>
      <c r="G587" s="19">
        <f t="shared" si="30"/>
        <v>-8.4679185045193166E-3</v>
      </c>
      <c r="K587" s="78"/>
      <c r="L587" s="78"/>
      <c r="M587" s="78"/>
    </row>
    <row r="588" spans="1:13" x14ac:dyDescent="0.3">
      <c r="A588" s="5">
        <v>43578</v>
      </c>
      <c r="B588" s="8">
        <v>9527.2001949999994</v>
      </c>
      <c r="C588" s="8">
        <v>26656.390625</v>
      </c>
      <c r="D588" s="8">
        <v>22259.740234000001</v>
      </c>
      <c r="E588" s="19">
        <f t="shared" si="28"/>
        <v>-5.7250570386060259E-3</v>
      </c>
      <c r="F588" s="19">
        <f t="shared" si="29"/>
        <v>3.6399502743605858E-3</v>
      </c>
      <c r="G588" s="19">
        <f t="shared" si="30"/>
        <v>7.6492652942568564E-3</v>
      </c>
      <c r="K588" s="78"/>
      <c r="L588" s="78"/>
      <c r="M588" s="78"/>
    </row>
    <row r="589" spans="1:13" x14ac:dyDescent="0.3">
      <c r="A589" s="5">
        <v>43579</v>
      </c>
      <c r="B589" s="8">
        <v>9456.4003909999992</v>
      </c>
      <c r="C589" s="8">
        <v>26597.050781000002</v>
      </c>
      <c r="D589" s="8">
        <v>22200</v>
      </c>
      <c r="E589" s="19">
        <f t="shared" si="28"/>
        <v>-7.4590836381987508E-3</v>
      </c>
      <c r="F589" s="19">
        <f t="shared" si="29"/>
        <v>-2.2285834302157681E-3</v>
      </c>
      <c r="G589" s="19">
        <f t="shared" si="30"/>
        <v>-2.6873872694481143E-3</v>
      </c>
      <c r="K589" s="78"/>
      <c r="L589" s="78"/>
      <c r="M589" s="78"/>
    </row>
    <row r="590" spans="1:13" x14ac:dyDescent="0.3">
      <c r="A590" s="5">
        <v>43580</v>
      </c>
      <c r="B590" s="8">
        <v>9501.2001949999994</v>
      </c>
      <c r="C590" s="8">
        <v>26462.080077999999</v>
      </c>
      <c r="D590" s="8">
        <v>22307.580077999999</v>
      </c>
      <c r="E590" s="19">
        <f t="shared" si="28"/>
        <v>4.7263246413608616E-3</v>
      </c>
      <c r="F590" s="19">
        <f t="shared" si="29"/>
        <v>-5.0875689797157302E-3</v>
      </c>
      <c r="G590" s="19">
        <f t="shared" si="30"/>
        <v>4.8342456418868909E-3</v>
      </c>
      <c r="K590" s="78"/>
      <c r="L590" s="78"/>
      <c r="M590" s="78"/>
    </row>
    <row r="591" spans="1:13" x14ac:dyDescent="0.3">
      <c r="A591" s="5">
        <v>43581</v>
      </c>
      <c r="B591" s="8">
        <v>9506</v>
      </c>
      <c r="C591" s="8">
        <v>26543.330077999999</v>
      </c>
      <c r="D591" s="8">
        <v>22258.730468999998</v>
      </c>
      <c r="E591" s="19">
        <f t="shared" si="28"/>
        <v>5.0505124929340717E-4</v>
      </c>
      <c r="F591" s="19">
        <f t="shared" si="29"/>
        <v>3.0657271926688E-3</v>
      </c>
      <c r="G591" s="19">
        <f t="shared" si="30"/>
        <v>-2.192222239805613E-3</v>
      </c>
      <c r="K591" s="78"/>
      <c r="L591" s="78"/>
      <c r="M591" s="78"/>
    </row>
    <row r="592" spans="1:13" x14ac:dyDescent="0.3">
      <c r="A592" s="5">
        <v>43584</v>
      </c>
      <c r="B592" s="8">
        <v>9517.2001949999994</v>
      </c>
      <c r="C592" s="8">
        <v>26554.390625</v>
      </c>
      <c r="D592" s="8">
        <v>22258.730468999998</v>
      </c>
      <c r="E592" s="19">
        <f t="shared" si="28"/>
        <v>1.1775301925387252E-3</v>
      </c>
      <c r="F592" s="19">
        <f t="shared" si="29"/>
        <v>4.1661099623627927E-4</v>
      </c>
      <c r="G592" s="19">
        <f t="shared" si="30"/>
        <v>0</v>
      </c>
      <c r="K592" s="78"/>
      <c r="L592" s="78"/>
      <c r="M592" s="78"/>
    </row>
    <row r="593" spans="1:13" x14ac:dyDescent="0.3">
      <c r="A593" s="5">
        <v>43585</v>
      </c>
      <c r="B593" s="8">
        <v>9570.5996090000008</v>
      </c>
      <c r="C593" s="8">
        <v>26592.910156000002</v>
      </c>
      <c r="D593" s="8">
        <v>22258.730468999998</v>
      </c>
      <c r="E593" s="19">
        <f t="shared" si="28"/>
        <v>5.5951501856802456E-3</v>
      </c>
      <c r="F593" s="19">
        <f t="shared" si="29"/>
        <v>1.4495388167831613E-3</v>
      </c>
      <c r="G593" s="19">
        <f t="shared" si="30"/>
        <v>0</v>
      </c>
      <c r="K593" s="78"/>
      <c r="L593" s="78"/>
      <c r="M593" s="78"/>
    </row>
    <row r="594" spans="1:13" x14ac:dyDescent="0.3">
      <c r="A594" s="5">
        <v>43587</v>
      </c>
      <c r="B594" s="8">
        <v>9418.2001949999994</v>
      </c>
      <c r="C594" s="8">
        <v>26307.789063</v>
      </c>
      <c r="D594" s="8">
        <v>22258.730468999998</v>
      </c>
      <c r="E594" s="19">
        <f t="shared" si="28"/>
        <v>-1.6051850338364568E-2</v>
      </c>
      <c r="F594" s="19">
        <f t="shared" si="29"/>
        <v>-1.0779587344396787E-2</v>
      </c>
      <c r="G594" s="19">
        <f t="shared" si="30"/>
        <v>0</v>
      </c>
      <c r="K594" s="78"/>
      <c r="L594" s="78"/>
      <c r="M594" s="78"/>
    </row>
    <row r="595" spans="1:13" x14ac:dyDescent="0.3">
      <c r="A595" s="5">
        <v>43588</v>
      </c>
      <c r="B595" s="8">
        <v>9409.5996090000008</v>
      </c>
      <c r="C595" s="8">
        <v>26504.949218999998</v>
      </c>
      <c r="D595" s="8">
        <v>22258.730468999998</v>
      </c>
      <c r="E595" s="19">
        <f t="shared" si="28"/>
        <v>-9.1360506142577869E-4</v>
      </c>
      <c r="F595" s="19">
        <f t="shared" si="29"/>
        <v>7.4664211076355637E-3</v>
      </c>
      <c r="G595" s="19">
        <f t="shared" si="30"/>
        <v>0</v>
      </c>
      <c r="K595" s="78"/>
      <c r="L595" s="78"/>
      <c r="M595" s="78"/>
    </row>
    <row r="596" spans="1:13" x14ac:dyDescent="0.3">
      <c r="A596" s="5">
        <v>43591</v>
      </c>
      <c r="B596" s="8">
        <v>9331</v>
      </c>
      <c r="C596" s="8">
        <v>26438.480468999998</v>
      </c>
      <c r="D596" s="8">
        <v>22258.730468999998</v>
      </c>
      <c r="E596" s="19">
        <f t="shared" si="28"/>
        <v>-8.3882129183614779E-3</v>
      </c>
      <c r="F596" s="19">
        <f t="shared" si="29"/>
        <v>-2.5109361185848295E-3</v>
      </c>
      <c r="G596" s="19">
        <f t="shared" si="30"/>
        <v>0</v>
      </c>
      <c r="K596" s="78"/>
      <c r="L596" s="78"/>
      <c r="M596" s="78"/>
    </row>
    <row r="597" spans="1:13" x14ac:dyDescent="0.3">
      <c r="A597" s="5">
        <v>43592</v>
      </c>
      <c r="B597" s="8">
        <v>9235.0996090000008</v>
      </c>
      <c r="C597" s="8">
        <v>25965.089843999998</v>
      </c>
      <c r="D597" s="8">
        <v>21923.720702999999</v>
      </c>
      <c r="E597" s="19">
        <f t="shared" si="28"/>
        <v>-1.0330790627448063E-2</v>
      </c>
      <c r="F597" s="19">
        <f t="shared" si="29"/>
        <v>-1.8067604929975289E-2</v>
      </c>
      <c r="G597" s="19">
        <f t="shared" si="30"/>
        <v>-1.5165124504356113E-2</v>
      </c>
      <c r="K597" s="78"/>
      <c r="L597" s="78"/>
      <c r="M597" s="78"/>
    </row>
    <row r="598" spans="1:13" x14ac:dyDescent="0.3">
      <c r="A598" s="5">
        <v>43593</v>
      </c>
      <c r="B598" s="8">
        <v>9227</v>
      </c>
      <c r="C598" s="8">
        <v>25967.330077999999</v>
      </c>
      <c r="D598" s="8">
        <v>21602.589843999998</v>
      </c>
      <c r="E598" s="19">
        <f t="shared" si="28"/>
        <v>-8.7743102801809004E-4</v>
      </c>
      <c r="F598" s="19">
        <f t="shared" si="29"/>
        <v>8.6274970615761397E-5</v>
      </c>
      <c r="G598" s="19">
        <f t="shared" si="30"/>
        <v>-1.4755980088107046E-2</v>
      </c>
      <c r="K598" s="78"/>
      <c r="L598" s="78"/>
      <c r="M598" s="78"/>
    </row>
    <row r="599" spans="1:13" x14ac:dyDescent="0.3">
      <c r="A599" s="5">
        <v>43594</v>
      </c>
      <c r="B599" s="8">
        <v>9095.2001949999994</v>
      </c>
      <c r="C599" s="8">
        <v>25828.359375</v>
      </c>
      <c r="D599" s="8">
        <v>21402.130859000001</v>
      </c>
      <c r="E599" s="19">
        <f t="shared" si="28"/>
        <v>-1.4387145323778872E-2</v>
      </c>
      <c r="F599" s="19">
        <f t="shared" si="29"/>
        <v>-5.3661236269864172E-3</v>
      </c>
      <c r="G599" s="19">
        <f t="shared" si="30"/>
        <v>-9.3227177666257918E-3</v>
      </c>
      <c r="K599" s="78"/>
      <c r="L599" s="78"/>
      <c r="M599" s="78"/>
    </row>
    <row r="600" spans="1:13" x14ac:dyDescent="0.3">
      <c r="A600" s="5">
        <v>43595</v>
      </c>
      <c r="B600" s="8">
        <v>9117.5</v>
      </c>
      <c r="C600" s="8">
        <v>25942.369140999999</v>
      </c>
      <c r="D600" s="8">
        <v>21344.919922000001</v>
      </c>
      <c r="E600" s="19">
        <f t="shared" si="28"/>
        <v>2.4488204280583214E-3</v>
      </c>
      <c r="F600" s="19">
        <f t="shared" si="29"/>
        <v>4.4044174603406604E-3</v>
      </c>
      <c r="G600" s="19">
        <f t="shared" si="30"/>
        <v>-2.6767213229289904E-3</v>
      </c>
      <c r="K600" s="78"/>
      <c r="L600" s="78"/>
      <c r="M600" s="78"/>
    </row>
    <row r="601" spans="1:13" x14ac:dyDescent="0.3">
      <c r="A601" s="5">
        <v>43598</v>
      </c>
      <c r="B601" s="8">
        <v>9046.7998050000006</v>
      </c>
      <c r="C601" s="8">
        <v>25324.990234000001</v>
      </c>
      <c r="D601" s="8">
        <v>21191.279297000001</v>
      </c>
      <c r="E601" s="19">
        <f t="shared" si="28"/>
        <v>-7.7845612317618187E-3</v>
      </c>
      <c r="F601" s="19">
        <f t="shared" si="29"/>
        <v>-2.4085841782862223E-2</v>
      </c>
      <c r="G601" s="19">
        <f t="shared" si="30"/>
        <v>-7.2240254646553188E-3</v>
      </c>
      <c r="K601" s="78"/>
      <c r="L601" s="78"/>
      <c r="M601" s="78"/>
    </row>
    <row r="602" spans="1:13" x14ac:dyDescent="0.3">
      <c r="A602" s="5">
        <v>43599</v>
      </c>
      <c r="B602" s="8">
        <v>9127.5996090000008</v>
      </c>
      <c r="C602" s="8">
        <v>25532.050781000002</v>
      </c>
      <c r="D602" s="8">
        <v>21067.230468999998</v>
      </c>
      <c r="E602" s="19">
        <f t="shared" si="28"/>
        <v>8.8916650840852509E-3</v>
      </c>
      <c r="F602" s="19">
        <f t="shared" si="29"/>
        <v>8.1428917998814451E-3</v>
      </c>
      <c r="G602" s="19">
        <f t="shared" si="30"/>
        <v>-5.8709682380688223E-3</v>
      </c>
      <c r="K602" s="78"/>
      <c r="L602" s="78"/>
      <c r="M602" s="78"/>
    </row>
    <row r="603" spans="1:13" x14ac:dyDescent="0.3">
      <c r="A603" s="5">
        <v>43600</v>
      </c>
      <c r="B603" s="8">
        <v>9177.0996090000008</v>
      </c>
      <c r="C603" s="8">
        <v>25648.019531000002</v>
      </c>
      <c r="D603" s="8">
        <v>21188.560547000001</v>
      </c>
      <c r="E603" s="19">
        <f t="shared" si="28"/>
        <v>5.4084604256673281E-3</v>
      </c>
      <c r="F603" s="19">
        <f t="shared" si="29"/>
        <v>4.5318010610755069E-3</v>
      </c>
      <c r="G603" s="19">
        <f t="shared" si="30"/>
        <v>5.7426643080049737E-3</v>
      </c>
      <c r="K603" s="78"/>
      <c r="L603" s="78"/>
      <c r="M603" s="78"/>
    </row>
    <row r="604" spans="1:13" x14ac:dyDescent="0.3">
      <c r="A604" s="5">
        <v>43601</v>
      </c>
      <c r="B604" s="8">
        <v>9304.2998050000006</v>
      </c>
      <c r="C604" s="8">
        <v>25862.679688</v>
      </c>
      <c r="D604" s="8">
        <v>21062.980468999998</v>
      </c>
      <c r="E604" s="19">
        <f t="shared" si="28"/>
        <v>1.3765429955834338E-2</v>
      </c>
      <c r="F604" s="19">
        <f t="shared" si="29"/>
        <v>8.3346334989495962E-3</v>
      </c>
      <c r="G604" s="19">
        <f t="shared" si="30"/>
        <v>-5.9444197666079102E-3</v>
      </c>
      <c r="K604" s="78"/>
      <c r="L604" s="78"/>
      <c r="M604" s="78"/>
    </row>
    <row r="605" spans="1:13" x14ac:dyDescent="0.3">
      <c r="A605" s="5">
        <v>43602</v>
      </c>
      <c r="B605" s="8">
        <v>9280.0996090000008</v>
      </c>
      <c r="C605" s="8">
        <v>25764</v>
      </c>
      <c r="D605" s="8">
        <v>21250.089843999998</v>
      </c>
      <c r="E605" s="19">
        <f t="shared" si="28"/>
        <v>-2.6043574655717286E-3</v>
      </c>
      <c r="F605" s="19">
        <f t="shared" si="29"/>
        <v>-3.8228221830841711E-3</v>
      </c>
      <c r="G605" s="19">
        <f t="shared" si="30"/>
        <v>8.8441038774591703E-3</v>
      </c>
      <c r="K605" s="78"/>
      <c r="L605" s="78"/>
      <c r="M605" s="78"/>
    </row>
    <row r="606" spans="1:13" x14ac:dyDescent="0.3">
      <c r="A606" s="5">
        <v>43605</v>
      </c>
      <c r="B606" s="8">
        <v>9199.7001949999994</v>
      </c>
      <c r="C606" s="8">
        <v>25679.900390999999</v>
      </c>
      <c r="D606" s="8">
        <v>21301.730468999998</v>
      </c>
      <c r="E606" s="19">
        <f t="shared" si="28"/>
        <v>-8.7013844449410609E-3</v>
      </c>
      <c r="F606" s="19">
        <f t="shared" si="29"/>
        <v>-3.2695687255468913E-3</v>
      </c>
      <c r="G606" s="19">
        <f t="shared" si="30"/>
        <v>2.4271887769990652E-3</v>
      </c>
      <c r="K606" s="78"/>
      <c r="L606" s="78"/>
      <c r="M606" s="78"/>
    </row>
    <row r="607" spans="1:13" x14ac:dyDescent="0.3">
      <c r="A607" s="5">
        <v>43606</v>
      </c>
      <c r="B607" s="8">
        <v>9239.0996090000008</v>
      </c>
      <c r="C607" s="8">
        <v>25877.330077999999</v>
      </c>
      <c r="D607" s="8">
        <v>21272.449218999998</v>
      </c>
      <c r="E607" s="19">
        <f t="shared" si="28"/>
        <v>4.2735399680983929E-3</v>
      </c>
      <c r="F607" s="19">
        <f t="shared" si="29"/>
        <v>7.6586988957301708E-3</v>
      </c>
      <c r="G607" s="19">
        <f t="shared" si="30"/>
        <v>-1.3755405192317433E-3</v>
      </c>
      <c r="K607" s="78"/>
      <c r="L607" s="78"/>
      <c r="M607" s="78"/>
    </row>
    <row r="608" spans="1:13" x14ac:dyDescent="0.3">
      <c r="A608" s="5">
        <v>43607</v>
      </c>
      <c r="B608" s="8">
        <v>9232.2001949999994</v>
      </c>
      <c r="C608" s="8">
        <v>25776.609375</v>
      </c>
      <c r="D608" s="8">
        <v>21283.369140999999</v>
      </c>
      <c r="E608" s="19">
        <f t="shared" si="28"/>
        <v>-7.4704156113263715E-4</v>
      </c>
      <c r="F608" s="19">
        <f t="shared" si="29"/>
        <v>-3.8998315218173986E-3</v>
      </c>
      <c r="G608" s="19">
        <f t="shared" si="30"/>
        <v>5.1320466439146628E-4</v>
      </c>
      <c r="K608" s="78"/>
      <c r="L608" s="78"/>
      <c r="M608" s="78"/>
    </row>
    <row r="609" spans="1:13" x14ac:dyDescent="0.3">
      <c r="A609" s="5">
        <v>43608</v>
      </c>
      <c r="B609" s="8">
        <v>9114</v>
      </c>
      <c r="C609" s="8">
        <v>25490.470702999999</v>
      </c>
      <c r="D609" s="8">
        <v>21151.140625</v>
      </c>
      <c r="E609" s="19">
        <f t="shared" si="28"/>
        <v>-1.2885701589285394E-2</v>
      </c>
      <c r="F609" s="19">
        <f t="shared" si="29"/>
        <v>-1.116278293266721E-2</v>
      </c>
      <c r="G609" s="19">
        <f t="shared" si="30"/>
        <v>-6.2321419384378102E-3</v>
      </c>
      <c r="K609" s="78"/>
      <c r="L609" s="78"/>
      <c r="M609" s="78"/>
    </row>
    <row r="610" spans="1:13" x14ac:dyDescent="0.3">
      <c r="A610" s="5">
        <v>43609</v>
      </c>
      <c r="B610" s="8">
        <v>9174.5996090000008</v>
      </c>
      <c r="C610" s="8">
        <v>25585.689452999999</v>
      </c>
      <c r="D610" s="8">
        <v>21117.220702999999</v>
      </c>
      <c r="E610" s="19">
        <f t="shared" si="28"/>
        <v>6.6270608006702538E-3</v>
      </c>
      <c r="F610" s="19">
        <f t="shared" si="29"/>
        <v>3.7285050410246251E-3</v>
      </c>
      <c r="G610" s="19">
        <f t="shared" si="30"/>
        <v>-1.604979621431126E-3</v>
      </c>
      <c r="K610" s="78"/>
      <c r="L610" s="78"/>
      <c r="M610" s="78"/>
    </row>
    <row r="611" spans="1:13" x14ac:dyDescent="0.3">
      <c r="A611" s="5">
        <v>43612</v>
      </c>
      <c r="B611" s="8">
        <v>9216.4003909999992</v>
      </c>
      <c r="C611" s="8">
        <v>25585.689452999999</v>
      </c>
      <c r="D611" s="8">
        <v>21182.580077999999</v>
      </c>
      <c r="E611" s="19">
        <f t="shared" si="28"/>
        <v>4.5457945714518274E-3</v>
      </c>
      <c r="F611" s="19">
        <f t="shared" si="29"/>
        <v>0</v>
      </c>
      <c r="G611" s="19">
        <f t="shared" si="30"/>
        <v>3.0902947913689252E-3</v>
      </c>
      <c r="K611" s="78"/>
      <c r="L611" s="78"/>
      <c r="M611" s="78"/>
    </row>
    <row r="612" spans="1:13" x14ac:dyDescent="0.3">
      <c r="A612" s="5">
        <v>43613</v>
      </c>
      <c r="B612" s="8">
        <v>9191.7998050000006</v>
      </c>
      <c r="C612" s="8">
        <v>25347.769531000002</v>
      </c>
      <c r="D612" s="8">
        <v>21260.140625</v>
      </c>
      <c r="E612" s="19">
        <f t="shared" si="28"/>
        <v>-2.6727871691077589E-3</v>
      </c>
      <c r="F612" s="19">
        <f t="shared" si="29"/>
        <v>-9.3424502180541723E-3</v>
      </c>
      <c r="G612" s="19">
        <f t="shared" si="30"/>
        <v>3.6548379581747129E-3</v>
      </c>
      <c r="K612" s="78"/>
      <c r="L612" s="78"/>
      <c r="M612" s="78"/>
    </row>
    <row r="613" spans="1:13" x14ac:dyDescent="0.3">
      <c r="A613" s="5">
        <v>43614</v>
      </c>
      <c r="B613" s="8">
        <v>9080.5</v>
      </c>
      <c r="C613" s="8">
        <v>25126.410156000002</v>
      </c>
      <c r="D613" s="8">
        <v>21003.369140999999</v>
      </c>
      <c r="E613" s="19">
        <f t="shared" si="28"/>
        <v>-1.2182503868288954E-2</v>
      </c>
      <c r="F613" s="19">
        <f t="shared" si="29"/>
        <v>-8.771248807116324E-3</v>
      </c>
      <c r="G613" s="19">
        <f t="shared" si="30"/>
        <v>-1.2151127285489565E-2</v>
      </c>
      <c r="K613" s="78"/>
      <c r="L613" s="78"/>
      <c r="M613" s="78"/>
    </row>
    <row r="614" spans="1:13" x14ac:dyDescent="0.3">
      <c r="A614" s="5">
        <v>43615</v>
      </c>
      <c r="B614" s="8">
        <v>9157.7998050000006</v>
      </c>
      <c r="C614" s="8">
        <v>25169.880859000001</v>
      </c>
      <c r="D614" s="8">
        <v>20942.529297000001</v>
      </c>
      <c r="E614" s="19">
        <f t="shared" si="28"/>
        <v>8.4766966972541994E-3</v>
      </c>
      <c r="F614" s="19">
        <f t="shared" si="29"/>
        <v>1.7285852673020121E-3</v>
      </c>
      <c r="G614" s="19">
        <f t="shared" si="30"/>
        <v>-2.9008741702943718E-3</v>
      </c>
      <c r="K614" s="78"/>
      <c r="L614" s="78"/>
      <c r="M614" s="78"/>
    </row>
    <row r="615" spans="1:13" x14ac:dyDescent="0.3">
      <c r="A615" s="5">
        <v>43616</v>
      </c>
      <c r="B615" s="8">
        <v>9004.2001949999994</v>
      </c>
      <c r="C615" s="8">
        <v>24815.039063</v>
      </c>
      <c r="D615" s="8">
        <v>20601.189452999999</v>
      </c>
      <c r="E615" s="19">
        <f t="shared" si="28"/>
        <v>-1.6914797069248574E-2</v>
      </c>
      <c r="F615" s="19">
        <f t="shared" si="29"/>
        <v>-1.4198192476484238E-2</v>
      </c>
      <c r="G615" s="19">
        <f t="shared" si="30"/>
        <v>-1.6433171404965103E-2</v>
      </c>
      <c r="K615" s="78"/>
      <c r="L615" s="78"/>
      <c r="M615" s="78"/>
    </row>
    <row r="616" spans="1:13" x14ac:dyDescent="0.3">
      <c r="A616" s="5">
        <v>43619</v>
      </c>
      <c r="B616" s="8">
        <v>9022.7998050000006</v>
      </c>
      <c r="C616" s="8">
        <v>24819.779297000001</v>
      </c>
      <c r="D616" s="8">
        <v>20410.880859000001</v>
      </c>
      <c r="E616" s="19">
        <f t="shared" si="28"/>
        <v>2.0635287735061045E-3</v>
      </c>
      <c r="F616" s="19">
        <f t="shared" si="29"/>
        <v>1.910043864785806E-4</v>
      </c>
      <c r="G616" s="19">
        <f t="shared" si="30"/>
        <v>-9.2806804682874465E-3</v>
      </c>
      <c r="K616" s="78"/>
      <c r="L616" s="78"/>
      <c r="M616" s="78"/>
    </row>
    <row r="617" spans="1:13" x14ac:dyDescent="0.3">
      <c r="A617" s="5">
        <v>43620</v>
      </c>
      <c r="B617" s="8">
        <v>9117.5996090000008</v>
      </c>
      <c r="C617" s="8">
        <v>25332.179688</v>
      </c>
      <c r="D617" s="8">
        <v>20408.539063</v>
      </c>
      <c r="E617" s="19">
        <f t="shared" si="28"/>
        <v>1.0451883097367467E-2</v>
      </c>
      <c r="F617" s="19">
        <f t="shared" si="29"/>
        <v>2.0434624356234433E-2</v>
      </c>
      <c r="G617" s="19">
        <f t="shared" si="30"/>
        <v>-1.1473930825298331E-4</v>
      </c>
      <c r="K617" s="78"/>
      <c r="L617" s="78"/>
      <c r="M617" s="78"/>
    </row>
    <row r="618" spans="1:13" x14ac:dyDescent="0.3">
      <c r="A618" s="5">
        <v>43621</v>
      </c>
      <c r="B618" s="8">
        <v>9150.5</v>
      </c>
      <c r="C618" s="8">
        <v>25539.570313</v>
      </c>
      <c r="D618" s="8">
        <v>20776.099609000001</v>
      </c>
      <c r="E618" s="19">
        <f t="shared" si="28"/>
        <v>3.6019539279046968E-3</v>
      </c>
      <c r="F618" s="19">
        <f t="shared" si="29"/>
        <v>8.1535144332645498E-3</v>
      </c>
      <c r="G618" s="19">
        <f t="shared" si="30"/>
        <v>1.7849873986241927E-2</v>
      </c>
      <c r="K618" s="78"/>
      <c r="L618" s="78"/>
      <c r="M618" s="78"/>
    </row>
    <row r="619" spans="1:13" x14ac:dyDescent="0.3">
      <c r="A619" s="5">
        <v>43622</v>
      </c>
      <c r="B619" s="8">
        <v>9169.2001949999994</v>
      </c>
      <c r="C619" s="8">
        <v>25720.660156000002</v>
      </c>
      <c r="D619" s="8">
        <v>20774.039063</v>
      </c>
      <c r="E619" s="19">
        <f t="shared" si="28"/>
        <v>2.0415401230338913E-3</v>
      </c>
      <c r="F619" s="19">
        <f t="shared" si="29"/>
        <v>7.0655396865830864E-3</v>
      </c>
      <c r="G619" s="19">
        <f t="shared" si="30"/>
        <v>-9.9183592043129706E-5</v>
      </c>
      <c r="K619" s="78"/>
      <c r="L619" s="78"/>
      <c r="M619" s="78"/>
    </row>
    <row r="620" spans="1:13" x14ac:dyDescent="0.3">
      <c r="A620" s="5">
        <v>43623</v>
      </c>
      <c r="B620" s="8">
        <v>9236.0996090000008</v>
      </c>
      <c r="C620" s="8">
        <v>25983.939452999999</v>
      </c>
      <c r="D620" s="8">
        <v>20884.710938</v>
      </c>
      <c r="E620" s="19">
        <f t="shared" si="28"/>
        <v>7.2696135714362875E-3</v>
      </c>
      <c r="F620" s="19">
        <f t="shared" si="29"/>
        <v>1.0184067742260666E-2</v>
      </c>
      <c r="G620" s="19">
        <f t="shared" si="30"/>
        <v>5.3132720189989144E-3</v>
      </c>
      <c r="K620" s="78"/>
      <c r="L620" s="78"/>
      <c r="M620" s="78"/>
    </row>
    <row r="621" spans="1:13" x14ac:dyDescent="0.3">
      <c r="A621" s="5">
        <v>43626</v>
      </c>
      <c r="B621" s="8">
        <v>9294.0996090000008</v>
      </c>
      <c r="C621" s="8">
        <v>26062.679688</v>
      </c>
      <c r="D621" s="8">
        <v>21134.419922000001</v>
      </c>
      <c r="E621" s="19">
        <f t="shared" si="28"/>
        <v>6.2600718673999148E-3</v>
      </c>
      <c r="F621" s="19">
        <f t="shared" si="29"/>
        <v>3.0257602270145952E-3</v>
      </c>
      <c r="G621" s="19">
        <f t="shared" si="30"/>
        <v>1.1885630118657172E-2</v>
      </c>
      <c r="K621" s="78"/>
      <c r="L621" s="78"/>
      <c r="M621" s="78"/>
    </row>
    <row r="622" spans="1:13" x14ac:dyDescent="0.3">
      <c r="A622" s="5">
        <v>43627</v>
      </c>
      <c r="B622" s="8">
        <v>9282.0996090000008</v>
      </c>
      <c r="C622" s="8">
        <v>26048.509765999999</v>
      </c>
      <c r="D622" s="8">
        <v>21204.279297000001</v>
      </c>
      <c r="E622" s="19">
        <f t="shared" si="28"/>
        <v>-1.2919759880238746E-3</v>
      </c>
      <c r="F622" s="19">
        <f t="shared" si="29"/>
        <v>-5.4383415530155751E-4</v>
      </c>
      <c r="G622" s="19">
        <f t="shared" si="30"/>
        <v>3.300027619510963E-3</v>
      </c>
      <c r="K622" s="78"/>
      <c r="L622" s="78"/>
      <c r="M622" s="78"/>
    </row>
    <row r="623" spans="1:13" x14ac:dyDescent="0.3">
      <c r="A623" s="5">
        <v>43628</v>
      </c>
      <c r="B623" s="8">
        <v>9238.5</v>
      </c>
      <c r="C623" s="8">
        <v>26004.830077999999</v>
      </c>
      <c r="D623" s="8">
        <v>21129.720702999999</v>
      </c>
      <c r="E623" s="19">
        <f t="shared" si="28"/>
        <v>-4.7082373639754623E-3</v>
      </c>
      <c r="F623" s="19">
        <f t="shared" si="29"/>
        <v>-1.6782668848216867E-3</v>
      </c>
      <c r="G623" s="19">
        <f t="shared" si="30"/>
        <v>-3.5224014309678821E-3</v>
      </c>
      <c r="K623" s="78"/>
      <c r="L623" s="78"/>
      <c r="M623" s="78"/>
    </row>
    <row r="624" spans="1:13" x14ac:dyDescent="0.3">
      <c r="A624" s="5">
        <v>43629</v>
      </c>
      <c r="B624" s="8">
        <v>9247.0996090000008</v>
      </c>
      <c r="C624" s="8">
        <v>26106.769531000002</v>
      </c>
      <c r="D624" s="8">
        <v>21032</v>
      </c>
      <c r="E624" s="19">
        <f t="shared" si="28"/>
        <v>9.3041175858643642E-4</v>
      </c>
      <c r="F624" s="19">
        <f t="shared" si="29"/>
        <v>3.9123567034269188E-3</v>
      </c>
      <c r="G624" s="19">
        <f t="shared" si="30"/>
        <v>-4.6355260817909924E-3</v>
      </c>
      <c r="K624" s="78"/>
      <c r="L624" s="78"/>
      <c r="M624" s="78"/>
    </row>
    <row r="625" spans="1:13" x14ac:dyDescent="0.3">
      <c r="A625" s="5">
        <v>43630</v>
      </c>
      <c r="B625" s="8">
        <v>9194.2001949999994</v>
      </c>
      <c r="C625" s="8">
        <v>26089.609375</v>
      </c>
      <c r="D625" s="8">
        <v>21116.890625</v>
      </c>
      <c r="E625" s="19">
        <f t="shared" si="28"/>
        <v>-5.7370748978170152E-3</v>
      </c>
      <c r="F625" s="19">
        <f t="shared" si="29"/>
        <v>-6.5752287717704759E-4</v>
      </c>
      <c r="G625" s="19">
        <f t="shared" si="30"/>
        <v>4.0281363768593214E-3</v>
      </c>
      <c r="K625" s="78"/>
      <c r="L625" s="78"/>
      <c r="M625" s="78"/>
    </row>
    <row r="626" spans="1:13" x14ac:dyDescent="0.3">
      <c r="A626" s="5">
        <v>43633</v>
      </c>
      <c r="B626" s="8">
        <v>9131.7001949999994</v>
      </c>
      <c r="C626" s="8">
        <v>26112.529297000001</v>
      </c>
      <c r="D626" s="8">
        <v>21124</v>
      </c>
      <c r="E626" s="19">
        <f t="shared" si="28"/>
        <v>-6.8209737028995564E-3</v>
      </c>
      <c r="F626" s="19">
        <f t="shared" si="29"/>
        <v>8.7812201016535863E-4</v>
      </c>
      <c r="G626" s="19">
        <f t="shared" si="30"/>
        <v>3.3661104024740492E-4</v>
      </c>
      <c r="K626" s="78"/>
      <c r="L626" s="78"/>
      <c r="M626" s="78"/>
    </row>
    <row r="627" spans="1:13" x14ac:dyDescent="0.3">
      <c r="A627" s="5">
        <v>43634</v>
      </c>
      <c r="B627" s="8">
        <v>9240.7001949999994</v>
      </c>
      <c r="C627" s="8">
        <v>26465.539063</v>
      </c>
      <c r="D627" s="8">
        <v>20972.710938</v>
      </c>
      <c r="E627" s="19">
        <f t="shared" si="28"/>
        <v>1.1865763491246973E-2</v>
      </c>
      <c r="F627" s="19">
        <f t="shared" si="29"/>
        <v>1.3428225169689055E-2</v>
      </c>
      <c r="G627" s="19">
        <f t="shared" si="30"/>
        <v>-7.187721319309298E-3</v>
      </c>
      <c r="K627" s="78"/>
      <c r="L627" s="78"/>
      <c r="M627" s="78"/>
    </row>
    <row r="628" spans="1:13" x14ac:dyDescent="0.3">
      <c r="A628" s="5">
        <v>43635</v>
      </c>
      <c r="B628" s="8">
        <v>9231.2001949999994</v>
      </c>
      <c r="C628" s="8">
        <v>26504</v>
      </c>
      <c r="D628" s="8">
        <v>21333.869140999999</v>
      </c>
      <c r="E628" s="19">
        <f t="shared" si="28"/>
        <v>-1.0285894398524918E-3</v>
      </c>
      <c r="F628" s="19">
        <f t="shared" si="29"/>
        <v>1.4521909927632244E-3</v>
      </c>
      <c r="G628" s="19">
        <f t="shared" si="30"/>
        <v>1.707379683515859E-2</v>
      </c>
      <c r="K628" s="78"/>
      <c r="L628" s="78"/>
      <c r="M628" s="78"/>
    </row>
    <row r="629" spans="1:13" x14ac:dyDescent="0.3">
      <c r="A629" s="5">
        <v>43636</v>
      </c>
      <c r="B629" s="8">
        <v>9208.5</v>
      </c>
      <c r="C629" s="8">
        <v>26753.169922000001</v>
      </c>
      <c r="D629" s="8">
        <v>21462.859375</v>
      </c>
      <c r="E629" s="19">
        <f t="shared" si="28"/>
        <v>-2.462101468811219E-3</v>
      </c>
      <c r="F629" s="19">
        <f t="shared" si="29"/>
        <v>9.3573030806515904E-3</v>
      </c>
      <c r="G629" s="19">
        <f t="shared" si="30"/>
        <v>6.0280600443642631E-3</v>
      </c>
      <c r="K629" s="78"/>
      <c r="L629" s="78"/>
      <c r="M629" s="78"/>
    </row>
    <row r="630" spans="1:13" x14ac:dyDescent="0.3">
      <c r="A630" s="5">
        <v>43637</v>
      </c>
      <c r="B630" s="8">
        <v>9227.2001949999994</v>
      </c>
      <c r="C630" s="8">
        <v>26719.130859000001</v>
      </c>
      <c r="D630" s="8">
        <v>21258.640625</v>
      </c>
      <c r="E630" s="19">
        <f t="shared" si="28"/>
        <v>2.0286944586587136E-3</v>
      </c>
      <c r="F630" s="19">
        <f t="shared" si="29"/>
        <v>-1.2731476708754811E-3</v>
      </c>
      <c r="G630" s="19">
        <f t="shared" si="30"/>
        <v>-9.5605400339681939E-3</v>
      </c>
      <c r="K630" s="78"/>
      <c r="L630" s="78"/>
      <c r="M630" s="78"/>
    </row>
    <row r="631" spans="1:13" x14ac:dyDescent="0.3">
      <c r="A631" s="5">
        <v>43640</v>
      </c>
      <c r="B631" s="8">
        <v>9192.5</v>
      </c>
      <c r="C631" s="8">
        <v>26727.539063</v>
      </c>
      <c r="D631" s="8">
        <v>21285.990234000001</v>
      </c>
      <c r="E631" s="19">
        <f t="shared" si="28"/>
        <v>-3.7677308188922847E-3</v>
      </c>
      <c r="F631" s="19">
        <f t="shared" si="29"/>
        <v>3.1463902546732022E-4</v>
      </c>
      <c r="G631" s="19">
        <f t="shared" si="30"/>
        <v>1.2856904486044666E-3</v>
      </c>
      <c r="K631" s="78"/>
      <c r="L631" s="78"/>
      <c r="M631" s="78"/>
    </row>
    <row r="632" spans="1:13" x14ac:dyDescent="0.3">
      <c r="A632" s="5">
        <v>43641</v>
      </c>
      <c r="B632" s="8">
        <v>9159.7998050000006</v>
      </c>
      <c r="C632" s="8">
        <v>26548.220702999999</v>
      </c>
      <c r="D632" s="8">
        <v>21193.810547000001</v>
      </c>
      <c r="E632" s="19">
        <f t="shared" si="28"/>
        <v>-3.5636110954276349E-3</v>
      </c>
      <c r="F632" s="19">
        <f t="shared" si="29"/>
        <v>-6.7317308267771754E-3</v>
      </c>
      <c r="G632" s="19">
        <f t="shared" si="30"/>
        <v>-4.3399370990129171E-3</v>
      </c>
      <c r="K632" s="78"/>
      <c r="L632" s="78"/>
      <c r="M632" s="78"/>
    </row>
    <row r="633" spans="1:13" x14ac:dyDescent="0.3">
      <c r="A633" s="5">
        <v>43642</v>
      </c>
      <c r="B633" s="8">
        <v>9157.4003909999992</v>
      </c>
      <c r="C633" s="8">
        <v>26536.820313</v>
      </c>
      <c r="D633" s="8">
        <v>21086.589843999998</v>
      </c>
      <c r="E633" s="19">
        <f t="shared" si="28"/>
        <v>-2.6198479986572985E-4</v>
      </c>
      <c r="F633" s="19">
        <f t="shared" si="29"/>
        <v>-4.2951422687331422E-4</v>
      </c>
      <c r="G633" s="19">
        <f t="shared" si="30"/>
        <v>-5.0718977046149798E-3</v>
      </c>
      <c r="K633" s="78"/>
      <c r="L633" s="78"/>
      <c r="M633" s="78"/>
    </row>
    <row r="634" spans="1:13" x14ac:dyDescent="0.3">
      <c r="A634" s="5">
        <v>43643</v>
      </c>
      <c r="B634" s="8">
        <v>9147.7998050000006</v>
      </c>
      <c r="C634" s="8">
        <v>26526.580077999999</v>
      </c>
      <c r="D634" s="8">
        <v>21338.169922000001</v>
      </c>
      <c r="E634" s="19">
        <f t="shared" si="28"/>
        <v>-1.0489463952851265E-3</v>
      </c>
      <c r="F634" s="19">
        <f t="shared" si="29"/>
        <v>-3.8596226595605438E-4</v>
      </c>
      <c r="G634" s="19">
        <f t="shared" si="30"/>
        <v>1.1860198073420314E-2</v>
      </c>
      <c r="K634" s="78"/>
      <c r="L634" s="78"/>
      <c r="M634" s="78"/>
    </row>
    <row r="635" spans="1:13" x14ac:dyDescent="0.3">
      <c r="A635" s="5">
        <v>43644</v>
      </c>
      <c r="B635" s="8">
        <v>9198.7998050000006</v>
      </c>
      <c r="C635" s="8">
        <v>26599.960938</v>
      </c>
      <c r="D635" s="8">
        <v>21275.919922000001</v>
      </c>
      <c r="E635" s="19">
        <f t="shared" si="28"/>
        <v>5.5596276639009908E-3</v>
      </c>
      <c r="F635" s="19">
        <f t="shared" si="29"/>
        <v>2.7624951771029315E-3</v>
      </c>
      <c r="G635" s="19">
        <f t="shared" si="30"/>
        <v>-2.9215709877265066E-3</v>
      </c>
      <c r="K635" s="78"/>
      <c r="L635" s="78"/>
      <c r="M635" s="78"/>
    </row>
    <row r="636" spans="1:13" x14ac:dyDescent="0.3">
      <c r="A636" s="5">
        <v>43647</v>
      </c>
      <c r="B636" s="8">
        <v>9264.5996090000008</v>
      </c>
      <c r="C636" s="8">
        <v>26717.429688</v>
      </c>
      <c r="D636" s="8">
        <v>21729.970702999999</v>
      </c>
      <c r="E636" s="19">
        <f t="shared" si="28"/>
        <v>7.1276238024662649E-3</v>
      </c>
      <c r="F636" s="19">
        <f t="shared" si="29"/>
        <v>4.406402439763658E-3</v>
      </c>
      <c r="G636" s="19">
        <f t="shared" si="30"/>
        <v>2.11165329375709E-2</v>
      </c>
      <c r="K636" s="78"/>
      <c r="L636" s="78"/>
      <c r="M636" s="78"/>
    </row>
    <row r="637" spans="1:13" x14ac:dyDescent="0.3">
      <c r="A637" s="5">
        <v>43648</v>
      </c>
      <c r="B637" s="8">
        <v>9281.5</v>
      </c>
      <c r="C637" s="8">
        <v>26786.679688</v>
      </c>
      <c r="D637" s="8">
        <v>21754.269531000002</v>
      </c>
      <c r="E637" s="19">
        <f t="shared" si="28"/>
        <v>1.8225282980621428E-3</v>
      </c>
      <c r="F637" s="19">
        <f t="shared" si="29"/>
        <v>2.5885876609013747E-3</v>
      </c>
      <c r="G637" s="19">
        <f t="shared" si="30"/>
        <v>1.1175925070037174E-3</v>
      </c>
      <c r="K637" s="78"/>
      <c r="L637" s="78"/>
      <c r="M637" s="78"/>
    </row>
    <row r="638" spans="1:13" x14ac:dyDescent="0.3">
      <c r="A638" s="5">
        <v>43649</v>
      </c>
      <c r="B638" s="8">
        <v>9394.4003909999992</v>
      </c>
      <c r="C638" s="8">
        <v>26966</v>
      </c>
      <c r="D638" s="8">
        <v>21638.160156000002</v>
      </c>
      <c r="E638" s="19">
        <f t="shared" si="28"/>
        <v>1.2090637022132363E-2</v>
      </c>
      <c r="F638" s="19">
        <f t="shared" si="29"/>
        <v>6.6720758208832845E-3</v>
      </c>
      <c r="G638" s="19">
        <f t="shared" si="30"/>
        <v>-5.3516086999053922E-3</v>
      </c>
      <c r="K638" s="78"/>
      <c r="L638" s="78"/>
      <c r="M638" s="78"/>
    </row>
    <row r="639" spans="1:13" x14ac:dyDescent="0.3">
      <c r="A639" s="5">
        <v>43650</v>
      </c>
      <c r="B639" s="8">
        <v>9401</v>
      </c>
      <c r="C639" s="8">
        <v>26966</v>
      </c>
      <c r="D639" s="8">
        <v>21702.449218999998</v>
      </c>
      <c r="E639" s="19">
        <f t="shared" si="28"/>
        <v>7.0225790714043804E-4</v>
      </c>
      <c r="F639" s="19">
        <f t="shared" si="29"/>
        <v>0</v>
      </c>
      <c r="G639" s="19">
        <f t="shared" si="30"/>
        <v>2.9666915661379556E-3</v>
      </c>
      <c r="K639" s="78"/>
      <c r="L639" s="78"/>
      <c r="M639" s="78"/>
    </row>
    <row r="640" spans="1:13" x14ac:dyDescent="0.3">
      <c r="A640" s="5">
        <v>43651</v>
      </c>
      <c r="B640" s="8">
        <v>9335</v>
      </c>
      <c r="C640" s="8">
        <v>26922.119140999999</v>
      </c>
      <c r="D640" s="8">
        <v>21746.380859000001</v>
      </c>
      <c r="E640" s="19">
        <f t="shared" si="28"/>
        <v>-7.0452896027279411E-3</v>
      </c>
      <c r="F640" s="19">
        <f t="shared" si="29"/>
        <v>-1.6285915856142775E-3</v>
      </c>
      <c r="G640" s="19">
        <f t="shared" si="30"/>
        <v>2.0222249893624878E-3</v>
      </c>
      <c r="K640" s="78"/>
      <c r="L640" s="78"/>
      <c r="M640" s="78"/>
    </row>
    <row r="641" spans="1:13" x14ac:dyDescent="0.3">
      <c r="A641" s="5">
        <v>43654</v>
      </c>
      <c r="B641" s="8">
        <v>9284.7001949999994</v>
      </c>
      <c r="C641" s="8">
        <v>26806.140625</v>
      </c>
      <c r="D641" s="8">
        <v>21534.349609000001</v>
      </c>
      <c r="E641" s="19">
        <f t="shared" si="28"/>
        <v>-5.4028718864140065E-3</v>
      </c>
      <c r="F641" s="19">
        <f t="shared" si="29"/>
        <v>-4.3172325567150845E-3</v>
      </c>
      <c r="G641" s="19">
        <f t="shared" si="30"/>
        <v>-9.7980299306003934E-3</v>
      </c>
      <c r="K641" s="78"/>
      <c r="L641" s="78"/>
      <c r="M641" s="78"/>
    </row>
    <row r="642" spans="1:13" x14ac:dyDescent="0.3">
      <c r="A642" s="5">
        <v>43655</v>
      </c>
      <c r="B642" s="8">
        <v>9273.9003909999992</v>
      </c>
      <c r="C642" s="8">
        <v>26783.490234000001</v>
      </c>
      <c r="D642" s="8">
        <v>21565.150390999999</v>
      </c>
      <c r="E642" s="19">
        <f t="shared" si="28"/>
        <v>-1.163859868533214E-3</v>
      </c>
      <c r="F642" s="19">
        <f t="shared" si="29"/>
        <v>-8.4532742568739472E-4</v>
      </c>
      <c r="G642" s="19">
        <f t="shared" si="30"/>
        <v>1.4292874508279214E-3</v>
      </c>
      <c r="K642" s="78"/>
      <c r="L642" s="78"/>
      <c r="M642" s="78"/>
    </row>
    <row r="643" spans="1:13" x14ac:dyDescent="0.3">
      <c r="A643" s="5">
        <v>43656</v>
      </c>
      <c r="B643" s="8">
        <v>9252.9003909999992</v>
      </c>
      <c r="C643" s="8">
        <v>26860.199218999998</v>
      </c>
      <c r="D643" s="8">
        <v>21533.480468999998</v>
      </c>
      <c r="E643" s="19">
        <f t="shared" si="28"/>
        <v>-2.2669870789623842E-3</v>
      </c>
      <c r="F643" s="19">
        <f t="shared" si="29"/>
        <v>2.8599463634072894E-3</v>
      </c>
      <c r="G643" s="19">
        <f t="shared" si="30"/>
        <v>-1.4696488992012138E-3</v>
      </c>
      <c r="K643" s="78"/>
      <c r="L643" s="78"/>
      <c r="M643" s="78"/>
    </row>
    <row r="644" spans="1:13" x14ac:dyDescent="0.3">
      <c r="A644" s="5">
        <v>43657</v>
      </c>
      <c r="B644" s="8">
        <v>9280.2998050000006</v>
      </c>
      <c r="C644" s="8">
        <v>27088.080077999999</v>
      </c>
      <c r="D644" s="8">
        <v>21643.529297000001</v>
      </c>
      <c r="E644" s="19">
        <f t="shared" ref="E644:E707" si="31">LN(B644/B643)</f>
        <v>2.9567946897626311E-3</v>
      </c>
      <c r="F644" s="19">
        <f t="shared" ref="F644:F707" si="32">LN(C644/C643)</f>
        <v>8.4481735959115699E-3</v>
      </c>
      <c r="G644" s="19">
        <f t="shared" ref="G644:G707" si="33">LN(D644/D643)</f>
        <v>5.0975770161276407E-3</v>
      </c>
      <c r="K644" s="78"/>
      <c r="L644" s="78"/>
      <c r="M644" s="78"/>
    </row>
    <row r="645" spans="1:13" x14ac:dyDescent="0.3">
      <c r="A645" s="5">
        <v>43658</v>
      </c>
      <c r="B645" s="8">
        <v>9293.2001949999994</v>
      </c>
      <c r="C645" s="8">
        <v>27332.029297000001</v>
      </c>
      <c r="D645" s="8">
        <v>21685.900390999999</v>
      </c>
      <c r="E645" s="19">
        <f t="shared" si="31"/>
        <v>1.3891180525409182E-3</v>
      </c>
      <c r="F645" s="19">
        <f t="shared" si="32"/>
        <v>8.9654672085234498E-3</v>
      </c>
      <c r="G645" s="19">
        <f t="shared" si="33"/>
        <v>1.9557657606366261E-3</v>
      </c>
      <c r="K645" s="78"/>
      <c r="L645" s="78"/>
      <c r="M645" s="78"/>
    </row>
    <row r="646" spans="1:13" x14ac:dyDescent="0.3">
      <c r="A646" s="5">
        <v>43661</v>
      </c>
      <c r="B646" s="8">
        <v>9323.5996090000008</v>
      </c>
      <c r="C646" s="8">
        <v>27359.160156000002</v>
      </c>
      <c r="D646" s="8">
        <v>21685.900390999999</v>
      </c>
      <c r="E646" s="19">
        <f t="shared" si="31"/>
        <v>3.2658073717058557E-3</v>
      </c>
      <c r="F646" s="19">
        <f t="shared" si="32"/>
        <v>9.9214741887634125E-4</v>
      </c>
      <c r="G646" s="19">
        <f t="shared" si="33"/>
        <v>0</v>
      </c>
      <c r="K646" s="78"/>
      <c r="L646" s="78"/>
      <c r="M646" s="78"/>
    </row>
    <row r="647" spans="1:13" x14ac:dyDescent="0.3">
      <c r="A647" s="5">
        <v>43662</v>
      </c>
      <c r="B647" s="8">
        <v>9377.0996090000008</v>
      </c>
      <c r="C647" s="8">
        <v>27335.630859000001</v>
      </c>
      <c r="D647" s="8">
        <v>21535.25</v>
      </c>
      <c r="E647" s="19">
        <f t="shared" si="31"/>
        <v>5.7217268011074329E-3</v>
      </c>
      <c r="F647" s="19">
        <f t="shared" si="32"/>
        <v>-8.6038534986035257E-4</v>
      </c>
      <c r="G647" s="19">
        <f t="shared" si="33"/>
        <v>-6.9711703522823401E-3</v>
      </c>
      <c r="K647" s="78"/>
      <c r="L647" s="78"/>
      <c r="M647" s="78"/>
    </row>
    <row r="648" spans="1:13" x14ac:dyDescent="0.3">
      <c r="A648" s="5">
        <v>43663</v>
      </c>
      <c r="B648" s="8">
        <v>9284.2001949999994</v>
      </c>
      <c r="C648" s="8">
        <v>27219.849609000001</v>
      </c>
      <c r="D648" s="8">
        <v>21469.179688</v>
      </c>
      <c r="E648" s="19">
        <f t="shared" si="31"/>
        <v>-9.9564534527085986E-3</v>
      </c>
      <c r="F648" s="19">
        <f t="shared" si="32"/>
        <v>-4.2445386910361371E-3</v>
      </c>
      <c r="G648" s="19">
        <f t="shared" si="33"/>
        <v>-3.0727236456162964E-3</v>
      </c>
      <c r="K648" s="78"/>
      <c r="L648" s="78"/>
      <c r="M648" s="78"/>
    </row>
    <row r="649" spans="1:13" x14ac:dyDescent="0.3">
      <c r="A649" s="5">
        <v>43664</v>
      </c>
      <c r="B649" s="8">
        <v>9225.7001949999994</v>
      </c>
      <c r="C649" s="8">
        <v>27222.970702999999</v>
      </c>
      <c r="D649" s="8">
        <v>21046.240234000001</v>
      </c>
      <c r="E649" s="19">
        <f t="shared" si="31"/>
        <v>-6.3209626789780034E-3</v>
      </c>
      <c r="F649" s="19">
        <f t="shared" si="32"/>
        <v>1.1465585307776719E-4</v>
      </c>
      <c r="G649" s="19">
        <f t="shared" si="33"/>
        <v>-1.9896470837557242E-2</v>
      </c>
      <c r="K649" s="78"/>
      <c r="L649" s="78"/>
      <c r="M649" s="78"/>
    </row>
    <row r="650" spans="1:13" x14ac:dyDescent="0.3">
      <c r="A650" s="5">
        <v>43665</v>
      </c>
      <c r="B650" s="8">
        <v>9170.5</v>
      </c>
      <c r="C650" s="8">
        <v>27154.199218999998</v>
      </c>
      <c r="D650" s="8">
        <v>21466.990234000001</v>
      </c>
      <c r="E650" s="19">
        <f t="shared" si="31"/>
        <v>-6.0012785342563758E-3</v>
      </c>
      <c r="F650" s="19">
        <f t="shared" si="32"/>
        <v>-2.5294262561031361E-3</v>
      </c>
      <c r="G650" s="19">
        <f t="shared" si="33"/>
        <v>1.979448437691685E-2</v>
      </c>
      <c r="K650" s="78"/>
      <c r="L650" s="78"/>
      <c r="M650" s="78"/>
    </row>
    <row r="651" spans="1:13" x14ac:dyDescent="0.3">
      <c r="A651" s="5">
        <v>43668</v>
      </c>
      <c r="B651" s="8">
        <v>9163.5</v>
      </c>
      <c r="C651" s="8">
        <v>27171.900390999999</v>
      </c>
      <c r="D651" s="8">
        <v>21416.789063</v>
      </c>
      <c r="E651" s="19">
        <f t="shared" si="31"/>
        <v>-7.6360863315594774E-4</v>
      </c>
      <c r="F651" s="19">
        <f t="shared" si="32"/>
        <v>6.5166366639607116E-4</v>
      </c>
      <c r="G651" s="19">
        <f t="shared" si="33"/>
        <v>-2.3412672462439174E-3</v>
      </c>
      <c r="K651" s="78"/>
      <c r="L651" s="78"/>
      <c r="M651" s="78"/>
    </row>
    <row r="652" spans="1:13" x14ac:dyDescent="0.3">
      <c r="A652" s="5">
        <v>43669</v>
      </c>
      <c r="B652" s="8">
        <v>9281.5996090000008</v>
      </c>
      <c r="C652" s="8">
        <v>27349.189452999999</v>
      </c>
      <c r="D652" s="8">
        <v>21620.880859000001</v>
      </c>
      <c r="E652" s="19">
        <f t="shared" si="31"/>
        <v>1.2805701827510332E-2</v>
      </c>
      <c r="F652" s="19">
        <f t="shared" si="32"/>
        <v>6.503526888022429E-3</v>
      </c>
      <c r="G652" s="19">
        <f t="shared" si="33"/>
        <v>9.4844040707763536E-3</v>
      </c>
      <c r="K652" s="78"/>
      <c r="L652" s="78"/>
      <c r="M652" s="78"/>
    </row>
    <row r="653" spans="1:13" x14ac:dyDescent="0.3">
      <c r="A653" s="5">
        <v>43670</v>
      </c>
      <c r="B653" s="8">
        <v>9329.7001949999994</v>
      </c>
      <c r="C653" s="8">
        <v>27269.970702999999</v>
      </c>
      <c r="D653" s="8">
        <v>21709.570313</v>
      </c>
      <c r="E653" s="19">
        <f t="shared" si="31"/>
        <v>5.1689772991433888E-3</v>
      </c>
      <c r="F653" s="19">
        <f t="shared" si="32"/>
        <v>-2.9007698149276337E-3</v>
      </c>
      <c r="G653" s="19">
        <f t="shared" si="33"/>
        <v>4.0936374053321253E-3</v>
      </c>
      <c r="K653" s="78"/>
      <c r="L653" s="78"/>
      <c r="M653" s="78"/>
    </row>
    <row r="654" spans="1:13" x14ac:dyDescent="0.3">
      <c r="A654" s="5">
        <v>43671</v>
      </c>
      <c r="B654" s="8">
        <v>9289.9003909999992</v>
      </c>
      <c r="C654" s="8">
        <v>27140.980468999998</v>
      </c>
      <c r="D654" s="8">
        <v>21756.550781000002</v>
      </c>
      <c r="E654" s="19">
        <f t="shared" si="31"/>
        <v>-4.2750503085647682E-3</v>
      </c>
      <c r="F654" s="19">
        <f t="shared" si="32"/>
        <v>-4.7413424270928489E-3</v>
      </c>
      <c r="G654" s="19">
        <f t="shared" si="33"/>
        <v>2.1617059499406152E-3</v>
      </c>
      <c r="K654" s="78"/>
      <c r="L654" s="78"/>
      <c r="M654" s="78"/>
    </row>
    <row r="655" spans="1:13" x14ac:dyDescent="0.3">
      <c r="A655" s="5">
        <v>43672</v>
      </c>
      <c r="B655" s="8">
        <v>9225.5</v>
      </c>
      <c r="C655" s="8">
        <v>27192.449218999998</v>
      </c>
      <c r="D655" s="8">
        <v>21658.150390999999</v>
      </c>
      <c r="E655" s="19">
        <f t="shared" si="31"/>
        <v>-6.9564415940831289E-3</v>
      </c>
      <c r="F655" s="19">
        <f t="shared" si="32"/>
        <v>1.8945524216087035E-3</v>
      </c>
      <c r="G655" s="19">
        <f t="shared" si="33"/>
        <v>-4.5330524381129358E-3</v>
      </c>
      <c r="K655" s="78"/>
      <c r="L655" s="78"/>
      <c r="M655" s="78"/>
    </row>
    <row r="656" spans="1:13" x14ac:dyDescent="0.3">
      <c r="A656" s="5">
        <v>43675</v>
      </c>
      <c r="B656" s="8">
        <v>9215.4003909999992</v>
      </c>
      <c r="C656" s="8">
        <v>27221.349609000001</v>
      </c>
      <c r="D656" s="8">
        <v>21616.800781000002</v>
      </c>
      <c r="E656" s="19">
        <f t="shared" si="31"/>
        <v>-1.0953489033229363E-3</v>
      </c>
      <c r="F656" s="19">
        <f t="shared" si="32"/>
        <v>1.0622449944679413E-3</v>
      </c>
      <c r="G656" s="19">
        <f t="shared" si="33"/>
        <v>-1.9110187979041401E-3</v>
      </c>
      <c r="K656" s="78"/>
      <c r="L656" s="78"/>
      <c r="M656" s="78"/>
    </row>
    <row r="657" spans="1:13" x14ac:dyDescent="0.3">
      <c r="A657" s="5">
        <v>43676</v>
      </c>
      <c r="B657" s="8">
        <v>8986.5996090000008</v>
      </c>
      <c r="C657" s="8">
        <v>27198.019531000002</v>
      </c>
      <c r="D657" s="8">
        <v>21709.310547000001</v>
      </c>
      <c r="E657" s="19">
        <f t="shared" si="31"/>
        <v>-2.5141504654848799E-2</v>
      </c>
      <c r="F657" s="19">
        <f t="shared" si="32"/>
        <v>-8.57418224355768E-4</v>
      </c>
      <c r="G657" s="19">
        <f t="shared" si="33"/>
        <v>4.2703997082054737E-3</v>
      </c>
      <c r="K657" s="78"/>
      <c r="L657" s="78"/>
      <c r="M657" s="78"/>
    </row>
    <row r="658" spans="1:13" x14ac:dyDescent="0.3">
      <c r="A658" s="5">
        <v>43677</v>
      </c>
      <c r="B658" s="8">
        <v>8971</v>
      </c>
      <c r="C658" s="8">
        <v>26864.269531000002</v>
      </c>
      <c r="D658" s="8">
        <v>21521.529297000001</v>
      </c>
      <c r="E658" s="19">
        <f t="shared" si="31"/>
        <v>-1.7373828644818908E-3</v>
      </c>
      <c r="F658" s="19">
        <f t="shared" si="32"/>
        <v>-1.2347025838864907E-2</v>
      </c>
      <c r="G658" s="19">
        <f t="shared" si="33"/>
        <v>-8.687429237370304E-3</v>
      </c>
      <c r="K658" s="78"/>
      <c r="L658" s="78"/>
      <c r="M658" s="78"/>
    </row>
    <row r="659" spans="1:13" x14ac:dyDescent="0.3">
      <c r="A659" s="5">
        <v>43678</v>
      </c>
      <c r="B659" s="8">
        <v>9038.2001949999994</v>
      </c>
      <c r="C659" s="8">
        <v>26583.419922000001</v>
      </c>
      <c r="D659" s="8">
        <v>21540.990234000001</v>
      </c>
      <c r="E659" s="19">
        <f t="shared" si="31"/>
        <v>7.4629085317506443E-3</v>
      </c>
      <c r="F659" s="19">
        <f t="shared" si="32"/>
        <v>-1.0509423206458982E-2</v>
      </c>
      <c r="G659" s="19">
        <f t="shared" si="33"/>
        <v>9.038457822169181E-4</v>
      </c>
      <c r="K659" s="78"/>
      <c r="L659" s="78"/>
      <c r="M659" s="78"/>
    </row>
    <row r="660" spans="1:13" x14ac:dyDescent="0.3">
      <c r="A660" s="5">
        <v>43679</v>
      </c>
      <c r="B660" s="8">
        <v>8897.5996090000008</v>
      </c>
      <c r="C660" s="8">
        <v>26485.009765999999</v>
      </c>
      <c r="D660" s="8">
        <v>21087.160156000002</v>
      </c>
      <c r="E660" s="19">
        <f t="shared" si="31"/>
        <v>-1.5678527602170086E-2</v>
      </c>
      <c r="F660" s="19">
        <f t="shared" si="32"/>
        <v>-3.7088065120149914E-3</v>
      </c>
      <c r="G660" s="19">
        <f t="shared" si="33"/>
        <v>-2.1293310693683509E-2</v>
      </c>
      <c r="K660" s="78"/>
      <c r="L660" s="78"/>
      <c r="M660" s="78"/>
    </row>
    <row r="661" spans="1:13" x14ac:dyDescent="0.3">
      <c r="A661" s="5">
        <v>43682</v>
      </c>
      <c r="B661" s="8">
        <v>8777.2001949999994</v>
      </c>
      <c r="C661" s="8">
        <v>25717.740234000001</v>
      </c>
      <c r="D661" s="8">
        <v>20720.289063</v>
      </c>
      <c r="E661" s="19">
        <f t="shared" si="31"/>
        <v>-1.3624061110497764E-2</v>
      </c>
      <c r="F661" s="19">
        <f t="shared" si="32"/>
        <v>-2.9397868488349122E-2</v>
      </c>
      <c r="G661" s="19">
        <f t="shared" si="33"/>
        <v>-1.7550963633222838E-2</v>
      </c>
      <c r="K661" s="78"/>
      <c r="L661" s="78"/>
      <c r="M661" s="78"/>
    </row>
    <row r="662" spans="1:13" x14ac:dyDescent="0.3">
      <c r="A662" s="5">
        <v>43683</v>
      </c>
      <c r="B662" s="8">
        <v>8699.4003909999992</v>
      </c>
      <c r="C662" s="8">
        <v>26029.519531000002</v>
      </c>
      <c r="D662" s="8">
        <v>20585.310547000001</v>
      </c>
      <c r="E662" s="19">
        <f t="shared" si="31"/>
        <v>-8.9033696855359921E-3</v>
      </c>
      <c r="F662" s="19">
        <f t="shared" si="32"/>
        <v>1.2050225312115132E-2</v>
      </c>
      <c r="G662" s="19">
        <f t="shared" si="33"/>
        <v>-6.5356270207847164E-3</v>
      </c>
      <c r="K662" s="78"/>
      <c r="L662" s="78"/>
      <c r="M662" s="78"/>
    </row>
    <row r="663" spans="1:13" x14ac:dyDescent="0.3">
      <c r="A663" s="5">
        <v>43684</v>
      </c>
      <c r="B663" s="8">
        <v>8746.0996090000008</v>
      </c>
      <c r="C663" s="8">
        <v>26007.070313</v>
      </c>
      <c r="D663" s="8">
        <v>20516.560547000001</v>
      </c>
      <c r="E663" s="19">
        <f t="shared" si="31"/>
        <v>5.3537393073367114E-3</v>
      </c>
      <c r="F663" s="19">
        <f t="shared" si="32"/>
        <v>-8.6282438799405972E-4</v>
      </c>
      <c r="G663" s="19">
        <f t="shared" si="33"/>
        <v>-3.3453496051284817E-3</v>
      </c>
      <c r="K663" s="78"/>
      <c r="L663" s="78"/>
      <c r="M663" s="78"/>
    </row>
    <row r="664" spans="1:13" x14ac:dyDescent="0.3">
      <c r="A664" s="5">
        <v>43685</v>
      </c>
      <c r="B664" s="8">
        <v>8869</v>
      </c>
      <c r="C664" s="8">
        <v>26378.189452999999</v>
      </c>
      <c r="D664" s="8">
        <v>20593.349609000001</v>
      </c>
      <c r="E664" s="19">
        <f t="shared" si="31"/>
        <v>1.3954208376285112E-2</v>
      </c>
      <c r="F664" s="19">
        <f t="shared" si="32"/>
        <v>1.4169075443881879E-2</v>
      </c>
      <c r="G664" s="19">
        <f t="shared" si="33"/>
        <v>3.7357975736478531E-3</v>
      </c>
      <c r="K664" s="78"/>
      <c r="L664" s="78"/>
      <c r="M664" s="78"/>
    </row>
    <row r="665" spans="1:13" x14ac:dyDescent="0.3">
      <c r="A665" s="5">
        <v>43686</v>
      </c>
      <c r="B665" s="8">
        <v>8757.7998050000006</v>
      </c>
      <c r="C665" s="8">
        <v>26287.439452999999</v>
      </c>
      <c r="D665" s="8">
        <v>20684.820313</v>
      </c>
      <c r="E665" s="19">
        <f t="shared" si="31"/>
        <v>-1.2617340805713339E-2</v>
      </c>
      <c r="F665" s="19">
        <f t="shared" si="32"/>
        <v>-3.4462738489378637E-3</v>
      </c>
      <c r="G665" s="19">
        <f t="shared" si="33"/>
        <v>4.4319238907492564E-3</v>
      </c>
      <c r="K665" s="78"/>
      <c r="L665" s="78"/>
      <c r="M665" s="78"/>
    </row>
    <row r="666" spans="1:13" x14ac:dyDescent="0.3">
      <c r="A666" s="5">
        <v>43689</v>
      </c>
      <c r="B666" s="8">
        <v>8676.4003909999992</v>
      </c>
      <c r="C666" s="8">
        <v>25896.439452999999</v>
      </c>
      <c r="D666" s="8">
        <v>20684.820313</v>
      </c>
      <c r="E666" s="19">
        <f t="shared" si="31"/>
        <v>-9.3379684264856648E-3</v>
      </c>
      <c r="F666" s="19">
        <f t="shared" si="32"/>
        <v>-1.4985751366069184E-2</v>
      </c>
      <c r="G666" s="19">
        <f t="shared" si="33"/>
        <v>0</v>
      </c>
      <c r="K666" s="78"/>
      <c r="L666" s="78"/>
      <c r="M666" s="78"/>
    </row>
    <row r="667" spans="1:13" x14ac:dyDescent="0.3">
      <c r="A667" s="5">
        <v>43690</v>
      </c>
      <c r="B667" s="8">
        <v>8695.0996090000008</v>
      </c>
      <c r="C667" s="8">
        <v>26279.910156000002</v>
      </c>
      <c r="D667" s="8">
        <v>20455.439452999999</v>
      </c>
      <c r="E667" s="19">
        <f t="shared" si="31"/>
        <v>2.1528624727039625E-3</v>
      </c>
      <c r="F667" s="19">
        <f t="shared" si="32"/>
        <v>1.4699288491014952E-2</v>
      </c>
      <c r="G667" s="19">
        <f t="shared" si="33"/>
        <v>-1.1151278007386165E-2</v>
      </c>
      <c r="K667" s="78"/>
      <c r="L667" s="78"/>
      <c r="M667" s="78"/>
    </row>
    <row r="668" spans="1:13" x14ac:dyDescent="0.3">
      <c r="A668" s="5">
        <v>43691</v>
      </c>
      <c r="B668" s="8">
        <v>8522.7001949999994</v>
      </c>
      <c r="C668" s="8">
        <v>25479.419922000001</v>
      </c>
      <c r="D668" s="8">
        <v>20655.130859000001</v>
      </c>
      <c r="E668" s="19">
        <f t="shared" si="31"/>
        <v>-2.0026388707717693E-2</v>
      </c>
      <c r="F668" s="19">
        <f t="shared" si="32"/>
        <v>-3.0933710456850675E-2</v>
      </c>
      <c r="G668" s="19">
        <f t="shared" si="33"/>
        <v>9.7149212501715862E-3</v>
      </c>
      <c r="K668" s="78"/>
      <c r="L668" s="78"/>
      <c r="M668" s="78"/>
    </row>
    <row r="669" spans="1:13" x14ac:dyDescent="0.3">
      <c r="A669" s="5">
        <v>43692</v>
      </c>
      <c r="B669" s="8">
        <v>8519</v>
      </c>
      <c r="C669" s="8">
        <v>25579.390625</v>
      </c>
      <c r="D669" s="8">
        <v>20405.650390999999</v>
      </c>
      <c r="E669" s="19">
        <f t="shared" si="31"/>
        <v>-4.3425186639910884E-4</v>
      </c>
      <c r="F669" s="19">
        <f t="shared" si="32"/>
        <v>3.9159091125597458E-3</v>
      </c>
      <c r="G669" s="19">
        <f t="shared" si="33"/>
        <v>-1.2151913842940983E-2</v>
      </c>
      <c r="K669" s="78"/>
      <c r="L669" s="78"/>
      <c r="M669" s="78"/>
    </row>
    <row r="670" spans="1:13" x14ac:dyDescent="0.3">
      <c r="A670" s="5">
        <v>43693</v>
      </c>
      <c r="B670" s="8">
        <v>8670.4003909999992</v>
      </c>
      <c r="C670" s="8">
        <v>25886.009765999999</v>
      </c>
      <c r="D670" s="8">
        <v>20418.810547000001</v>
      </c>
      <c r="E670" s="19">
        <f t="shared" si="31"/>
        <v>1.7616007864966917E-2</v>
      </c>
      <c r="F670" s="19">
        <f t="shared" si="32"/>
        <v>1.1915685744927903E-2</v>
      </c>
      <c r="G670" s="19">
        <f t="shared" si="33"/>
        <v>6.4471917832970851E-4</v>
      </c>
      <c r="K670" s="78"/>
      <c r="L670" s="78"/>
      <c r="M670" s="78"/>
    </row>
    <row r="671" spans="1:13" x14ac:dyDescent="0.3">
      <c r="A671" s="5">
        <v>43696</v>
      </c>
      <c r="B671" s="8">
        <v>8733.2998050000006</v>
      </c>
      <c r="C671" s="8">
        <v>26135.789063</v>
      </c>
      <c r="D671" s="8">
        <v>20563.160156000002</v>
      </c>
      <c r="E671" s="19">
        <f t="shared" si="31"/>
        <v>7.2283120437644163E-3</v>
      </c>
      <c r="F671" s="19">
        <f t="shared" si="32"/>
        <v>9.6029442311264205E-3</v>
      </c>
      <c r="G671" s="19">
        <f t="shared" si="33"/>
        <v>7.0445712336891569E-3</v>
      </c>
      <c r="K671" s="78"/>
      <c r="L671" s="78"/>
      <c r="M671" s="78"/>
    </row>
    <row r="672" spans="1:13" x14ac:dyDescent="0.3">
      <c r="A672" s="5">
        <v>43697</v>
      </c>
      <c r="B672" s="8">
        <v>8618.2998050000006</v>
      </c>
      <c r="C672" s="8">
        <v>25962.439452999999</v>
      </c>
      <c r="D672" s="8">
        <v>20677.220702999999</v>
      </c>
      <c r="E672" s="19">
        <f t="shared" si="31"/>
        <v>-1.3255456146955986E-2</v>
      </c>
      <c r="F672" s="19">
        <f t="shared" si="32"/>
        <v>-6.6547464157237987E-3</v>
      </c>
      <c r="G672" s="19">
        <f t="shared" si="33"/>
        <v>5.5315123408621715E-3</v>
      </c>
      <c r="K672" s="78"/>
      <c r="L672" s="78"/>
      <c r="M672" s="78"/>
    </row>
    <row r="673" spans="1:13" x14ac:dyDescent="0.3">
      <c r="A673" s="5">
        <v>43698</v>
      </c>
      <c r="B673" s="8">
        <v>8701.5</v>
      </c>
      <c r="C673" s="8">
        <v>26202.730468999998</v>
      </c>
      <c r="D673" s="8">
        <v>20618.570313</v>
      </c>
      <c r="E673" s="19">
        <f t="shared" si="31"/>
        <v>9.6075977696128689E-3</v>
      </c>
      <c r="F673" s="19">
        <f t="shared" si="32"/>
        <v>9.2127646058034439E-3</v>
      </c>
      <c r="G673" s="19">
        <f t="shared" si="33"/>
        <v>-2.8405039831852991E-3</v>
      </c>
      <c r="K673" s="78"/>
      <c r="L673" s="78"/>
      <c r="M673" s="78"/>
    </row>
    <row r="674" spans="1:13" x14ac:dyDescent="0.3">
      <c r="A674" s="5">
        <v>43699</v>
      </c>
      <c r="B674" s="8">
        <v>8716.4003909999992</v>
      </c>
      <c r="C674" s="8">
        <v>26252.240234000001</v>
      </c>
      <c r="D674" s="8">
        <v>20628.009765999999</v>
      </c>
      <c r="E674" s="19">
        <f t="shared" si="31"/>
        <v>1.7109289065054168E-3</v>
      </c>
      <c r="F674" s="19">
        <f t="shared" si="32"/>
        <v>1.8877059328616117E-3</v>
      </c>
      <c r="G674" s="19">
        <f t="shared" si="33"/>
        <v>4.5770840378595815E-4</v>
      </c>
      <c r="K674" s="78"/>
      <c r="L674" s="78"/>
      <c r="M674" s="78"/>
    </row>
    <row r="675" spans="1:13" x14ac:dyDescent="0.3">
      <c r="A675" s="5">
        <v>43700</v>
      </c>
      <c r="B675" s="8">
        <v>8649.5</v>
      </c>
      <c r="C675" s="8">
        <v>25628.900390999999</v>
      </c>
      <c r="D675" s="8">
        <v>20710.910156000002</v>
      </c>
      <c r="E675" s="19">
        <f t="shared" si="31"/>
        <v>-7.7048376937021174E-3</v>
      </c>
      <c r="F675" s="19">
        <f t="shared" si="32"/>
        <v>-2.4030691387574018E-2</v>
      </c>
      <c r="G675" s="19">
        <f t="shared" si="33"/>
        <v>4.0107724771914922E-3</v>
      </c>
      <c r="K675" s="78"/>
      <c r="L675" s="78"/>
      <c r="M675" s="78"/>
    </row>
    <row r="676" spans="1:13" x14ac:dyDescent="0.3">
      <c r="A676" s="5">
        <v>43703</v>
      </c>
      <c r="B676" s="8">
        <v>8679.2001949999994</v>
      </c>
      <c r="C676" s="8">
        <v>25898.830077999999</v>
      </c>
      <c r="D676" s="8">
        <v>20261.039063</v>
      </c>
      <c r="E676" s="19">
        <f t="shared" si="31"/>
        <v>3.427865188716973E-3</v>
      </c>
      <c r="F676" s="19">
        <f t="shared" si="32"/>
        <v>1.0477160695437613E-2</v>
      </c>
      <c r="G676" s="19">
        <f t="shared" si="33"/>
        <v>-2.1960838168069357E-2</v>
      </c>
      <c r="K676" s="78"/>
      <c r="L676" s="78"/>
      <c r="M676" s="78"/>
    </row>
    <row r="677" spans="1:13" x14ac:dyDescent="0.3">
      <c r="A677" s="5">
        <v>43704</v>
      </c>
      <c r="B677" s="8">
        <v>8728.9003909999992</v>
      </c>
      <c r="C677" s="8">
        <v>25777.900390999999</v>
      </c>
      <c r="D677" s="8">
        <v>20456.080077999999</v>
      </c>
      <c r="E677" s="19">
        <f t="shared" si="31"/>
        <v>5.7100234217225647E-3</v>
      </c>
      <c r="F677" s="19">
        <f t="shared" si="32"/>
        <v>-4.6802460854810388E-3</v>
      </c>
      <c r="G677" s="19">
        <f t="shared" si="33"/>
        <v>9.5803686954032598E-3</v>
      </c>
      <c r="K677" s="78"/>
      <c r="L677" s="78"/>
      <c r="M677" s="78"/>
    </row>
    <row r="678" spans="1:13" x14ac:dyDescent="0.3">
      <c r="A678" s="5">
        <v>43705</v>
      </c>
      <c r="B678" s="8">
        <v>8747.0996090000008</v>
      </c>
      <c r="C678" s="8">
        <v>26036.099609000001</v>
      </c>
      <c r="D678" s="8">
        <v>20479.419922000001</v>
      </c>
      <c r="E678" s="19">
        <f t="shared" si="31"/>
        <v>2.0827677476423683E-3</v>
      </c>
      <c r="F678" s="19">
        <f t="shared" si="32"/>
        <v>9.9664706547285611E-3</v>
      </c>
      <c r="G678" s="19">
        <f t="shared" si="33"/>
        <v>1.1403230217850396E-3</v>
      </c>
      <c r="K678" s="78"/>
      <c r="L678" s="78"/>
      <c r="M678" s="78"/>
    </row>
    <row r="679" spans="1:13" x14ac:dyDescent="0.3">
      <c r="A679" s="5">
        <v>43706</v>
      </c>
      <c r="B679" s="8">
        <v>8794.2998050000006</v>
      </c>
      <c r="C679" s="8">
        <v>26362.25</v>
      </c>
      <c r="D679" s="8">
        <v>20460.929688</v>
      </c>
      <c r="E679" s="19">
        <f t="shared" si="31"/>
        <v>5.3815900090644197E-3</v>
      </c>
      <c r="F679" s="19">
        <f t="shared" si="32"/>
        <v>1.244904107162907E-2</v>
      </c>
      <c r="G679" s="19">
        <f t="shared" si="33"/>
        <v>-9.0327686174327478E-4</v>
      </c>
      <c r="K679" s="78"/>
      <c r="L679" s="78"/>
      <c r="M679" s="78"/>
    </row>
    <row r="680" spans="1:13" x14ac:dyDescent="0.3">
      <c r="A680" s="5">
        <v>43707</v>
      </c>
      <c r="B680" s="8">
        <v>8812.9003909999992</v>
      </c>
      <c r="C680" s="8">
        <v>26403.279297000001</v>
      </c>
      <c r="D680" s="8">
        <v>20704.369140999999</v>
      </c>
      <c r="E680" s="19">
        <f t="shared" si="31"/>
        <v>2.1128393739489599E-3</v>
      </c>
      <c r="F680" s="19">
        <f t="shared" si="32"/>
        <v>1.5551556410324211E-3</v>
      </c>
      <c r="G680" s="19">
        <f t="shared" si="33"/>
        <v>1.1827548825458336E-2</v>
      </c>
      <c r="K680" s="78"/>
      <c r="L680" s="78"/>
      <c r="M680" s="78"/>
    </row>
    <row r="681" spans="1:13" x14ac:dyDescent="0.3">
      <c r="A681" s="5">
        <v>43710</v>
      </c>
      <c r="B681" s="8">
        <v>8815.5</v>
      </c>
      <c r="C681" s="8">
        <v>26403.279297000001</v>
      </c>
      <c r="D681" s="8">
        <v>20620.189452999999</v>
      </c>
      <c r="E681" s="19">
        <f t="shared" si="31"/>
        <v>2.949341926872995E-4</v>
      </c>
      <c r="F681" s="19">
        <f t="shared" si="32"/>
        <v>0</v>
      </c>
      <c r="G681" s="19">
        <f t="shared" si="33"/>
        <v>-4.0740812388348974E-3</v>
      </c>
      <c r="K681" s="78"/>
      <c r="L681" s="78"/>
      <c r="M681" s="78"/>
    </row>
    <row r="682" spans="1:13" x14ac:dyDescent="0.3">
      <c r="A682" s="5">
        <v>43711</v>
      </c>
      <c r="B682" s="8">
        <v>8809.2001949999994</v>
      </c>
      <c r="C682" s="8">
        <v>26118.019531000002</v>
      </c>
      <c r="D682" s="8">
        <v>20625.160156000002</v>
      </c>
      <c r="E682" s="19">
        <f t="shared" si="31"/>
        <v>-7.1488368013036244E-4</v>
      </c>
      <c r="F682" s="19">
        <f t="shared" si="32"/>
        <v>-1.0862738637192783E-2</v>
      </c>
      <c r="G682" s="19">
        <f t="shared" si="33"/>
        <v>2.4103095603211135E-4</v>
      </c>
      <c r="K682" s="78"/>
      <c r="L682" s="78"/>
      <c r="M682" s="78"/>
    </row>
    <row r="683" spans="1:13" x14ac:dyDescent="0.3">
      <c r="A683" s="5">
        <v>43712</v>
      </c>
      <c r="B683" s="8">
        <v>8856.5996090000008</v>
      </c>
      <c r="C683" s="8">
        <v>26355.470702999999</v>
      </c>
      <c r="D683" s="8">
        <v>20649.140625</v>
      </c>
      <c r="E683" s="19">
        <f t="shared" si="31"/>
        <v>5.3662475824537087E-3</v>
      </c>
      <c r="F683" s="19">
        <f t="shared" si="32"/>
        <v>9.0503906537386936E-3</v>
      </c>
      <c r="G683" s="19">
        <f t="shared" si="33"/>
        <v>1.1620049883123722E-3</v>
      </c>
      <c r="K683" s="78"/>
      <c r="L683" s="78"/>
      <c r="M683" s="78"/>
    </row>
    <row r="684" spans="1:13" x14ac:dyDescent="0.3">
      <c r="A684" s="5">
        <v>43713</v>
      </c>
      <c r="B684" s="8">
        <v>8992.7001949999994</v>
      </c>
      <c r="C684" s="8">
        <v>26728.150390999999</v>
      </c>
      <c r="D684" s="8">
        <v>21085.939452999999</v>
      </c>
      <c r="E684" s="19">
        <f t="shared" si="31"/>
        <v>1.5250259139759487E-2</v>
      </c>
      <c r="F684" s="19">
        <f t="shared" si="32"/>
        <v>1.4041461509539338E-2</v>
      </c>
      <c r="G684" s="19">
        <f t="shared" si="33"/>
        <v>2.0932739401051403E-2</v>
      </c>
      <c r="K684" s="78"/>
      <c r="L684" s="78"/>
      <c r="M684" s="78"/>
    </row>
    <row r="685" spans="1:13" x14ac:dyDescent="0.3">
      <c r="A685" s="5">
        <v>43714</v>
      </c>
      <c r="B685" s="8">
        <v>8990.0996090000008</v>
      </c>
      <c r="C685" s="8">
        <v>26797.460938</v>
      </c>
      <c r="D685" s="8">
        <v>21199.570313</v>
      </c>
      <c r="E685" s="19">
        <f t="shared" si="31"/>
        <v>-2.8923038086082082E-4</v>
      </c>
      <c r="F685" s="19">
        <f t="shared" si="32"/>
        <v>2.5898101495176692E-3</v>
      </c>
      <c r="G685" s="19">
        <f t="shared" si="33"/>
        <v>5.374471498492071E-3</v>
      </c>
      <c r="K685" s="78"/>
      <c r="L685" s="78"/>
      <c r="M685" s="78"/>
    </row>
    <row r="686" spans="1:13" x14ac:dyDescent="0.3">
      <c r="A686" s="5">
        <v>43717</v>
      </c>
      <c r="B686" s="8">
        <v>9010.5996090000008</v>
      </c>
      <c r="C686" s="8">
        <v>26835.509765999999</v>
      </c>
      <c r="D686" s="8">
        <v>21318.419922000001</v>
      </c>
      <c r="E686" s="19">
        <f t="shared" si="31"/>
        <v>2.2776902846215088E-3</v>
      </c>
      <c r="F686" s="19">
        <f t="shared" si="32"/>
        <v>1.4188598499680857E-3</v>
      </c>
      <c r="G686" s="19">
        <f t="shared" si="33"/>
        <v>5.590570856784648E-3</v>
      </c>
      <c r="K686" s="78"/>
      <c r="L686" s="78"/>
      <c r="M686" s="78"/>
    </row>
    <row r="687" spans="1:13" x14ac:dyDescent="0.3">
      <c r="A687" s="5">
        <v>43718</v>
      </c>
      <c r="B687" s="8">
        <v>9078.2001949999994</v>
      </c>
      <c r="C687" s="8">
        <v>26909.429688</v>
      </c>
      <c r="D687" s="8">
        <v>21392.099609000001</v>
      </c>
      <c r="E687" s="19">
        <f t="shared" si="31"/>
        <v>7.474337871520278E-3</v>
      </c>
      <c r="F687" s="19">
        <f t="shared" si="32"/>
        <v>2.7507694440437108E-3</v>
      </c>
      <c r="G687" s="19">
        <f t="shared" si="33"/>
        <v>3.4501926409820157E-3</v>
      </c>
      <c r="K687" s="78"/>
      <c r="L687" s="78"/>
      <c r="M687" s="78"/>
    </row>
    <row r="688" spans="1:13" x14ac:dyDescent="0.3">
      <c r="A688" s="5">
        <v>43719</v>
      </c>
      <c r="B688" s="8">
        <v>9059.5</v>
      </c>
      <c r="C688" s="8">
        <v>27137.039063</v>
      </c>
      <c r="D688" s="8">
        <v>21597.759765999999</v>
      </c>
      <c r="E688" s="19">
        <f t="shared" si="31"/>
        <v>-2.0620256620162277E-3</v>
      </c>
      <c r="F688" s="19">
        <f t="shared" si="32"/>
        <v>8.4227786151391537E-3</v>
      </c>
      <c r="G688" s="19">
        <f t="shared" si="33"/>
        <v>9.5679180587451354E-3</v>
      </c>
      <c r="K688" s="78"/>
      <c r="L688" s="78"/>
      <c r="M688" s="78"/>
    </row>
    <row r="689" spans="1:13" x14ac:dyDescent="0.3">
      <c r="A689" s="5">
        <v>43720</v>
      </c>
      <c r="B689" s="8">
        <v>9082.2998050000006</v>
      </c>
      <c r="C689" s="8">
        <v>27182.449218999998</v>
      </c>
      <c r="D689" s="8">
        <v>21759.609375</v>
      </c>
      <c r="E689" s="19">
        <f t="shared" si="31"/>
        <v>2.5135121375691469E-3</v>
      </c>
      <c r="F689" s="19">
        <f t="shared" si="32"/>
        <v>1.6719659192225805E-3</v>
      </c>
      <c r="G689" s="19">
        <f t="shared" si="33"/>
        <v>7.4658755357095066E-3</v>
      </c>
      <c r="K689" s="78"/>
      <c r="L689" s="78"/>
      <c r="M689" s="78"/>
    </row>
    <row r="690" spans="1:13" x14ac:dyDescent="0.3">
      <c r="A690" s="5">
        <v>43721</v>
      </c>
      <c r="B690" s="8">
        <v>9137.9003909999992</v>
      </c>
      <c r="C690" s="8">
        <v>27219.519531000002</v>
      </c>
      <c r="D690" s="8">
        <v>21988.289063</v>
      </c>
      <c r="E690" s="19">
        <f t="shared" si="31"/>
        <v>6.1031995247950522E-3</v>
      </c>
      <c r="F690" s="19">
        <f t="shared" si="32"/>
        <v>1.3628300074187598E-3</v>
      </c>
      <c r="G690" s="19">
        <f t="shared" si="33"/>
        <v>1.0454525999968711E-2</v>
      </c>
      <c r="K690" s="78"/>
      <c r="L690" s="78"/>
      <c r="M690" s="78"/>
    </row>
    <row r="691" spans="1:13" x14ac:dyDescent="0.3">
      <c r="A691" s="5">
        <v>43724</v>
      </c>
      <c r="B691" s="8">
        <v>9052</v>
      </c>
      <c r="C691" s="8">
        <v>27076.820313</v>
      </c>
      <c r="D691" s="8">
        <v>21988.289063</v>
      </c>
      <c r="E691" s="19">
        <f t="shared" si="31"/>
        <v>-9.4449147850985474E-3</v>
      </c>
      <c r="F691" s="19">
        <f t="shared" si="32"/>
        <v>-5.2563228741410971E-3</v>
      </c>
      <c r="G691" s="19">
        <f t="shared" si="33"/>
        <v>0</v>
      </c>
      <c r="K691" s="78"/>
      <c r="L691" s="78"/>
      <c r="M691" s="78"/>
    </row>
    <row r="692" spans="1:13" x14ac:dyDescent="0.3">
      <c r="A692" s="5">
        <v>43725</v>
      </c>
      <c r="B692" s="8">
        <v>9004.2001949999994</v>
      </c>
      <c r="C692" s="8">
        <v>27110.800781000002</v>
      </c>
      <c r="D692" s="8">
        <v>22001.320313</v>
      </c>
      <c r="E692" s="19">
        <f t="shared" si="31"/>
        <v>-5.2945709668691205E-3</v>
      </c>
      <c r="F692" s="19">
        <f t="shared" si="32"/>
        <v>1.2541784181751591E-3</v>
      </c>
      <c r="G692" s="19">
        <f t="shared" si="33"/>
        <v>5.9246947477079623E-4</v>
      </c>
      <c r="K692" s="78"/>
      <c r="L692" s="78"/>
      <c r="M692" s="78"/>
    </row>
    <row r="693" spans="1:13" x14ac:dyDescent="0.3">
      <c r="A693" s="5">
        <v>43726</v>
      </c>
      <c r="B693" s="8">
        <v>9031.7001949999994</v>
      </c>
      <c r="C693" s="8">
        <v>27147.080077999999</v>
      </c>
      <c r="D693" s="8">
        <v>21960.710938</v>
      </c>
      <c r="E693" s="19">
        <f t="shared" si="31"/>
        <v>3.049475847199321E-3</v>
      </c>
      <c r="F693" s="19">
        <f t="shared" si="32"/>
        <v>1.3372915356183739E-3</v>
      </c>
      <c r="G693" s="19">
        <f t="shared" si="33"/>
        <v>-1.8474754416457509E-3</v>
      </c>
      <c r="K693" s="78"/>
      <c r="L693" s="78"/>
      <c r="M693" s="78"/>
    </row>
    <row r="694" spans="1:13" x14ac:dyDescent="0.3">
      <c r="A694" s="5">
        <v>43727</v>
      </c>
      <c r="B694" s="8">
        <v>9136</v>
      </c>
      <c r="C694" s="8">
        <v>27094.789063</v>
      </c>
      <c r="D694" s="8">
        <v>22044.449218999998</v>
      </c>
      <c r="E694" s="19">
        <f t="shared" si="31"/>
        <v>1.1482020262033221E-2</v>
      </c>
      <c r="F694" s="19">
        <f t="shared" si="32"/>
        <v>-1.9280689263554078E-3</v>
      </c>
      <c r="G694" s="19">
        <f t="shared" si="33"/>
        <v>3.8058437590698922E-3</v>
      </c>
      <c r="K694" s="78"/>
      <c r="L694" s="78"/>
      <c r="M694" s="78"/>
    </row>
    <row r="695" spans="1:13" x14ac:dyDescent="0.3">
      <c r="A695" s="5">
        <v>43728</v>
      </c>
      <c r="B695" s="8">
        <v>9179</v>
      </c>
      <c r="C695" s="8">
        <v>26935.070313</v>
      </c>
      <c r="D695" s="8">
        <v>22079.089843999998</v>
      </c>
      <c r="E695" s="19">
        <f t="shared" si="31"/>
        <v>4.6956133232994302E-3</v>
      </c>
      <c r="F695" s="19">
        <f t="shared" si="32"/>
        <v>-5.9122572995347449E-3</v>
      </c>
      <c r="G695" s="19">
        <f t="shared" si="33"/>
        <v>1.5701656237281478E-3</v>
      </c>
      <c r="K695" s="78"/>
      <c r="L695" s="78"/>
      <c r="M695" s="78"/>
    </row>
    <row r="696" spans="1:13" x14ac:dyDescent="0.3">
      <c r="A696" s="5">
        <v>43731</v>
      </c>
      <c r="B696" s="8">
        <v>9093.5996090000008</v>
      </c>
      <c r="C696" s="8">
        <v>26949.990234000001</v>
      </c>
      <c r="D696" s="8">
        <v>22079.089843999998</v>
      </c>
      <c r="E696" s="19">
        <f t="shared" si="31"/>
        <v>-9.3474398438638459E-3</v>
      </c>
      <c r="F696" s="19">
        <f t="shared" si="32"/>
        <v>5.5376838143346419E-4</v>
      </c>
      <c r="G696" s="19">
        <f t="shared" si="33"/>
        <v>0</v>
      </c>
      <c r="K696" s="78"/>
      <c r="L696" s="78"/>
      <c r="M696" s="78"/>
    </row>
    <row r="697" spans="1:13" x14ac:dyDescent="0.3">
      <c r="A697" s="5">
        <v>43732</v>
      </c>
      <c r="B697" s="8">
        <v>9118.2001949999994</v>
      </c>
      <c r="C697" s="8">
        <v>26807.769531000002</v>
      </c>
      <c r="D697" s="8">
        <v>22098.839843999998</v>
      </c>
      <c r="E697" s="19">
        <f t="shared" si="31"/>
        <v>2.7016111781868416E-3</v>
      </c>
      <c r="F697" s="19">
        <f t="shared" si="32"/>
        <v>-5.2911816053943118E-3</v>
      </c>
      <c r="G697" s="19">
        <f t="shared" si="33"/>
        <v>8.9411167319154413E-4</v>
      </c>
      <c r="K697" s="78"/>
      <c r="L697" s="78"/>
      <c r="M697" s="78"/>
    </row>
    <row r="698" spans="1:13" x14ac:dyDescent="0.3">
      <c r="A698" s="5">
        <v>43733</v>
      </c>
      <c r="B698" s="8">
        <v>9085.2998050000006</v>
      </c>
      <c r="C698" s="8">
        <v>26970.710938</v>
      </c>
      <c r="D698" s="8">
        <v>22020.150390999999</v>
      </c>
      <c r="E698" s="19">
        <f t="shared" si="31"/>
        <v>-3.6147362676304121E-3</v>
      </c>
      <c r="F698" s="19">
        <f t="shared" si="32"/>
        <v>6.0597437557217198E-3</v>
      </c>
      <c r="G698" s="19">
        <f t="shared" si="33"/>
        <v>-3.5671503822537662E-3</v>
      </c>
      <c r="K698" s="78"/>
      <c r="L698" s="78"/>
      <c r="M698" s="78"/>
    </row>
    <row r="699" spans="1:13" x14ac:dyDescent="0.3">
      <c r="A699" s="5">
        <v>43734</v>
      </c>
      <c r="B699" s="8">
        <v>9129.7001949999994</v>
      </c>
      <c r="C699" s="8">
        <v>26891.119140999999</v>
      </c>
      <c r="D699" s="8">
        <v>22048.240234000001</v>
      </c>
      <c r="E699" s="19">
        <f t="shared" si="31"/>
        <v>4.8751554146753608E-3</v>
      </c>
      <c r="F699" s="19">
        <f t="shared" si="32"/>
        <v>-2.9554084893042083E-3</v>
      </c>
      <c r="G699" s="19">
        <f t="shared" si="33"/>
        <v>1.2748297092722461E-3</v>
      </c>
      <c r="K699" s="78"/>
      <c r="L699" s="78"/>
      <c r="M699" s="78"/>
    </row>
    <row r="700" spans="1:13" x14ac:dyDescent="0.3">
      <c r="A700" s="5">
        <v>43735</v>
      </c>
      <c r="B700" s="8">
        <v>9184.0996090000008</v>
      </c>
      <c r="C700" s="8">
        <v>26820.25</v>
      </c>
      <c r="D700" s="8">
        <v>21878.900390999999</v>
      </c>
      <c r="E700" s="19">
        <f t="shared" si="31"/>
        <v>5.9408287277723931E-3</v>
      </c>
      <c r="F700" s="19">
        <f t="shared" si="32"/>
        <v>-2.6388894291682246E-3</v>
      </c>
      <c r="G700" s="19">
        <f t="shared" si="33"/>
        <v>-7.7100707881152166E-3</v>
      </c>
      <c r="K700" s="78"/>
      <c r="L700" s="78"/>
      <c r="M700" s="78"/>
    </row>
    <row r="701" spans="1:13" x14ac:dyDescent="0.3">
      <c r="A701" s="5">
        <v>43738</v>
      </c>
      <c r="B701" s="8">
        <v>9244.5996090000008</v>
      </c>
      <c r="C701" s="8">
        <v>26916.830077999999</v>
      </c>
      <c r="D701" s="8">
        <v>21755.839843999998</v>
      </c>
      <c r="E701" s="19">
        <f t="shared" si="31"/>
        <v>6.5658695313927104E-3</v>
      </c>
      <c r="F701" s="19">
        <f t="shared" si="32"/>
        <v>3.5945452134883019E-3</v>
      </c>
      <c r="G701" s="19">
        <f t="shared" si="33"/>
        <v>-5.640499867939788E-3</v>
      </c>
      <c r="K701" s="78"/>
      <c r="L701" s="78"/>
      <c r="M701" s="78"/>
    </row>
    <row r="702" spans="1:13" x14ac:dyDescent="0.3">
      <c r="A702" s="5">
        <v>43739</v>
      </c>
      <c r="B702" s="8">
        <v>9165.9003909999992</v>
      </c>
      <c r="C702" s="8">
        <v>26573.039063</v>
      </c>
      <c r="D702" s="8">
        <v>21885.240234000001</v>
      </c>
      <c r="E702" s="19">
        <f t="shared" si="31"/>
        <v>-8.5494361763110253E-3</v>
      </c>
      <c r="F702" s="19">
        <f t="shared" si="32"/>
        <v>-1.2854611706483852E-2</v>
      </c>
      <c r="G702" s="19">
        <f t="shared" si="33"/>
        <v>5.9302276201043504E-3</v>
      </c>
      <c r="K702" s="78"/>
      <c r="L702" s="78"/>
      <c r="M702" s="78"/>
    </row>
    <row r="703" spans="1:13" x14ac:dyDescent="0.3">
      <c r="A703" s="5">
        <v>43740</v>
      </c>
      <c r="B703" s="8">
        <v>8912.2001949999994</v>
      </c>
      <c r="C703" s="8">
        <v>26078.619140999999</v>
      </c>
      <c r="D703" s="8">
        <v>21778.609375</v>
      </c>
      <c r="E703" s="19">
        <f t="shared" si="31"/>
        <v>-2.8068972336233327E-2</v>
      </c>
      <c r="F703" s="19">
        <f t="shared" si="32"/>
        <v>-1.8781344109870056E-2</v>
      </c>
      <c r="G703" s="19">
        <f t="shared" si="33"/>
        <v>-4.8841809382370628E-3</v>
      </c>
      <c r="K703" s="78"/>
      <c r="L703" s="78"/>
      <c r="M703" s="78"/>
    </row>
    <row r="704" spans="1:13" x14ac:dyDescent="0.3">
      <c r="A704" s="5">
        <v>43741</v>
      </c>
      <c r="B704" s="8">
        <v>8902.2001949999994</v>
      </c>
      <c r="C704" s="8">
        <v>26201.039063</v>
      </c>
      <c r="D704" s="8">
        <v>21341.740234000001</v>
      </c>
      <c r="E704" s="19">
        <f t="shared" si="31"/>
        <v>-1.1226873575795058E-3</v>
      </c>
      <c r="F704" s="19">
        <f t="shared" si="32"/>
        <v>4.6832802646261679E-3</v>
      </c>
      <c r="G704" s="19">
        <f t="shared" si="33"/>
        <v>-2.0263476218225683E-2</v>
      </c>
      <c r="K704" s="78"/>
      <c r="L704" s="78"/>
      <c r="M704" s="78"/>
    </row>
    <row r="705" spans="1:13" x14ac:dyDescent="0.3">
      <c r="A705" s="5">
        <v>43742</v>
      </c>
      <c r="B705" s="8">
        <v>8961.7998050000006</v>
      </c>
      <c r="C705" s="8">
        <v>26573.720702999999</v>
      </c>
      <c r="D705" s="8">
        <v>21410.199218999998</v>
      </c>
      <c r="E705" s="19">
        <f t="shared" si="31"/>
        <v>6.6726188013289554E-3</v>
      </c>
      <c r="F705" s="19">
        <f t="shared" si="32"/>
        <v>1.4123715079789056E-2</v>
      </c>
      <c r="G705" s="19">
        <f t="shared" si="33"/>
        <v>3.2026169755022833E-3</v>
      </c>
      <c r="K705" s="78"/>
      <c r="L705" s="78"/>
      <c r="M705" s="78"/>
    </row>
    <row r="706" spans="1:13" x14ac:dyDescent="0.3">
      <c r="A706" s="5">
        <v>43745</v>
      </c>
      <c r="B706" s="8">
        <v>9044.0996090000008</v>
      </c>
      <c r="C706" s="8">
        <v>26478.019531000002</v>
      </c>
      <c r="D706" s="8">
        <v>21375.25</v>
      </c>
      <c r="E706" s="19">
        <f t="shared" si="31"/>
        <v>9.1414902676975034E-3</v>
      </c>
      <c r="F706" s="19">
        <f t="shared" si="32"/>
        <v>-3.6078468071427624E-3</v>
      </c>
      <c r="G706" s="19">
        <f t="shared" si="33"/>
        <v>-1.633696848398001E-3</v>
      </c>
      <c r="K706" s="78"/>
      <c r="L706" s="78"/>
      <c r="M706" s="78"/>
    </row>
    <row r="707" spans="1:13" x14ac:dyDescent="0.3">
      <c r="A707" s="5">
        <v>43746</v>
      </c>
      <c r="B707" s="8">
        <v>8940.0996090000008</v>
      </c>
      <c r="C707" s="8">
        <v>26164.039063</v>
      </c>
      <c r="D707" s="8">
        <v>21587.779297000001</v>
      </c>
      <c r="E707" s="19">
        <f t="shared" si="31"/>
        <v>-1.1565837106729284E-2</v>
      </c>
      <c r="F707" s="19">
        <f t="shared" si="32"/>
        <v>-1.1929024042925762E-2</v>
      </c>
      <c r="G707" s="19">
        <f t="shared" si="33"/>
        <v>9.8936706321226184E-3</v>
      </c>
      <c r="K707" s="78"/>
      <c r="L707" s="78"/>
      <c r="M707" s="78"/>
    </row>
    <row r="708" spans="1:13" x14ac:dyDescent="0.3">
      <c r="A708" s="5">
        <v>43747</v>
      </c>
      <c r="B708" s="8">
        <v>8991.9003909999992</v>
      </c>
      <c r="C708" s="8">
        <v>26346.009765999999</v>
      </c>
      <c r="D708" s="8">
        <v>21456.380859000001</v>
      </c>
      <c r="E708" s="19">
        <f t="shared" ref="E708:E771" si="34">LN(B708/B707)</f>
        <v>5.7774845069733889E-3</v>
      </c>
      <c r="F708" s="19">
        <f t="shared" ref="F708:F771" si="35">LN(C708/C707)</f>
        <v>6.9309183865148274E-3</v>
      </c>
      <c r="G708" s="19">
        <f t="shared" ref="G708:G771" si="36">LN(D708/D707)</f>
        <v>-6.1053042120965796E-3</v>
      </c>
      <c r="K708" s="78"/>
      <c r="L708" s="78"/>
      <c r="M708" s="78"/>
    </row>
    <row r="709" spans="1:13" x14ac:dyDescent="0.3">
      <c r="A709" s="5">
        <v>43748</v>
      </c>
      <c r="B709" s="8">
        <v>9104.4003909999992</v>
      </c>
      <c r="C709" s="8">
        <v>26496.669922000001</v>
      </c>
      <c r="D709" s="8">
        <v>21551.980468999998</v>
      </c>
      <c r="E709" s="19">
        <f t="shared" si="34"/>
        <v>1.243364051952517E-2</v>
      </c>
      <c r="F709" s="19">
        <f t="shared" si="35"/>
        <v>5.7022302851019594E-3</v>
      </c>
      <c r="G709" s="19">
        <f t="shared" si="36"/>
        <v>4.4456363599109953E-3</v>
      </c>
      <c r="K709" s="78"/>
      <c r="L709" s="78"/>
      <c r="M709" s="78"/>
    </row>
    <row r="710" spans="1:13" x14ac:dyDescent="0.3">
      <c r="A710" s="5">
        <v>43749</v>
      </c>
      <c r="B710" s="8">
        <v>9273.7998050000006</v>
      </c>
      <c r="C710" s="8">
        <v>26816.589843999998</v>
      </c>
      <c r="D710" s="8">
        <v>21798.869140999999</v>
      </c>
      <c r="E710" s="19">
        <f t="shared" si="34"/>
        <v>1.8435342946130799E-2</v>
      </c>
      <c r="F710" s="19">
        <f t="shared" si="35"/>
        <v>1.2001658255193177E-2</v>
      </c>
      <c r="G710" s="19">
        <f t="shared" si="36"/>
        <v>1.1390380742674766E-2</v>
      </c>
      <c r="K710" s="78"/>
      <c r="L710" s="78"/>
      <c r="M710" s="78"/>
    </row>
    <row r="711" spans="1:13" x14ac:dyDescent="0.3">
      <c r="A711" s="5">
        <v>43752</v>
      </c>
      <c r="B711" s="8">
        <v>9246.5</v>
      </c>
      <c r="C711" s="8">
        <v>26787.359375</v>
      </c>
      <c r="D711" s="8">
        <v>21798.869140999999</v>
      </c>
      <c r="E711" s="19">
        <f t="shared" si="34"/>
        <v>-2.9480974994957805E-3</v>
      </c>
      <c r="F711" s="19">
        <f t="shared" si="35"/>
        <v>-1.0906088944256972E-3</v>
      </c>
      <c r="G711" s="19">
        <f t="shared" si="36"/>
        <v>0</v>
      </c>
      <c r="K711" s="78"/>
      <c r="L711" s="78"/>
      <c r="M711" s="78"/>
    </row>
    <row r="712" spans="1:13" x14ac:dyDescent="0.3">
      <c r="A712" s="5">
        <v>43753</v>
      </c>
      <c r="B712" s="8">
        <v>9356.0996090000008</v>
      </c>
      <c r="C712" s="8">
        <v>27024.800781000002</v>
      </c>
      <c r="D712" s="8">
        <v>22207.210938</v>
      </c>
      <c r="E712" s="19">
        <f t="shared" si="34"/>
        <v>1.1783393659446036E-2</v>
      </c>
      <c r="F712" s="19">
        <f t="shared" si="35"/>
        <v>8.8248807063345137E-3</v>
      </c>
      <c r="G712" s="19">
        <f t="shared" si="36"/>
        <v>1.8558958980158958E-2</v>
      </c>
      <c r="K712" s="78"/>
      <c r="L712" s="78"/>
      <c r="M712" s="78"/>
    </row>
    <row r="713" spans="1:13" x14ac:dyDescent="0.3">
      <c r="A713" s="5">
        <v>43754</v>
      </c>
      <c r="B713" s="8">
        <v>9386.7001949999994</v>
      </c>
      <c r="C713" s="8">
        <v>27001.980468999998</v>
      </c>
      <c r="D713" s="8">
        <v>22472.919922000001</v>
      </c>
      <c r="E713" s="19">
        <f t="shared" si="34"/>
        <v>3.2653193236236522E-3</v>
      </c>
      <c r="F713" s="19">
        <f t="shared" si="35"/>
        <v>-8.4477782422572099E-4</v>
      </c>
      <c r="G713" s="19">
        <f t="shared" si="36"/>
        <v>1.1893972165696031E-2</v>
      </c>
      <c r="K713" s="78"/>
      <c r="L713" s="78"/>
      <c r="M713" s="78"/>
    </row>
    <row r="714" spans="1:13" x14ac:dyDescent="0.3">
      <c r="A714" s="5">
        <v>43755</v>
      </c>
      <c r="B714" s="8">
        <v>9340</v>
      </c>
      <c r="C714" s="8">
        <v>27025.880859000001</v>
      </c>
      <c r="D714" s="8">
        <v>22451.859375</v>
      </c>
      <c r="E714" s="19">
        <f t="shared" si="34"/>
        <v>-4.9875622851127798E-3</v>
      </c>
      <c r="F714" s="19">
        <f t="shared" si="35"/>
        <v>8.8474320365744866E-4</v>
      </c>
      <c r="G714" s="19">
        <f t="shared" si="36"/>
        <v>-9.3759163082762938E-4</v>
      </c>
      <c r="K714" s="78"/>
      <c r="L714" s="78"/>
      <c r="M714" s="78"/>
    </row>
    <row r="715" spans="1:13" x14ac:dyDescent="0.3">
      <c r="A715" s="5">
        <v>43756</v>
      </c>
      <c r="B715" s="8">
        <v>9329.7998050000006</v>
      </c>
      <c r="C715" s="8">
        <v>26770.199218999998</v>
      </c>
      <c r="D715" s="8">
        <v>22492.679688</v>
      </c>
      <c r="E715" s="19">
        <f t="shared" si="34"/>
        <v>-1.0926947392517689E-3</v>
      </c>
      <c r="F715" s="19">
        <f t="shared" si="35"/>
        <v>-9.5056578418548053E-3</v>
      </c>
      <c r="G715" s="19">
        <f t="shared" si="36"/>
        <v>1.8164753749925556E-3</v>
      </c>
      <c r="K715" s="78"/>
      <c r="L715" s="78"/>
      <c r="M715" s="78"/>
    </row>
    <row r="716" spans="1:13" x14ac:dyDescent="0.3">
      <c r="A716" s="5">
        <v>43759</v>
      </c>
      <c r="B716" s="8">
        <v>9402.2998050000006</v>
      </c>
      <c r="C716" s="8">
        <v>26827.640625</v>
      </c>
      <c r="D716" s="8">
        <v>22548.900390999999</v>
      </c>
      <c r="E716" s="19">
        <f t="shared" si="34"/>
        <v>7.7407619564386987E-3</v>
      </c>
      <c r="F716" s="19">
        <f t="shared" si="35"/>
        <v>2.1434232483597609E-3</v>
      </c>
      <c r="G716" s="19">
        <f t="shared" si="36"/>
        <v>2.496392537675694E-3</v>
      </c>
      <c r="K716" s="78"/>
      <c r="L716" s="78"/>
      <c r="M716" s="78"/>
    </row>
    <row r="717" spans="1:13" x14ac:dyDescent="0.3">
      <c r="A717" s="5">
        <v>43760</v>
      </c>
      <c r="B717" s="8">
        <v>9380.2001949999994</v>
      </c>
      <c r="C717" s="8">
        <v>26788.099609000001</v>
      </c>
      <c r="D717" s="8">
        <v>22548.900390999999</v>
      </c>
      <c r="E717" s="19">
        <f t="shared" si="34"/>
        <v>-2.3532139170251124E-3</v>
      </c>
      <c r="F717" s="19">
        <f t="shared" si="35"/>
        <v>-1.4749781685782697E-3</v>
      </c>
      <c r="G717" s="19">
        <f t="shared" si="36"/>
        <v>0</v>
      </c>
      <c r="K717" s="78"/>
      <c r="L717" s="78"/>
      <c r="M717" s="78"/>
    </row>
    <row r="718" spans="1:13" x14ac:dyDescent="0.3">
      <c r="A718" s="5">
        <v>43761</v>
      </c>
      <c r="B718" s="8">
        <v>9385</v>
      </c>
      <c r="C718" s="8">
        <v>26833.949218999998</v>
      </c>
      <c r="D718" s="8">
        <v>22625.380859000001</v>
      </c>
      <c r="E718" s="19">
        <f t="shared" si="34"/>
        <v>5.1156449755907038E-4</v>
      </c>
      <c r="F718" s="19">
        <f t="shared" si="35"/>
        <v>1.710103294292935E-3</v>
      </c>
      <c r="G718" s="19">
        <f t="shared" si="36"/>
        <v>3.3860213801010655E-3</v>
      </c>
      <c r="K718" s="78"/>
      <c r="L718" s="78"/>
      <c r="M718" s="78"/>
    </row>
    <row r="719" spans="1:13" x14ac:dyDescent="0.3">
      <c r="A719" s="5">
        <v>43762</v>
      </c>
      <c r="B719" s="8">
        <v>9391.7998050000006</v>
      </c>
      <c r="C719" s="8">
        <v>26805.529297000001</v>
      </c>
      <c r="D719" s="8">
        <v>22750.599609000001</v>
      </c>
      <c r="E719" s="19">
        <f t="shared" si="34"/>
        <v>7.2427733882975977E-4</v>
      </c>
      <c r="F719" s="19">
        <f t="shared" si="35"/>
        <v>-1.0596644652646004E-3</v>
      </c>
      <c r="G719" s="19">
        <f t="shared" si="36"/>
        <v>5.519178497926428E-3</v>
      </c>
      <c r="K719" s="78"/>
      <c r="L719" s="78"/>
      <c r="M719" s="78"/>
    </row>
    <row r="720" spans="1:13" x14ac:dyDescent="0.3">
      <c r="A720" s="5">
        <v>43763</v>
      </c>
      <c r="B720" s="8">
        <v>9430.2001949999994</v>
      </c>
      <c r="C720" s="8">
        <v>26958.060547000001</v>
      </c>
      <c r="D720" s="8">
        <v>22799.810547000001</v>
      </c>
      <c r="E720" s="19">
        <f t="shared" si="34"/>
        <v>4.0803786291460208E-3</v>
      </c>
      <c r="F720" s="19">
        <f t="shared" si="35"/>
        <v>5.6741620001626988E-3</v>
      </c>
      <c r="G720" s="19">
        <f t="shared" si="36"/>
        <v>2.1607250945720998E-3</v>
      </c>
      <c r="K720" s="78"/>
      <c r="L720" s="78"/>
      <c r="M720" s="78"/>
    </row>
    <row r="721" spans="1:13" x14ac:dyDescent="0.3">
      <c r="A721" s="5">
        <v>43766</v>
      </c>
      <c r="B721" s="8">
        <v>9433</v>
      </c>
      <c r="C721" s="8">
        <v>27090.720702999999</v>
      </c>
      <c r="D721" s="8">
        <v>22867.269531000002</v>
      </c>
      <c r="E721" s="19">
        <f t="shared" si="34"/>
        <v>2.968536612683037E-4</v>
      </c>
      <c r="F721" s="19">
        <f t="shared" si="35"/>
        <v>4.9089144779715273E-3</v>
      </c>
      <c r="G721" s="19">
        <f t="shared" si="36"/>
        <v>2.954383461876119E-3</v>
      </c>
      <c r="K721" s="78"/>
      <c r="L721" s="78"/>
      <c r="M721" s="78"/>
    </row>
    <row r="722" spans="1:13" x14ac:dyDescent="0.3">
      <c r="A722" s="5">
        <v>43767</v>
      </c>
      <c r="B722" s="8">
        <v>9400.0996090000008</v>
      </c>
      <c r="C722" s="8">
        <v>27071.460938</v>
      </c>
      <c r="D722" s="8">
        <v>22974.130859000001</v>
      </c>
      <c r="E722" s="19">
        <f t="shared" si="34"/>
        <v>-3.4938937457748148E-3</v>
      </c>
      <c r="F722" s="19">
        <f t="shared" si="35"/>
        <v>-7.1118870135026201E-4</v>
      </c>
      <c r="G722" s="19">
        <f t="shared" si="36"/>
        <v>4.6622276219986684E-3</v>
      </c>
      <c r="K722" s="78"/>
      <c r="L722" s="78"/>
      <c r="M722" s="78"/>
    </row>
    <row r="723" spans="1:13" x14ac:dyDescent="0.3">
      <c r="A723" s="5">
        <v>43768</v>
      </c>
      <c r="B723" s="8">
        <v>9284.5</v>
      </c>
      <c r="C723" s="8">
        <v>27186.689452999999</v>
      </c>
      <c r="D723" s="8">
        <v>22843.119140999999</v>
      </c>
      <c r="E723" s="19">
        <f t="shared" si="34"/>
        <v>-1.237394286342809E-2</v>
      </c>
      <c r="F723" s="19">
        <f t="shared" si="35"/>
        <v>4.2474241160937185E-3</v>
      </c>
      <c r="G723" s="19">
        <f t="shared" si="36"/>
        <v>-5.7188973615797684E-3</v>
      </c>
      <c r="K723" s="78"/>
      <c r="L723" s="78"/>
      <c r="M723" s="78"/>
    </row>
    <row r="724" spans="1:13" x14ac:dyDescent="0.3">
      <c r="A724" s="5">
        <v>43769</v>
      </c>
      <c r="B724" s="8">
        <v>9257.5</v>
      </c>
      <c r="C724" s="8">
        <v>27046.230468999998</v>
      </c>
      <c r="D724" s="8">
        <v>22927.039063</v>
      </c>
      <c r="E724" s="19">
        <f t="shared" si="34"/>
        <v>-2.9123092528824859E-3</v>
      </c>
      <c r="F724" s="19">
        <f t="shared" si="35"/>
        <v>-5.1798537956325207E-3</v>
      </c>
      <c r="G724" s="19">
        <f t="shared" si="36"/>
        <v>3.667018832025885E-3</v>
      </c>
      <c r="K724" s="78"/>
      <c r="L724" s="78"/>
      <c r="M724" s="78"/>
    </row>
    <row r="725" spans="1:13" x14ac:dyDescent="0.3">
      <c r="A725" s="5">
        <v>43770</v>
      </c>
      <c r="B725" s="8">
        <v>9328</v>
      </c>
      <c r="C725" s="8">
        <v>27347.359375</v>
      </c>
      <c r="D725" s="8">
        <v>22850.769531000002</v>
      </c>
      <c r="E725" s="19">
        <f t="shared" si="34"/>
        <v>7.5865958025058983E-3</v>
      </c>
      <c r="F725" s="19">
        <f t="shared" si="35"/>
        <v>1.107233346079565E-2</v>
      </c>
      <c r="G725" s="19">
        <f t="shared" si="36"/>
        <v>-3.3321648594781331E-3</v>
      </c>
      <c r="K725" s="78"/>
      <c r="L725" s="78"/>
      <c r="M725" s="78"/>
    </row>
    <row r="726" spans="1:13" x14ac:dyDescent="0.3">
      <c r="A726" s="5">
        <v>43773</v>
      </c>
      <c r="B726" s="8">
        <v>9416.4003909999992</v>
      </c>
      <c r="C726" s="8">
        <v>27462.109375</v>
      </c>
      <c r="D726" s="8">
        <v>22850.769531000002</v>
      </c>
      <c r="E726" s="19">
        <f t="shared" si="34"/>
        <v>9.4322618544531028E-3</v>
      </c>
      <c r="F726" s="19">
        <f t="shared" si="35"/>
        <v>4.1872388211742747E-3</v>
      </c>
      <c r="G726" s="19">
        <f t="shared" si="36"/>
        <v>0</v>
      </c>
      <c r="K726" s="78"/>
      <c r="L726" s="78"/>
      <c r="M726" s="78"/>
    </row>
    <row r="727" spans="1:13" x14ac:dyDescent="0.3">
      <c r="A727" s="5">
        <v>43774</v>
      </c>
      <c r="B727" s="8">
        <v>9407.9003909999992</v>
      </c>
      <c r="C727" s="8">
        <v>27492.630859000001</v>
      </c>
      <c r="D727" s="8">
        <v>23251.990234000001</v>
      </c>
      <c r="E727" s="19">
        <f t="shared" si="34"/>
        <v>-9.0308805369515631E-4</v>
      </c>
      <c r="F727" s="19">
        <f t="shared" si="35"/>
        <v>1.1107863310160888E-3</v>
      </c>
      <c r="G727" s="19">
        <f t="shared" si="36"/>
        <v>1.7405935553525043E-2</v>
      </c>
      <c r="K727" s="78"/>
      <c r="L727" s="78"/>
      <c r="M727" s="78"/>
    </row>
    <row r="728" spans="1:13" x14ac:dyDescent="0.3">
      <c r="A728" s="5">
        <v>43775</v>
      </c>
      <c r="B728" s="8">
        <v>9398.4003909999992</v>
      </c>
      <c r="C728" s="8">
        <v>27492.560547000001</v>
      </c>
      <c r="D728" s="8">
        <v>23303.820313</v>
      </c>
      <c r="E728" s="19">
        <f t="shared" si="34"/>
        <v>-1.0102997839055064E-3</v>
      </c>
      <c r="F728" s="19">
        <f t="shared" si="35"/>
        <v>-2.5574885965534465E-6</v>
      </c>
      <c r="G728" s="19">
        <f t="shared" si="36"/>
        <v>2.2265792305621542E-3</v>
      </c>
      <c r="K728" s="78"/>
      <c r="L728" s="78"/>
      <c r="M728" s="78"/>
    </row>
    <row r="729" spans="1:13" x14ac:dyDescent="0.3">
      <c r="A729" s="5">
        <v>43776</v>
      </c>
      <c r="B729" s="8">
        <v>9447.2998050000006</v>
      </c>
      <c r="C729" s="8">
        <v>27674.800781000002</v>
      </c>
      <c r="D729" s="8">
        <v>23330.320313</v>
      </c>
      <c r="E729" s="19">
        <f t="shared" si="34"/>
        <v>5.1894621300272916E-3</v>
      </c>
      <c r="F729" s="19">
        <f t="shared" si="35"/>
        <v>6.6068375400243689E-3</v>
      </c>
      <c r="G729" s="19">
        <f t="shared" si="36"/>
        <v>1.1365065377707761E-3</v>
      </c>
      <c r="K729" s="78"/>
      <c r="L729" s="78"/>
      <c r="M729" s="78"/>
    </row>
    <row r="730" spans="1:13" x14ac:dyDescent="0.3">
      <c r="A730" s="5">
        <v>43777</v>
      </c>
      <c r="B730" s="8">
        <v>9393.7001949999994</v>
      </c>
      <c r="C730" s="8">
        <v>27681.240234000001</v>
      </c>
      <c r="D730" s="8">
        <v>23391.869140999999</v>
      </c>
      <c r="E730" s="19">
        <f t="shared" si="34"/>
        <v>-5.6896931793984024E-3</v>
      </c>
      <c r="F730" s="19">
        <f t="shared" si="35"/>
        <v>2.326558370494715E-4</v>
      </c>
      <c r="G730" s="19">
        <f t="shared" si="36"/>
        <v>2.6346737737560728E-3</v>
      </c>
      <c r="K730" s="78"/>
      <c r="L730" s="78"/>
      <c r="M730" s="78"/>
    </row>
    <row r="731" spans="1:13" x14ac:dyDescent="0.3">
      <c r="A731" s="5">
        <v>43780</v>
      </c>
      <c r="B731" s="8">
        <v>9388.5</v>
      </c>
      <c r="C731" s="8">
        <v>27691.490234000001</v>
      </c>
      <c r="D731" s="8">
        <v>23331.839843999998</v>
      </c>
      <c r="E731" s="19">
        <f t="shared" si="34"/>
        <v>-5.5373652488901516E-4</v>
      </c>
      <c r="F731" s="19">
        <f t="shared" si="35"/>
        <v>3.7021833781511823E-4</v>
      </c>
      <c r="G731" s="19">
        <f t="shared" si="36"/>
        <v>-2.5695447272043367E-3</v>
      </c>
      <c r="K731" s="78"/>
      <c r="L731" s="78"/>
      <c r="M731" s="78"/>
    </row>
    <row r="732" spans="1:13" x14ac:dyDescent="0.3">
      <c r="A732" s="5">
        <v>43781</v>
      </c>
      <c r="B732" s="8">
        <v>9306.7001949999994</v>
      </c>
      <c r="C732" s="8">
        <v>27691.490234000001</v>
      </c>
      <c r="D732" s="8">
        <v>23520.009765999999</v>
      </c>
      <c r="E732" s="19">
        <f t="shared" si="34"/>
        <v>-8.7509442165430839E-3</v>
      </c>
      <c r="F732" s="19">
        <f t="shared" si="35"/>
        <v>0</v>
      </c>
      <c r="G732" s="19">
        <f t="shared" si="36"/>
        <v>8.0325936044087862E-3</v>
      </c>
      <c r="K732" s="78"/>
      <c r="L732" s="78"/>
      <c r="M732" s="78"/>
    </row>
    <row r="733" spans="1:13" x14ac:dyDescent="0.3">
      <c r="A733" s="5">
        <v>43782</v>
      </c>
      <c r="B733" s="8">
        <v>9194.5</v>
      </c>
      <c r="C733" s="8">
        <v>27783.589843999998</v>
      </c>
      <c r="D733" s="8">
        <v>23319.869140999999</v>
      </c>
      <c r="E733" s="19">
        <f t="shared" si="34"/>
        <v>-1.2129112635414909E-2</v>
      </c>
      <c r="F733" s="19">
        <f t="shared" si="35"/>
        <v>3.3203987984289137E-3</v>
      </c>
      <c r="G733" s="19">
        <f t="shared" si="36"/>
        <v>-8.5457882342806161E-3</v>
      </c>
      <c r="K733" s="78"/>
      <c r="L733" s="78"/>
      <c r="M733" s="78"/>
    </row>
    <row r="734" spans="1:13" x14ac:dyDescent="0.3">
      <c r="A734" s="5">
        <v>43783</v>
      </c>
      <c r="B734" s="8">
        <v>9173.2998050000006</v>
      </c>
      <c r="C734" s="8">
        <v>27781.960938</v>
      </c>
      <c r="D734" s="8">
        <v>23141.550781000002</v>
      </c>
      <c r="E734" s="19">
        <f t="shared" si="34"/>
        <v>-2.3084097866146996E-3</v>
      </c>
      <c r="F734" s="19">
        <f t="shared" si="35"/>
        <v>-5.8630067642269078E-5</v>
      </c>
      <c r="G734" s="19">
        <f t="shared" si="36"/>
        <v>-7.6760131678780983E-3</v>
      </c>
      <c r="K734" s="78"/>
      <c r="L734" s="78"/>
      <c r="M734" s="78"/>
    </row>
    <row r="735" spans="1:13" x14ac:dyDescent="0.3">
      <c r="A735" s="5">
        <v>43784</v>
      </c>
      <c r="B735" s="8">
        <v>9261.4003909999992</v>
      </c>
      <c r="C735" s="8">
        <v>28004.890625</v>
      </c>
      <c r="D735" s="8">
        <v>23303.320313</v>
      </c>
      <c r="E735" s="19">
        <f t="shared" si="34"/>
        <v>9.5581979413981062E-3</v>
      </c>
      <c r="F735" s="19">
        <f t="shared" si="35"/>
        <v>7.9922371456652083E-3</v>
      </c>
      <c r="G735" s="19">
        <f t="shared" si="36"/>
        <v>6.9661162737020875E-3</v>
      </c>
      <c r="K735" s="78"/>
      <c r="L735" s="78"/>
      <c r="M735" s="78"/>
    </row>
    <row r="736" spans="1:13" x14ac:dyDescent="0.3">
      <c r="A736" s="5">
        <v>43787</v>
      </c>
      <c r="B736" s="8">
        <v>9258</v>
      </c>
      <c r="C736" s="8">
        <v>28036.220702999999</v>
      </c>
      <c r="D736" s="8">
        <v>23416.759765999999</v>
      </c>
      <c r="E736" s="19">
        <f t="shared" si="34"/>
        <v>-3.6722474447551426E-4</v>
      </c>
      <c r="F736" s="19">
        <f t="shared" si="35"/>
        <v>1.1181106341959432E-3</v>
      </c>
      <c r="G736" s="19">
        <f t="shared" si="36"/>
        <v>4.8561421871122414E-3</v>
      </c>
      <c r="K736" s="78"/>
      <c r="L736" s="78"/>
      <c r="M736" s="78"/>
    </row>
    <row r="737" spans="1:13" x14ac:dyDescent="0.3">
      <c r="A737" s="5">
        <v>43788</v>
      </c>
      <c r="B737" s="8">
        <v>9259.2001949999994</v>
      </c>
      <c r="C737" s="8">
        <v>27934.019531000002</v>
      </c>
      <c r="D737" s="8">
        <v>23292.650390999999</v>
      </c>
      <c r="E737" s="19">
        <f t="shared" si="34"/>
        <v>1.2963028849288907E-4</v>
      </c>
      <c r="F737" s="19">
        <f t="shared" si="35"/>
        <v>-3.6519866686592884E-3</v>
      </c>
      <c r="G737" s="19">
        <f t="shared" si="36"/>
        <v>-5.3141183608152636E-3</v>
      </c>
      <c r="K737" s="78"/>
      <c r="L737" s="78"/>
      <c r="M737" s="78"/>
    </row>
    <row r="738" spans="1:13" x14ac:dyDescent="0.3">
      <c r="A738" s="5">
        <v>43789</v>
      </c>
      <c r="B738" s="8">
        <v>9225.4003909999992</v>
      </c>
      <c r="C738" s="8">
        <v>27821.089843999998</v>
      </c>
      <c r="D738" s="8">
        <v>23148.570313</v>
      </c>
      <c r="E738" s="19">
        <f t="shared" si="34"/>
        <v>-3.6570810944278245E-3</v>
      </c>
      <c r="F738" s="19">
        <f t="shared" si="35"/>
        <v>-4.0509235008968159E-3</v>
      </c>
      <c r="G738" s="19">
        <f t="shared" si="36"/>
        <v>-6.2048558618979554E-3</v>
      </c>
      <c r="K738" s="78"/>
      <c r="L738" s="78"/>
      <c r="M738" s="78"/>
    </row>
    <row r="739" spans="1:13" x14ac:dyDescent="0.3">
      <c r="A739" s="5">
        <v>43790</v>
      </c>
      <c r="B739" s="8">
        <v>9214</v>
      </c>
      <c r="C739" s="8">
        <v>27766.289063</v>
      </c>
      <c r="D739" s="8">
        <v>23038.580077999999</v>
      </c>
      <c r="E739" s="19">
        <f t="shared" si="34"/>
        <v>-1.2365252894186683E-3</v>
      </c>
      <c r="F739" s="19">
        <f t="shared" si="35"/>
        <v>-1.9716993256796811E-3</v>
      </c>
      <c r="G739" s="19">
        <f t="shared" si="36"/>
        <v>-4.76281571782589E-3</v>
      </c>
      <c r="K739" s="78"/>
      <c r="L739" s="78"/>
      <c r="M739" s="78"/>
    </row>
    <row r="740" spans="1:13" x14ac:dyDescent="0.3">
      <c r="A740" s="5">
        <v>43791</v>
      </c>
      <c r="B740" s="8">
        <v>9254.7001949999994</v>
      </c>
      <c r="C740" s="8">
        <v>27875.619140999999</v>
      </c>
      <c r="D740" s="8">
        <v>23112.880859000001</v>
      </c>
      <c r="E740" s="19">
        <f t="shared" si="34"/>
        <v>4.4074851458768853E-3</v>
      </c>
      <c r="F740" s="19">
        <f t="shared" si="35"/>
        <v>3.9297796293885938E-3</v>
      </c>
      <c r="G740" s="19">
        <f t="shared" si="36"/>
        <v>3.2198696935975355E-3</v>
      </c>
      <c r="K740" s="78"/>
      <c r="L740" s="78"/>
      <c r="M740" s="78"/>
    </row>
    <row r="741" spans="1:13" x14ac:dyDescent="0.3">
      <c r="A741" s="5">
        <v>43794</v>
      </c>
      <c r="B741" s="8">
        <v>9319.9003909999992</v>
      </c>
      <c r="C741" s="8">
        <v>28066.470702999999</v>
      </c>
      <c r="D741" s="8">
        <v>23292.810547000001</v>
      </c>
      <c r="E741" s="19">
        <f t="shared" si="34"/>
        <v>7.0203893198400417E-3</v>
      </c>
      <c r="F741" s="19">
        <f t="shared" si="35"/>
        <v>6.8232096074742074E-3</v>
      </c>
      <c r="G741" s="19">
        <f t="shared" si="36"/>
        <v>7.7546776794222292E-3</v>
      </c>
      <c r="K741" s="78"/>
      <c r="L741" s="78"/>
      <c r="M741" s="78"/>
    </row>
    <row r="742" spans="1:13" x14ac:dyDescent="0.3">
      <c r="A742" s="5">
        <v>43795</v>
      </c>
      <c r="B742" s="8">
        <v>9324.7998050000006</v>
      </c>
      <c r="C742" s="8">
        <v>28121.679688</v>
      </c>
      <c r="D742" s="8">
        <v>23373.320313</v>
      </c>
      <c r="E742" s="19">
        <f t="shared" si="34"/>
        <v>5.2555568727496299E-4</v>
      </c>
      <c r="F742" s="19">
        <f t="shared" si="35"/>
        <v>1.9651475402913056E-3</v>
      </c>
      <c r="G742" s="19">
        <f t="shared" si="36"/>
        <v>3.4504615828772375E-3</v>
      </c>
      <c r="K742" s="78"/>
      <c r="L742" s="78"/>
      <c r="M742" s="78"/>
    </row>
    <row r="743" spans="1:13" x14ac:dyDescent="0.3">
      <c r="A743" s="5">
        <v>43796</v>
      </c>
      <c r="B743" s="8">
        <v>9362.7001949999994</v>
      </c>
      <c r="C743" s="8">
        <v>28164</v>
      </c>
      <c r="D743" s="8">
        <v>23437.769531000002</v>
      </c>
      <c r="E743" s="19">
        <f t="shared" si="34"/>
        <v>4.0562345915398194E-3</v>
      </c>
      <c r="F743" s="19">
        <f t="shared" si="35"/>
        <v>1.5037686391838926E-3</v>
      </c>
      <c r="G743" s="19">
        <f t="shared" si="36"/>
        <v>2.7535893283966201E-3</v>
      </c>
      <c r="K743" s="78"/>
      <c r="L743" s="78"/>
      <c r="M743" s="78"/>
    </row>
    <row r="744" spans="1:13" x14ac:dyDescent="0.3">
      <c r="A744" s="5">
        <v>43797</v>
      </c>
      <c r="B744" s="8">
        <v>9359</v>
      </c>
      <c r="C744" s="8">
        <v>28164</v>
      </c>
      <c r="D744" s="8">
        <v>23409.140625</v>
      </c>
      <c r="E744" s="19">
        <f t="shared" si="34"/>
        <v>-3.9528408313764345E-4</v>
      </c>
      <c r="F744" s="19">
        <f t="shared" si="35"/>
        <v>0</v>
      </c>
      <c r="G744" s="19">
        <f t="shared" si="36"/>
        <v>-1.2222325642658133E-3</v>
      </c>
      <c r="K744" s="78"/>
      <c r="L744" s="78"/>
      <c r="M744" s="78"/>
    </row>
    <row r="745" spans="1:13" x14ac:dyDescent="0.3">
      <c r="A745" s="5">
        <v>43798</v>
      </c>
      <c r="B745" s="8">
        <v>9352</v>
      </c>
      <c r="C745" s="8">
        <v>28051.410156000002</v>
      </c>
      <c r="D745" s="8">
        <v>23293.910156000002</v>
      </c>
      <c r="E745" s="19">
        <f t="shared" si="34"/>
        <v>-7.4822300535211947E-4</v>
      </c>
      <c r="F745" s="19">
        <f t="shared" si="35"/>
        <v>-4.0056630106468424E-3</v>
      </c>
      <c r="G745" s="19">
        <f t="shared" si="36"/>
        <v>-4.9346113754242934E-3</v>
      </c>
      <c r="K745" s="78"/>
      <c r="L745" s="78"/>
      <c r="M745" s="78"/>
    </row>
    <row r="746" spans="1:13" x14ac:dyDescent="0.3">
      <c r="A746" s="5">
        <v>43801</v>
      </c>
      <c r="B746" s="8">
        <v>9156.2998050000006</v>
      </c>
      <c r="C746" s="8">
        <v>27783.039063</v>
      </c>
      <c r="D746" s="8">
        <v>23529.5</v>
      </c>
      <c r="E746" s="19">
        <f t="shared" si="34"/>
        <v>-2.1148078513295306E-2</v>
      </c>
      <c r="F746" s="19">
        <f t="shared" si="35"/>
        <v>-9.6131747873153418E-3</v>
      </c>
      <c r="G746" s="19">
        <f t="shared" si="36"/>
        <v>1.006299333058616E-2</v>
      </c>
      <c r="K746" s="78"/>
      <c r="L746" s="78"/>
      <c r="M746" s="78"/>
    </row>
    <row r="747" spans="1:13" x14ac:dyDescent="0.3">
      <c r="A747" s="5">
        <v>43802</v>
      </c>
      <c r="B747" s="8">
        <v>9135.7001949999994</v>
      </c>
      <c r="C747" s="8">
        <v>27502.810547000001</v>
      </c>
      <c r="D747" s="8">
        <v>23379.810547000001</v>
      </c>
      <c r="E747" s="19">
        <f t="shared" si="34"/>
        <v>-2.2523090649799707E-3</v>
      </c>
      <c r="F747" s="19">
        <f t="shared" si="35"/>
        <v>-1.0137527699546843E-2</v>
      </c>
      <c r="G747" s="19">
        <f t="shared" si="36"/>
        <v>-6.3821002415133795E-3</v>
      </c>
      <c r="K747" s="78"/>
      <c r="L747" s="78"/>
      <c r="M747" s="78"/>
    </row>
    <row r="748" spans="1:13" x14ac:dyDescent="0.3">
      <c r="A748" s="5">
        <v>43803</v>
      </c>
      <c r="B748" s="8">
        <v>9270.7998050000006</v>
      </c>
      <c r="C748" s="8">
        <v>27649.779297000001</v>
      </c>
      <c r="D748" s="8">
        <v>23135.230468999998</v>
      </c>
      <c r="E748" s="19">
        <f t="shared" si="34"/>
        <v>1.4679818120991821E-2</v>
      </c>
      <c r="F748" s="19">
        <f t="shared" si="35"/>
        <v>5.3295447517930543E-3</v>
      </c>
      <c r="G748" s="19">
        <f t="shared" si="36"/>
        <v>-1.0516268574707928E-2</v>
      </c>
      <c r="K748" s="78"/>
      <c r="L748" s="78"/>
      <c r="M748" s="78"/>
    </row>
    <row r="749" spans="1:13" x14ac:dyDescent="0.3">
      <c r="A749" s="5">
        <v>43804</v>
      </c>
      <c r="B749" s="8">
        <v>9243.4003909999992</v>
      </c>
      <c r="C749" s="8">
        <v>27677.789063</v>
      </c>
      <c r="D749" s="8">
        <v>23300.089843999998</v>
      </c>
      <c r="E749" s="19">
        <f t="shared" si="34"/>
        <v>-2.9598290731276491E-3</v>
      </c>
      <c r="F749" s="19">
        <f t="shared" si="35"/>
        <v>1.0125067565104509E-3</v>
      </c>
      <c r="G749" s="19">
        <f t="shared" si="36"/>
        <v>7.1006323013725744E-3</v>
      </c>
      <c r="K749" s="78"/>
      <c r="L749" s="78"/>
      <c r="M749" s="78"/>
    </row>
    <row r="750" spans="1:13" x14ac:dyDescent="0.3">
      <c r="A750" s="5">
        <v>43805</v>
      </c>
      <c r="B750" s="8">
        <v>9382.7001949999994</v>
      </c>
      <c r="C750" s="8">
        <v>28015.060547000001</v>
      </c>
      <c r="D750" s="8">
        <v>23354.400390999999</v>
      </c>
      <c r="E750" s="19">
        <f t="shared" si="34"/>
        <v>1.495776322373305E-2</v>
      </c>
      <c r="F750" s="19">
        <f t="shared" si="35"/>
        <v>1.2111989582283687E-2</v>
      </c>
      <c r="G750" s="19">
        <f t="shared" si="36"/>
        <v>2.3282034058931451E-3</v>
      </c>
      <c r="K750" s="78"/>
      <c r="L750" s="78"/>
      <c r="M750" s="78"/>
    </row>
    <row r="751" spans="1:13" x14ac:dyDescent="0.3">
      <c r="A751" s="5">
        <v>43808</v>
      </c>
      <c r="B751" s="8">
        <v>9354.5996090000008</v>
      </c>
      <c r="C751" s="8">
        <v>27909.599609000001</v>
      </c>
      <c r="D751" s="8">
        <v>23430.699218999998</v>
      </c>
      <c r="E751" s="19">
        <f t="shared" si="34"/>
        <v>-2.9994297322845486E-3</v>
      </c>
      <c r="F751" s="19">
        <f t="shared" si="35"/>
        <v>-3.7715405946754368E-3</v>
      </c>
      <c r="G751" s="19">
        <f t="shared" si="36"/>
        <v>3.2616750323610521E-3</v>
      </c>
      <c r="K751" s="78"/>
      <c r="L751" s="78"/>
      <c r="M751" s="78"/>
    </row>
    <row r="752" spans="1:13" x14ac:dyDescent="0.3">
      <c r="A752" s="5">
        <v>43809</v>
      </c>
      <c r="B752" s="8">
        <v>9321.0996090000008</v>
      </c>
      <c r="C752" s="8">
        <v>27881.720702999999</v>
      </c>
      <c r="D752" s="8">
        <v>23410.189452999999</v>
      </c>
      <c r="E752" s="19">
        <f t="shared" si="34"/>
        <v>-3.5875535945624581E-3</v>
      </c>
      <c r="F752" s="19">
        <f t="shared" si="35"/>
        <v>-9.9939948237636063E-4</v>
      </c>
      <c r="G752" s="19">
        <f t="shared" si="36"/>
        <v>-8.7572067448762122E-4</v>
      </c>
      <c r="K752" s="78"/>
      <c r="L752" s="78"/>
      <c r="M752" s="78"/>
    </row>
    <row r="753" spans="1:13" x14ac:dyDescent="0.3">
      <c r="A753" s="5">
        <v>43810</v>
      </c>
      <c r="B753" s="8">
        <v>9392.5</v>
      </c>
      <c r="C753" s="8">
        <v>27911.300781000002</v>
      </c>
      <c r="D753" s="8">
        <v>23391.859375</v>
      </c>
      <c r="E753" s="19">
        <f t="shared" si="34"/>
        <v>7.6308929297446617E-3</v>
      </c>
      <c r="F753" s="19">
        <f t="shared" si="35"/>
        <v>1.0603505594332025E-3</v>
      </c>
      <c r="G753" s="19">
        <f t="shared" si="36"/>
        <v>-7.8330241501112599E-4</v>
      </c>
      <c r="K753" s="78"/>
      <c r="L753" s="78"/>
      <c r="M753" s="78"/>
    </row>
    <row r="754" spans="1:13" x14ac:dyDescent="0.3">
      <c r="A754" s="5">
        <v>43811</v>
      </c>
      <c r="B754" s="8">
        <v>9468.5</v>
      </c>
      <c r="C754" s="8">
        <v>28132.050781000002</v>
      </c>
      <c r="D754" s="8">
        <v>23424.810547000001</v>
      </c>
      <c r="E754" s="19">
        <f t="shared" si="34"/>
        <v>8.0590012548357372E-3</v>
      </c>
      <c r="F754" s="19">
        <f t="shared" si="35"/>
        <v>7.8778708091941981E-3</v>
      </c>
      <c r="G754" s="19">
        <f t="shared" si="36"/>
        <v>1.4076685717307308E-3</v>
      </c>
      <c r="K754" s="78"/>
      <c r="L754" s="78"/>
      <c r="M754" s="78"/>
    </row>
    <row r="755" spans="1:13" x14ac:dyDescent="0.3">
      <c r="A755" s="5">
        <v>43812</v>
      </c>
      <c r="B755" s="8">
        <v>9563.7001949999994</v>
      </c>
      <c r="C755" s="8">
        <v>28135.380859000001</v>
      </c>
      <c r="D755" s="8">
        <v>24023.099609000001</v>
      </c>
      <c r="E755" s="19">
        <f t="shared" si="34"/>
        <v>1.0004202144271871E-2</v>
      </c>
      <c r="F755" s="19">
        <f t="shared" si="35"/>
        <v>1.1836609231414176E-4</v>
      </c>
      <c r="G755" s="19">
        <f t="shared" si="36"/>
        <v>2.5220110715455189E-2</v>
      </c>
      <c r="K755" s="78"/>
      <c r="L755" s="78"/>
      <c r="M755" s="78"/>
    </row>
    <row r="756" spans="1:13" x14ac:dyDescent="0.3">
      <c r="A756" s="5">
        <v>43815</v>
      </c>
      <c r="B756" s="8">
        <v>9680.5996090000008</v>
      </c>
      <c r="C756" s="8">
        <v>28235.890625</v>
      </c>
      <c r="D756" s="8">
        <v>23952.349609000001</v>
      </c>
      <c r="E756" s="19">
        <f t="shared" si="34"/>
        <v>1.2149140583510305E-2</v>
      </c>
      <c r="F756" s="19">
        <f t="shared" si="35"/>
        <v>3.5659962907919232E-3</v>
      </c>
      <c r="G756" s="19">
        <f t="shared" si="36"/>
        <v>-2.9494273609436245E-3</v>
      </c>
      <c r="K756" s="78"/>
      <c r="L756" s="78"/>
      <c r="M756" s="78"/>
    </row>
    <row r="757" spans="1:13" x14ac:dyDescent="0.3">
      <c r="A757" s="5">
        <v>43816</v>
      </c>
      <c r="B757" s="8">
        <v>9615.9003909999992</v>
      </c>
      <c r="C757" s="8">
        <v>28267.160156000002</v>
      </c>
      <c r="D757" s="8">
        <v>24066.119140999999</v>
      </c>
      <c r="E757" s="19">
        <f t="shared" si="34"/>
        <v>-6.7058233824494884E-3</v>
      </c>
      <c r="F757" s="19">
        <f t="shared" si="35"/>
        <v>1.1068264017624104E-3</v>
      </c>
      <c r="G757" s="19">
        <f t="shared" si="36"/>
        <v>4.7385827930324547E-3</v>
      </c>
      <c r="K757" s="78"/>
      <c r="L757" s="78"/>
      <c r="M757" s="78"/>
    </row>
    <row r="758" spans="1:13" x14ac:dyDescent="0.3">
      <c r="A758" s="5">
        <v>43817</v>
      </c>
      <c r="B758" s="8">
        <v>9621.7998050000006</v>
      </c>
      <c r="C758" s="8">
        <v>28239.279297000001</v>
      </c>
      <c r="D758" s="8">
        <v>23934.429688</v>
      </c>
      <c r="E758" s="19">
        <f t="shared" si="34"/>
        <v>6.1331802916388231E-4</v>
      </c>
      <c r="F758" s="19">
        <f t="shared" si="35"/>
        <v>-9.8682067150085212E-4</v>
      </c>
      <c r="G758" s="19">
        <f t="shared" si="36"/>
        <v>-5.4870115702253166E-3</v>
      </c>
      <c r="K758" s="78"/>
      <c r="L758" s="78"/>
      <c r="M758" s="78"/>
    </row>
    <row r="759" spans="1:13" x14ac:dyDescent="0.3">
      <c r="A759" s="5">
        <v>43818</v>
      </c>
      <c r="B759" s="8">
        <v>9617.2001949999994</v>
      </c>
      <c r="C759" s="8">
        <v>28376.960938</v>
      </c>
      <c r="D759" s="8">
        <v>23864.849609000001</v>
      </c>
      <c r="E759" s="19">
        <f t="shared" si="34"/>
        <v>-4.7815479886023963E-4</v>
      </c>
      <c r="F759" s="19">
        <f t="shared" si="35"/>
        <v>4.8636897059508499E-3</v>
      </c>
      <c r="G759" s="19">
        <f t="shared" si="36"/>
        <v>-2.911346328634973E-3</v>
      </c>
      <c r="K759" s="78"/>
      <c r="L759" s="78"/>
      <c r="M759" s="78"/>
    </row>
    <row r="760" spans="1:13" x14ac:dyDescent="0.3">
      <c r="A760" s="5">
        <v>43819</v>
      </c>
      <c r="B760" s="8">
        <v>9675.5</v>
      </c>
      <c r="C760" s="8">
        <v>28455.089843999998</v>
      </c>
      <c r="D760" s="8">
        <v>23816.630859000001</v>
      </c>
      <c r="E760" s="19">
        <f t="shared" si="34"/>
        <v>6.0437348706059981E-3</v>
      </c>
      <c r="F760" s="19">
        <f t="shared" si="35"/>
        <v>2.749468095674508E-3</v>
      </c>
      <c r="G760" s="19">
        <f t="shared" si="36"/>
        <v>-2.0225364633777573E-3</v>
      </c>
      <c r="K760" s="78"/>
      <c r="L760" s="78"/>
      <c r="M760" s="78"/>
    </row>
    <row r="761" spans="1:13" x14ac:dyDescent="0.3">
      <c r="A761" s="5">
        <v>43822</v>
      </c>
      <c r="B761" s="8">
        <v>9659.5996090000008</v>
      </c>
      <c r="C761" s="8">
        <v>28551.529297000001</v>
      </c>
      <c r="D761" s="8">
        <v>23821.109375</v>
      </c>
      <c r="E761" s="19">
        <f t="shared" si="34"/>
        <v>-1.6447181453299574E-3</v>
      </c>
      <c r="F761" s="19">
        <f t="shared" si="35"/>
        <v>3.3834507800783896E-3</v>
      </c>
      <c r="G761" s="19">
        <f t="shared" si="36"/>
        <v>1.8802386474220528E-4</v>
      </c>
      <c r="K761" s="78"/>
      <c r="L761" s="78"/>
      <c r="M761" s="78"/>
    </row>
    <row r="762" spans="1:13" x14ac:dyDescent="0.3">
      <c r="A762" s="5">
        <v>43823</v>
      </c>
      <c r="B762" s="8">
        <v>9661.7998050000006</v>
      </c>
      <c r="C762" s="8">
        <v>28515.449218999998</v>
      </c>
      <c r="D762" s="8">
        <v>23830.580077999999</v>
      </c>
      <c r="E762" s="19">
        <f t="shared" si="34"/>
        <v>2.2774706555838005E-4</v>
      </c>
      <c r="F762" s="19">
        <f t="shared" si="35"/>
        <v>-1.2644819734867053E-3</v>
      </c>
      <c r="G762" s="19">
        <f t="shared" si="36"/>
        <v>3.9749705554688964E-4</v>
      </c>
      <c r="K762" s="78"/>
      <c r="L762" s="78"/>
      <c r="M762" s="78"/>
    </row>
    <row r="763" spans="1:13" x14ac:dyDescent="0.3">
      <c r="A763" s="5">
        <v>43826</v>
      </c>
      <c r="B763" s="8">
        <v>9700.5</v>
      </c>
      <c r="C763" s="8">
        <v>28645.259765999999</v>
      </c>
      <c r="D763" s="8">
        <v>23837.720702999999</v>
      </c>
      <c r="E763" s="19">
        <f t="shared" si="34"/>
        <v>3.9974844853267301E-3</v>
      </c>
      <c r="F763" s="19">
        <f t="shared" si="35"/>
        <v>4.5419580150160652E-3</v>
      </c>
      <c r="G763" s="19">
        <f t="shared" si="36"/>
        <v>2.9959637479910279E-4</v>
      </c>
      <c r="K763" s="78"/>
      <c r="L763" s="78"/>
      <c r="M763" s="78"/>
    </row>
    <row r="764" spans="1:13" x14ac:dyDescent="0.3">
      <c r="A764" s="5">
        <v>43829</v>
      </c>
      <c r="B764" s="8">
        <v>9612.5996090000008</v>
      </c>
      <c r="C764" s="8">
        <v>28462.140625</v>
      </c>
      <c r="D764" s="8">
        <v>23656.619140999999</v>
      </c>
      <c r="E764" s="19">
        <f t="shared" si="34"/>
        <v>-9.1027333498140527E-3</v>
      </c>
      <c r="F764" s="19">
        <f t="shared" si="35"/>
        <v>-6.4131712306218407E-3</v>
      </c>
      <c r="G764" s="19">
        <f t="shared" si="36"/>
        <v>-7.6262746396257262E-3</v>
      </c>
      <c r="K764" s="78"/>
      <c r="L764" s="78"/>
      <c r="M764" s="78"/>
    </row>
    <row r="765" spans="1:13" x14ac:dyDescent="0.3">
      <c r="A765" s="5">
        <v>43830</v>
      </c>
      <c r="B765" s="8">
        <v>9549.2001949999994</v>
      </c>
      <c r="C765" s="8">
        <v>28538.439452999999</v>
      </c>
      <c r="D765" s="8">
        <v>23656.619140999999</v>
      </c>
      <c r="E765" s="19">
        <f t="shared" si="34"/>
        <v>-6.617295451988219E-3</v>
      </c>
      <c r="F765" s="19">
        <f t="shared" si="35"/>
        <v>2.6771262139819586E-3</v>
      </c>
      <c r="G765" s="19">
        <f t="shared" si="36"/>
        <v>0</v>
      </c>
      <c r="K765" s="78"/>
      <c r="L765" s="78"/>
      <c r="M765" s="78"/>
    </row>
    <row r="766" spans="1:13" x14ac:dyDescent="0.3">
      <c r="A766" s="5">
        <v>43832</v>
      </c>
      <c r="B766" s="8">
        <v>9691.2001949999994</v>
      </c>
      <c r="C766" s="8">
        <v>28868.800781000002</v>
      </c>
      <c r="D766" s="8">
        <v>23656.619140999999</v>
      </c>
      <c r="E766" s="19">
        <f t="shared" si="34"/>
        <v>1.4760875595074699E-2</v>
      </c>
      <c r="F766" s="19">
        <f t="shared" si="35"/>
        <v>1.1509522963822572E-2</v>
      </c>
      <c r="G766" s="19">
        <f t="shared" si="36"/>
        <v>0</v>
      </c>
      <c r="K766" s="78"/>
      <c r="L766" s="78"/>
      <c r="M766" s="78"/>
    </row>
    <row r="767" spans="1:13" x14ac:dyDescent="0.3">
      <c r="A767" s="5">
        <v>43833</v>
      </c>
      <c r="B767" s="8">
        <v>9646.5996090000008</v>
      </c>
      <c r="C767" s="8">
        <v>28634.880859000001</v>
      </c>
      <c r="D767" s="8">
        <v>23656.619140999999</v>
      </c>
      <c r="E767" s="19">
        <f t="shared" si="34"/>
        <v>-4.6127962369954343E-3</v>
      </c>
      <c r="F767" s="19">
        <f t="shared" si="35"/>
        <v>-8.1358690656520433E-3</v>
      </c>
      <c r="G767" s="19">
        <f t="shared" si="36"/>
        <v>0</v>
      </c>
      <c r="K767" s="78"/>
      <c r="L767" s="78"/>
      <c r="M767" s="78"/>
    </row>
    <row r="768" spans="1:13" x14ac:dyDescent="0.3">
      <c r="A768" s="5">
        <v>43836</v>
      </c>
      <c r="B768" s="8">
        <v>9600.9003909999992</v>
      </c>
      <c r="C768" s="8">
        <v>28703.380859000001</v>
      </c>
      <c r="D768" s="8">
        <v>23204.859375</v>
      </c>
      <c r="E768" s="19">
        <f t="shared" si="34"/>
        <v>-4.7485963240154871E-3</v>
      </c>
      <c r="F768" s="19">
        <f t="shared" si="35"/>
        <v>2.389330633188815E-3</v>
      </c>
      <c r="G768" s="19">
        <f t="shared" si="36"/>
        <v>-1.9281242332717975E-2</v>
      </c>
      <c r="K768" s="78"/>
      <c r="L768" s="78"/>
      <c r="M768" s="78"/>
    </row>
    <row r="769" spans="1:13" x14ac:dyDescent="0.3">
      <c r="A769" s="5">
        <v>43837</v>
      </c>
      <c r="B769" s="8">
        <v>9579.7998050000006</v>
      </c>
      <c r="C769" s="8">
        <v>28583.679688</v>
      </c>
      <c r="D769" s="8">
        <v>23575.720702999999</v>
      </c>
      <c r="E769" s="19">
        <f t="shared" si="34"/>
        <v>-2.2001902220899964E-3</v>
      </c>
      <c r="F769" s="19">
        <f t="shared" si="35"/>
        <v>-4.1790011239048195E-3</v>
      </c>
      <c r="G769" s="19">
        <f t="shared" si="36"/>
        <v>1.5855686140697718E-2</v>
      </c>
      <c r="K769" s="78"/>
      <c r="L769" s="78"/>
      <c r="M769" s="78"/>
    </row>
    <row r="770" spans="1:13" x14ac:dyDescent="0.3">
      <c r="A770" s="5">
        <v>43838</v>
      </c>
      <c r="B770" s="8">
        <v>9591.4003909999992</v>
      </c>
      <c r="C770" s="8">
        <v>28745.089843999998</v>
      </c>
      <c r="D770" s="8">
        <v>23204.759765999999</v>
      </c>
      <c r="E770" s="19">
        <f t="shared" si="34"/>
        <v>1.2102098248683586E-3</v>
      </c>
      <c r="F770" s="19">
        <f t="shared" si="35"/>
        <v>5.6310499536832469E-3</v>
      </c>
      <c r="G770" s="19">
        <f t="shared" si="36"/>
        <v>-1.5859978742181941E-2</v>
      </c>
      <c r="K770" s="78"/>
      <c r="L770" s="78"/>
      <c r="M770" s="78"/>
    </row>
    <row r="771" spans="1:13" x14ac:dyDescent="0.3">
      <c r="A771" s="5">
        <v>43839</v>
      </c>
      <c r="B771" s="8">
        <v>9581.7998050000006</v>
      </c>
      <c r="C771" s="8">
        <v>28956.900390999999</v>
      </c>
      <c r="D771" s="8">
        <v>23739.869140999999</v>
      </c>
      <c r="E771" s="19">
        <f t="shared" si="34"/>
        <v>-1.0014589848580939E-3</v>
      </c>
      <c r="F771" s="19">
        <f t="shared" si="35"/>
        <v>7.3415664691683516E-3</v>
      </c>
      <c r="G771" s="19">
        <f t="shared" si="36"/>
        <v>2.2798457035844974E-2</v>
      </c>
      <c r="K771" s="78"/>
      <c r="L771" s="78"/>
      <c r="M771" s="78"/>
    </row>
    <row r="772" spans="1:13" x14ac:dyDescent="0.3">
      <c r="A772" s="5">
        <v>43840</v>
      </c>
      <c r="B772" s="8">
        <v>9573.5996090000008</v>
      </c>
      <c r="C772" s="8">
        <v>28823.769531000002</v>
      </c>
      <c r="D772" s="8">
        <v>23850.570313</v>
      </c>
      <c r="E772" s="19">
        <f t="shared" ref="E772:E828" si="37">LN(B772/B771)</f>
        <v>-8.5617598711378864E-4</v>
      </c>
      <c r="F772" s="19">
        <f t="shared" ref="F772:F828" si="38">LN(C772/C771)</f>
        <v>-4.608153410704508E-3</v>
      </c>
      <c r="G772" s="19">
        <f t="shared" ref="G772:G828" si="39">LN(D772/D771)</f>
        <v>4.6522525504268976E-3</v>
      </c>
      <c r="K772" s="78"/>
      <c r="L772" s="78"/>
      <c r="M772" s="78"/>
    </row>
    <row r="773" spans="1:13" x14ac:dyDescent="0.3">
      <c r="A773" s="5">
        <v>43843</v>
      </c>
      <c r="B773" s="8">
        <v>9543.9003909999992</v>
      </c>
      <c r="C773" s="8">
        <v>28907.050781000002</v>
      </c>
      <c r="D773" s="8">
        <v>23850.570313</v>
      </c>
      <c r="E773" s="19">
        <f t="shared" si="37"/>
        <v>-3.1070215134809168E-3</v>
      </c>
      <c r="F773" s="19">
        <f t="shared" si="38"/>
        <v>2.8851593419368694E-3</v>
      </c>
      <c r="G773" s="19">
        <f t="shared" si="39"/>
        <v>0</v>
      </c>
      <c r="K773" s="78"/>
      <c r="L773" s="78"/>
      <c r="M773" s="78"/>
    </row>
    <row r="774" spans="1:13" x14ac:dyDescent="0.3">
      <c r="A774" s="5">
        <v>43844</v>
      </c>
      <c r="B774" s="8">
        <v>9528.2998050000006</v>
      </c>
      <c r="C774" s="8">
        <v>28939.669922000001</v>
      </c>
      <c r="D774" s="8">
        <v>24025.169922000001</v>
      </c>
      <c r="E774" s="19">
        <f t="shared" si="37"/>
        <v>-1.6359506841413815E-3</v>
      </c>
      <c r="F774" s="19">
        <f t="shared" si="38"/>
        <v>1.1277785174648078E-3</v>
      </c>
      <c r="G774" s="19">
        <f t="shared" si="39"/>
        <v>7.293898004055506E-3</v>
      </c>
      <c r="K774" s="78"/>
      <c r="L774" s="78"/>
      <c r="M774" s="78"/>
    </row>
    <row r="775" spans="1:13" x14ac:dyDescent="0.3">
      <c r="A775" s="5">
        <v>43845</v>
      </c>
      <c r="B775" s="8">
        <v>9511.7001949999994</v>
      </c>
      <c r="C775" s="8">
        <v>29030.220702999999</v>
      </c>
      <c r="D775" s="8">
        <v>23916.580077999999</v>
      </c>
      <c r="E775" s="19">
        <f t="shared" si="37"/>
        <v>-1.743656954380749E-3</v>
      </c>
      <c r="F775" s="19">
        <f t="shared" si="38"/>
        <v>3.1240650506683286E-3</v>
      </c>
      <c r="G775" s="19">
        <f t="shared" si="39"/>
        <v>-4.5300820142544313E-3</v>
      </c>
      <c r="K775" s="78"/>
      <c r="L775" s="78"/>
      <c r="M775" s="78"/>
    </row>
    <row r="776" spans="1:13" x14ac:dyDescent="0.3">
      <c r="A776" s="5">
        <v>43846</v>
      </c>
      <c r="B776" s="8">
        <v>9572.5</v>
      </c>
      <c r="C776" s="8">
        <v>29297.640625</v>
      </c>
      <c r="D776" s="8">
        <v>23933.130859000001</v>
      </c>
      <c r="E776" s="19">
        <f t="shared" si="37"/>
        <v>6.3717640856277161E-3</v>
      </c>
      <c r="F776" s="19">
        <f t="shared" si="38"/>
        <v>9.1696074455297691E-3</v>
      </c>
      <c r="G776" s="19">
        <f t="shared" si="39"/>
        <v>6.9178188691016535E-4</v>
      </c>
      <c r="K776" s="78"/>
      <c r="L776" s="78"/>
      <c r="M776" s="78"/>
    </row>
    <row r="777" spans="1:13" x14ac:dyDescent="0.3">
      <c r="A777" s="5">
        <v>43847</v>
      </c>
      <c r="B777" s="8">
        <v>9681.2998050000006</v>
      </c>
      <c r="C777" s="8">
        <v>29348.099609000001</v>
      </c>
      <c r="D777" s="8">
        <v>24041.259765999999</v>
      </c>
      <c r="E777" s="19">
        <f t="shared" si="37"/>
        <v>1.1301765280806323E-2</v>
      </c>
      <c r="F777" s="19">
        <f t="shared" si="38"/>
        <v>1.720806873616377E-3</v>
      </c>
      <c r="G777" s="19">
        <f t="shared" si="39"/>
        <v>4.5077837859145041E-3</v>
      </c>
      <c r="K777" s="78"/>
      <c r="L777" s="78"/>
      <c r="M777" s="78"/>
    </row>
    <row r="778" spans="1:13" x14ac:dyDescent="0.3">
      <c r="A778" s="5">
        <v>43850</v>
      </c>
      <c r="B778" s="8">
        <v>9658.7998050000006</v>
      </c>
      <c r="C778" s="8">
        <v>29348.099609000001</v>
      </c>
      <c r="D778" s="8">
        <v>24083.509765999999</v>
      </c>
      <c r="E778" s="19">
        <f t="shared" si="37"/>
        <v>-2.3267729334109171E-3</v>
      </c>
      <c r="F778" s="19">
        <f t="shared" si="38"/>
        <v>0</v>
      </c>
      <c r="G778" s="19">
        <f t="shared" si="39"/>
        <v>1.7558530156370647E-3</v>
      </c>
      <c r="K778" s="78"/>
      <c r="L778" s="78"/>
      <c r="M778" s="78"/>
    </row>
    <row r="779" spans="1:13" x14ac:dyDescent="0.3">
      <c r="A779" s="5">
        <v>43851</v>
      </c>
      <c r="B779" s="8">
        <v>9611.2998050000006</v>
      </c>
      <c r="C779" s="8">
        <v>29196.039063</v>
      </c>
      <c r="D779" s="8">
        <v>23864.560547000001</v>
      </c>
      <c r="E779" s="19">
        <f t="shared" si="37"/>
        <v>-4.9299274176428445E-3</v>
      </c>
      <c r="F779" s="19">
        <f t="shared" si="38"/>
        <v>-5.1947433645742509E-3</v>
      </c>
      <c r="G779" s="19">
        <f t="shared" si="39"/>
        <v>-9.1328280542527073E-3</v>
      </c>
      <c r="K779" s="78"/>
      <c r="L779" s="78"/>
      <c r="M779" s="78"/>
    </row>
    <row r="780" spans="1:13" x14ac:dyDescent="0.3">
      <c r="A780" s="5">
        <v>43852</v>
      </c>
      <c r="B780" s="8">
        <v>9573.7001949999994</v>
      </c>
      <c r="C780" s="8">
        <v>29186.269531000002</v>
      </c>
      <c r="D780" s="8">
        <v>24031.349609000001</v>
      </c>
      <c r="E780" s="19">
        <f t="shared" si="37"/>
        <v>-3.9196933166545725E-3</v>
      </c>
      <c r="F780" s="19">
        <f t="shared" si="38"/>
        <v>-3.3467440142271807E-4</v>
      </c>
      <c r="G780" s="19">
        <f t="shared" si="39"/>
        <v>6.9646755080003545E-3</v>
      </c>
      <c r="K780" s="78"/>
      <c r="L780" s="78"/>
      <c r="M780" s="78"/>
    </row>
    <row r="781" spans="1:13" x14ac:dyDescent="0.3">
      <c r="A781" s="5">
        <v>43853</v>
      </c>
      <c r="B781" s="8">
        <v>9518.5</v>
      </c>
      <c r="C781" s="8">
        <v>29160.089843999998</v>
      </c>
      <c r="D781" s="8">
        <v>23795.439452999999</v>
      </c>
      <c r="E781" s="19">
        <f t="shared" si="37"/>
        <v>-5.7825026187040794E-3</v>
      </c>
      <c r="F781" s="19">
        <f t="shared" si="38"/>
        <v>-8.9738893865278998E-4</v>
      </c>
      <c r="G781" s="19">
        <f t="shared" si="39"/>
        <v>-9.8652689810255507E-3</v>
      </c>
      <c r="K781" s="78"/>
      <c r="L781" s="78"/>
      <c r="M781" s="78"/>
    </row>
    <row r="782" spans="1:13" x14ac:dyDescent="0.3">
      <c r="A782" s="5">
        <v>43854</v>
      </c>
      <c r="B782" s="8">
        <v>9562</v>
      </c>
      <c r="C782" s="8">
        <v>28989.730468999998</v>
      </c>
      <c r="D782" s="8">
        <v>23827.179688</v>
      </c>
      <c r="E782" s="19">
        <f t="shared" si="37"/>
        <v>4.5596368402053382E-3</v>
      </c>
      <c r="F782" s="19">
        <f t="shared" si="38"/>
        <v>-5.8593426937328507E-3</v>
      </c>
      <c r="G782" s="19">
        <f t="shared" si="39"/>
        <v>1.3329900905224431E-3</v>
      </c>
      <c r="K782" s="78"/>
      <c r="L782" s="78"/>
      <c r="M782" s="78"/>
    </row>
    <row r="783" spans="1:13" x14ac:dyDescent="0.3">
      <c r="A783" s="5">
        <v>43857</v>
      </c>
      <c r="B783" s="8">
        <v>9366.2998050000006</v>
      </c>
      <c r="C783" s="8">
        <v>28535.800781000002</v>
      </c>
      <c r="D783" s="8">
        <v>23343.509765999999</v>
      </c>
      <c r="E783" s="19">
        <f t="shared" si="37"/>
        <v>-2.0678790025336052E-2</v>
      </c>
      <c r="F783" s="19">
        <f t="shared" si="38"/>
        <v>-1.5782178801554986E-2</v>
      </c>
      <c r="G783" s="19">
        <f t="shared" si="39"/>
        <v>-2.0507941653175096E-2</v>
      </c>
      <c r="K783" s="78"/>
      <c r="L783" s="78"/>
      <c r="M783" s="78"/>
    </row>
    <row r="784" spans="1:13" x14ac:dyDescent="0.3">
      <c r="A784" s="5">
        <v>43858</v>
      </c>
      <c r="B784" s="8">
        <v>9484.2001949999994</v>
      </c>
      <c r="C784" s="8">
        <v>28722.849609000001</v>
      </c>
      <c r="D784" s="8">
        <v>23215.710938</v>
      </c>
      <c r="E784" s="19">
        <f t="shared" si="37"/>
        <v>1.2509156511203033E-2</v>
      </c>
      <c r="F784" s="19">
        <f t="shared" si="38"/>
        <v>6.533492916707107E-3</v>
      </c>
      <c r="G784" s="19">
        <f t="shared" si="39"/>
        <v>-5.4897460493055225E-3</v>
      </c>
      <c r="K784" s="78"/>
      <c r="L784" s="78"/>
      <c r="M784" s="78"/>
    </row>
    <row r="785" spans="1:13" x14ac:dyDescent="0.3">
      <c r="A785" s="5">
        <v>43859</v>
      </c>
      <c r="B785" s="8">
        <v>9546.7001949999994</v>
      </c>
      <c r="C785" s="8">
        <v>28734.449218999998</v>
      </c>
      <c r="D785" s="8">
        <v>23379.400390999999</v>
      </c>
      <c r="E785" s="19">
        <f t="shared" si="37"/>
        <v>6.5682887744786247E-3</v>
      </c>
      <c r="F785" s="19">
        <f t="shared" si="38"/>
        <v>4.0376454842774948E-4</v>
      </c>
      <c r="G785" s="19">
        <f t="shared" si="39"/>
        <v>7.0260643967161359E-3</v>
      </c>
      <c r="K785" s="78"/>
      <c r="L785" s="78"/>
      <c r="M785" s="78"/>
    </row>
    <row r="786" spans="1:13" x14ac:dyDescent="0.3">
      <c r="A786" s="5">
        <v>43860</v>
      </c>
      <c r="B786" s="8">
        <v>9477.9003909999992</v>
      </c>
      <c r="C786" s="8">
        <v>28859.439452999999</v>
      </c>
      <c r="D786" s="8">
        <v>22977.75</v>
      </c>
      <c r="E786" s="19">
        <f t="shared" si="37"/>
        <v>-7.2327514697601916E-3</v>
      </c>
      <c r="F786" s="19">
        <f t="shared" si="38"/>
        <v>4.3404060086065597E-3</v>
      </c>
      <c r="G786" s="19">
        <f t="shared" si="39"/>
        <v>-1.7328953079114306E-2</v>
      </c>
      <c r="K786" s="78"/>
      <c r="L786" s="78"/>
      <c r="M786" s="78"/>
    </row>
    <row r="787" spans="1:13" x14ac:dyDescent="0.3">
      <c r="A787" s="5">
        <v>43861</v>
      </c>
      <c r="B787" s="8">
        <v>9367.9003909999992</v>
      </c>
      <c r="C787" s="8">
        <v>28256.029297000001</v>
      </c>
      <c r="D787" s="8">
        <v>23205.179688</v>
      </c>
      <c r="E787" s="19">
        <f t="shared" si="37"/>
        <v>-1.1673820654842074E-2</v>
      </c>
      <c r="F787" s="19">
        <f t="shared" si="38"/>
        <v>-2.1130268921378679E-2</v>
      </c>
      <c r="G787" s="19">
        <f t="shared" si="39"/>
        <v>9.8491597668751915E-3</v>
      </c>
      <c r="K787" s="78"/>
      <c r="L787" s="78"/>
      <c r="M787" s="78"/>
    </row>
    <row r="788" spans="1:13" x14ac:dyDescent="0.3">
      <c r="A788" s="5">
        <v>43864</v>
      </c>
      <c r="B788" s="8">
        <v>9404.7001949999994</v>
      </c>
      <c r="C788" s="8">
        <v>28399.810547000001</v>
      </c>
      <c r="D788" s="8">
        <v>22971.939452999999</v>
      </c>
      <c r="E788" s="19">
        <f t="shared" si="37"/>
        <v>3.9205917122676808E-3</v>
      </c>
      <c r="F788" s="19">
        <f t="shared" si="38"/>
        <v>5.0756130018834601E-3</v>
      </c>
      <c r="G788" s="19">
        <f t="shared" si="39"/>
        <v>-1.0102068855060181E-2</v>
      </c>
      <c r="K788" s="78"/>
      <c r="L788" s="78"/>
      <c r="M788" s="78"/>
    </row>
    <row r="789" spans="1:13" x14ac:dyDescent="0.3">
      <c r="A789" s="5">
        <v>43865</v>
      </c>
      <c r="B789" s="8">
        <v>9562.9003909999992</v>
      </c>
      <c r="C789" s="8">
        <v>28807.630859000001</v>
      </c>
      <c r="D789" s="8">
        <v>23084.589843999998</v>
      </c>
      <c r="E789" s="19">
        <f t="shared" si="37"/>
        <v>1.6681484178415831E-2</v>
      </c>
      <c r="F789" s="19">
        <f t="shared" si="38"/>
        <v>1.4257838163413623E-2</v>
      </c>
      <c r="G789" s="19">
        <f t="shared" si="39"/>
        <v>4.8918412813163028E-3</v>
      </c>
      <c r="K789" s="78"/>
      <c r="L789" s="78"/>
      <c r="M789" s="78"/>
    </row>
    <row r="790" spans="1:13" x14ac:dyDescent="0.3">
      <c r="A790" s="5">
        <v>43866</v>
      </c>
      <c r="B790" s="8">
        <v>9717.7998050000006</v>
      </c>
      <c r="C790" s="8">
        <v>29290.849609000001</v>
      </c>
      <c r="D790" s="8">
        <v>23319.560547000001</v>
      </c>
      <c r="E790" s="19">
        <f t="shared" si="37"/>
        <v>1.6068166108993309E-2</v>
      </c>
      <c r="F790" s="19">
        <f t="shared" si="38"/>
        <v>1.6634854785039042E-2</v>
      </c>
      <c r="G790" s="19">
        <f t="shared" si="39"/>
        <v>1.0127228243495183E-2</v>
      </c>
      <c r="K790" s="78"/>
      <c r="L790" s="78"/>
      <c r="M790" s="78"/>
    </row>
    <row r="791" spans="1:13" x14ac:dyDescent="0.3">
      <c r="A791" s="5">
        <v>43867</v>
      </c>
      <c r="B791" s="8">
        <v>9811.2998050000006</v>
      </c>
      <c r="C791" s="8">
        <v>29379.769531000002</v>
      </c>
      <c r="D791" s="8">
        <v>23873.589843999998</v>
      </c>
      <c r="E791" s="19">
        <f t="shared" si="37"/>
        <v>9.575527422124426E-3</v>
      </c>
      <c r="F791" s="19">
        <f t="shared" si="38"/>
        <v>3.0311590839112957E-3</v>
      </c>
      <c r="G791" s="19">
        <f t="shared" si="39"/>
        <v>2.3480303660320296E-2</v>
      </c>
      <c r="K791" s="78"/>
      <c r="L791" s="78"/>
      <c r="M791" s="78"/>
    </row>
    <row r="792" spans="1:13" x14ac:dyDescent="0.3">
      <c r="A792" s="5">
        <v>43868</v>
      </c>
      <c r="B792" s="8">
        <v>9811</v>
      </c>
      <c r="C792" s="8">
        <v>29102.509765999999</v>
      </c>
      <c r="D792" s="8">
        <v>23827.980468999998</v>
      </c>
      <c r="E792" s="19">
        <f t="shared" si="37"/>
        <v>-3.0557580202434876E-5</v>
      </c>
      <c r="F792" s="19">
        <f t="shared" si="38"/>
        <v>-9.4819095842443215E-3</v>
      </c>
      <c r="G792" s="19">
        <f t="shared" si="39"/>
        <v>-1.9122803966194859E-3</v>
      </c>
      <c r="K792" s="78"/>
      <c r="L792" s="78"/>
      <c r="M792" s="78"/>
    </row>
    <row r="793" spans="1:13" x14ac:dyDescent="0.3">
      <c r="A793" s="5">
        <v>43871</v>
      </c>
      <c r="B793" s="8">
        <v>9816</v>
      </c>
      <c r="C793" s="8">
        <v>29276.820313</v>
      </c>
      <c r="D793" s="8">
        <v>23685.980468999998</v>
      </c>
      <c r="E793" s="19">
        <f t="shared" si="37"/>
        <v>5.0950222735653443E-4</v>
      </c>
      <c r="F793" s="19">
        <f t="shared" si="38"/>
        <v>5.9716706159182731E-3</v>
      </c>
      <c r="G793" s="19">
        <f t="shared" si="39"/>
        <v>-5.9772083811230744E-3</v>
      </c>
      <c r="K793" s="78"/>
      <c r="L793" s="78"/>
      <c r="M793" s="78"/>
    </row>
    <row r="794" spans="1:13" x14ac:dyDescent="0.3">
      <c r="A794" s="5">
        <v>43872</v>
      </c>
      <c r="B794" s="8">
        <v>9882.5996090000008</v>
      </c>
      <c r="C794" s="8">
        <v>29276.339843999998</v>
      </c>
      <c r="D794" s="8">
        <v>23685.980468999998</v>
      </c>
      <c r="E794" s="19">
        <f t="shared" si="37"/>
        <v>6.7618880614499352E-3</v>
      </c>
      <c r="F794" s="19">
        <f t="shared" si="38"/>
        <v>-1.6411377241590521E-5</v>
      </c>
      <c r="G794" s="19">
        <f t="shared" si="39"/>
        <v>0</v>
      </c>
      <c r="K794" s="78"/>
      <c r="L794" s="78"/>
      <c r="M794" s="78"/>
    </row>
    <row r="795" spans="1:13" x14ac:dyDescent="0.3">
      <c r="A795" s="5">
        <v>43873</v>
      </c>
      <c r="B795" s="8">
        <v>9940.4003909999992</v>
      </c>
      <c r="C795" s="8">
        <v>29551.419922000001</v>
      </c>
      <c r="D795" s="8">
        <v>23861.210938</v>
      </c>
      <c r="E795" s="19">
        <f t="shared" si="37"/>
        <v>5.8317051718814687E-3</v>
      </c>
      <c r="F795" s="19">
        <f t="shared" si="38"/>
        <v>9.3521182521680499E-3</v>
      </c>
      <c r="G795" s="19">
        <f t="shared" si="39"/>
        <v>7.3708354650777437E-3</v>
      </c>
      <c r="K795" s="78"/>
      <c r="L795" s="78"/>
      <c r="M795" s="78"/>
    </row>
    <row r="796" spans="1:13" x14ac:dyDescent="0.3">
      <c r="A796" s="5">
        <v>43874</v>
      </c>
      <c r="B796" s="8">
        <v>9909.7998050000006</v>
      </c>
      <c r="C796" s="8">
        <v>29423.310547000001</v>
      </c>
      <c r="D796" s="8">
        <v>23827.730468999998</v>
      </c>
      <c r="E796" s="19">
        <f t="shared" si="37"/>
        <v>-3.0831538159006369E-3</v>
      </c>
      <c r="F796" s="19">
        <f t="shared" si="38"/>
        <v>-4.3445582705847309E-3</v>
      </c>
      <c r="G796" s="19">
        <f t="shared" si="39"/>
        <v>-1.4041190059122625E-3</v>
      </c>
      <c r="K796" s="78"/>
      <c r="L796" s="78"/>
      <c r="M796" s="78"/>
    </row>
    <row r="797" spans="1:13" x14ac:dyDescent="0.3">
      <c r="A797" s="5">
        <v>43875</v>
      </c>
      <c r="B797" s="8">
        <v>9956.7998050000006</v>
      </c>
      <c r="C797" s="8">
        <v>29398.080077999999</v>
      </c>
      <c r="D797" s="8">
        <v>23687.589843999998</v>
      </c>
      <c r="E797" s="19">
        <f t="shared" si="37"/>
        <v>4.731568422169579E-3</v>
      </c>
      <c r="F797" s="19">
        <f t="shared" si="38"/>
        <v>-8.5786719012435409E-4</v>
      </c>
      <c r="G797" s="19">
        <f t="shared" si="39"/>
        <v>-5.8987724562123986E-3</v>
      </c>
      <c r="K797" s="78"/>
      <c r="L797" s="78"/>
      <c r="M797" s="78"/>
    </row>
    <row r="798" spans="1:13" x14ac:dyDescent="0.3">
      <c r="A798" s="5">
        <v>43878</v>
      </c>
      <c r="B798" s="8">
        <v>10022.200194999999</v>
      </c>
      <c r="C798" s="8">
        <v>29398.080077999999</v>
      </c>
      <c r="D798" s="8">
        <v>23523.240234000001</v>
      </c>
      <c r="E798" s="19">
        <f t="shared" si="37"/>
        <v>6.5469366435949609E-3</v>
      </c>
      <c r="F798" s="19">
        <f t="shared" si="38"/>
        <v>0</v>
      </c>
      <c r="G798" s="19">
        <f t="shared" si="39"/>
        <v>-6.9623971292821088E-3</v>
      </c>
      <c r="K798" s="78"/>
      <c r="L798" s="78"/>
      <c r="M798" s="78"/>
    </row>
    <row r="799" spans="1:13" x14ac:dyDescent="0.3">
      <c r="A799" s="5">
        <v>43879</v>
      </c>
      <c r="B799" s="8">
        <v>10005.799805000001</v>
      </c>
      <c r="C799" s="8">
        <v>29232.189452999999</v>
      </c>
      <c r="D799" s="8">
        <v>23193.800781000002</v>
      </c>
      <c r="E799" s="19">
        <f t="shared" si="37"/>
        <v>-1.6377465214477936E-3</v>
      </c>
      <c r="F799" s="19">
        <f t="shared" si="38"/>
        <v>-5.6588881142772664E-3</v>
      </c>
      <c r="G799" s="19">
        <f t="shared" si="39"/>
        <v>-1.410384334230873E-2</v>
      </c>
      <c r="K799" s="78"/>
      <c r="L799" s="78"/>
      <c r="M799" s="78"/>
    </row>
    <row r="800" spans="1:13" x14ac:dyDescent="0.3">
      <c r="A800" s="5">
        <v>43880</v>
      </c>
      <c r="B800" s="8">
        <v>10083.599609000001</v>
      </c>
      <c r="C800" s="8">
        <v>29348.029297000001</v>
      </c>
      <c r="D800" s="8">
        <v>23400.699218999998</v>
      </c>
      <c r="E800" s="19">
        <f t="shared" si="37"/>
        <v>7.7453975938431216E-3</v>
      </c>
      <c r="F800" s="19">
        <f t="shared" si="38"/>
        <v>3.9549184848756474E-3</v>
      </c>
      <c r="G800" s="19">
        <f t="shared" si="39"/>
        <v>8.8808678206643288E-3</v>
      </c>
      <c r="K800" s="78"/>
      <c r="L800" s="78"/>
      <c r="M800" s="78"/>
    </row>
    <row r="801" spans="1:13" x14ac:dyDescent="0.3">
      <c r="A801" s="5">
        <v>43881</v>
      </c>
      <c r="B801" s="8">
        <v>9931</v>
      </c>
      <c r="C801" s="8">
        <v>29219.980468999998</v>
      </c>
      <c r="D801" s="8">
        <v>23479.150390999999</v>
      </c>
      <c r="E801" s="19">
        <f t="shared" si="37"/>
        <v>-1.5249125042979532E-2</v>
      </c>
      <c r="F801" s="19">
        <f t="shared" si="38"/>
        <v>-4.3726612031987138E-3</v>
      </c>
      <c r="G801" s="19">
        <f t="shared" si="39"/>
        <v>3.3469068644802181E-3</v>
      </c>
      <c r="K801" s="78"/>
      <c r="L801" s="78"/>
      <c r="M801" s="78"/>
    </row>
    <row r="802" spans="1:13" x14ac:dyDescent="0.3">
      <c r="A802" s="5">
        <v>43882</v>
      </c>
      <c r="B802" s="8">
        <v>9886.2001949999994</v>
      </c>
      <c r="C802" s="8">
        <v>28992.410156000002</v>
      </c>
      <c r="D802" s="8">
        <v>23386.740234000001</v>
      </c>
      <c r="E802" s="19">
        <f t="shared" si="37"/>
        <v>-4.5213128874536414E-3</v>
      </c>
      <c r="F802" s="19">
        <f t="shared" si="38"/>
        <v>-7.8186609367611026E-3</v>
      </c>
      <c r="G802" s="19">
        <f t="shared" si="39"/>
        <v>-3.9436048491259907E-3</v>
      </c>
      <c r="K802" s="78"/>
      <c r="L802" s="78"/>
      <c r="M802" s="78"/>
    </row>
    <row r="803" spans="1:13" x14ac:dyDescent="0.3">
      <c r="A803" s="5">
        <v>43885</v>
      </c>
      <c r="B803" s="8">
        <v>9483.5</v>
      </c>
      <c r="C803" s="8">
        <v>27960.800781000002</v>
      </c>
      <c r="D803" s="8">
        <v>23386.740234000001</v>
      </c>
      <c r="E803" s="19">
        <f t="shared" si="37"/>
        <v>-4.1586418591527841E-2</v>
      </c>
      <c r="F803" s="19">
        <f t="shared" si="38"/>
        <v>-3.6230519781984896E-2</v>
      </c>
      <c r="G803" s="19">
        <f t="shared" si="39"/>
        <v>0</v>
      </c>
      <c r="K803" s="78"/>
      <c r="L803" s="78"/>
      <c r="M803" s="78"/>
    </row>
    <row r="804" spans="1:13" x14ac:dyDescent="0.3">
      <c r="A804" s="5">
        <v>43886</v>
      </c>
      <c r="B804" s="8">
        <v>9250.7998050000006</v>
      </c>
      <c r="C804" s="8">
        <v>27081.359375</v>
      </c>
      <c r="D804" s="8">
        <v>22605.410156000002</v>
      </c>
      <c r="E804" s="19">
        <f t="shared" si="37"/>
        <v>-2.4843433250418448E-2</v>
      </c>
      <c r="F804" s="19">
        <f t="shared" si="38"/>
        <v>-3.1957911921397388E-2</v>
      </c>
      <c r="G804" s="19">
        <f t="shared" si="39"/>
        <v>-3.3979940023154444E-2</v>
      </c>
      <c r="K804" s="78"/>
      <c r="L804" s="78"/>
      <c r="M804" s="78"/>
    </row>
    <row r="805" spans="1:13" x14ac:dyDescent="0.3">
      <c r="A805" s="5">
        <v>43887</v>
      </c>
      <c r="B805" s="8">
        <v>9316.7998050000006</v>
      </c>
      <c r="C805" s="8">
        <v>26957.589843999998</v>
      </c>
      <c r="D805" s="8">
        <v>22426.189452999999</v>
      </c>
      <c r="E805" s="19">
        <f t="shared" si="37"/>
        <v>7.1091879789637194E-3</v>
      </c>
      <c r="F805" s="19">
        <f t="shared" si="38"/>
        <v>-4.580760699971217E-3</v>
      </c>
      <c r="G805" s="19">
        <f t="shared" si="39"/>
        <v>-7.9598171426678091E-3</v>
      </c>
      <c r="K805" s="78"/>
      <c r="L805" s="78"/>
      <c r="M805" s="78"/>
    </row>
    <row r="806" spans="1:13" x14ac:dyDescent="0.3">
      <c r="A806" s="5">
        <v>43888</v>
      </c>
      <c r="B806" s="8">
        <v>8985.9003909999992</v>
      </c>
      <c r="C806" s="8">
        <v>25766.640625</v>
      </c>
      <c r="D806" s="8">
        <v>21948.230468999998</v>
      </c>
      <c r="E806" s="19">
        <f t="shared" si="37"/>
        <v>-3.6162475494114971E-2</v>
      </c>
      <c r="F806" s="19">
        <f t="shared" si="38"/>
        <v>-4.5184228318116644E-2</v>
      </c>
      <c r="G806" s="19">
        <f t="shared" si="39"/>
        <v>-2.1542928095570457E-2</v>
      </c>
      <c r="K806" s="78"/>
      <c r="L806" s="78"/>
      <c r="M806" s="78"/>
    </row>
    <row r="807" spans="1:13" x14ac:dyDescent="0.3">
      <c r="A807" s="5">
        <v>43889</v>
      </c>
      <c r="B807" s="8">
        <v>8723.2001949999994</v>
      </c>
      <c r="C807" s="8">
        <v>25409.359375</v>
      </c>
      <c r="D807" s="8">
        <v>21142.960938</v>
      </c>
      <c r="E807" s="19">
        <f t="shared" si="37"/>
        <v>-2.9670560242466858E-2</v>
      </c>
      <c r="F807" s="19">
        <f t="shared" si="38"/>
        <v>-1.396307076868874E-2</v>
      </c>
      <c r="G807" s="19">
        <f t="shared" si="39"/>
        <v>-3.7379485898549336E-2</v>
      </c>
      <c r="K807" s="78"/>
      <c r="L807" s="78"/>
      <c r="M807" s="78"/>
    </row>
    <row r="808" spans="1:13" x14ac:dyDescent="0.3">
      <c r="A808" s="5">
        <v>43892</v>
      </c>
      <c r="B808" s="8">
        <v>8741.5</v>
      </c>
      <c r="C808" s="8">
        <v>26703.320313</v>
      </c>
      <c r="D808" s="8">
        <v>21344.080077999999</v>
      </c>
      <c r="E808" s="19">
        <f t="shared" si="37"/>
        <v>2.0956342213630692E-3</v>
      </c>
      <c r="F808" s="19">
        <f t="shared" si="38"/>
        <v>4.9670328483372654E-2</v>
      </c>
      <c r="G808" s="19">
        <f t="shared" si="39"/>
        <v>9.4673875800538078E-3</v>
      </c>
      <c r="K808" s="78"/>
      <c r="L808" s="78"/>
      <c r="M808" s="78"/>
    </row>
    <row r="809" spans="1:13" x14ac:dyDescent="0.3">
      <c r="A809" s="5">
        <v>43893</v>
      </c>
      <c r="B809" s="8">
        <v>8811.5996090000008</v>
      </c>
      <c r="C809" s="8">
        <v>25917.410156000002</v>
      </c>
      <c r="D809" s="8">
        <v>21082.730468999998</v>
      </c>
      <c r="E809" s="19">
        <f t="shared" si="37"/>
        <v>7.9871912345346324E-3</v>
      </c>
      <c r="F809" s="19">
        <f t="shared" si="38"/>
        <v>-2.9872964295667694E-2</v>
      </c>
      <c r="G809" s="19">
        <f t="shared" si="39"/>
        <v>-1.2320177331572825E-2</v>
      </c>
      <c r="K809" s="78"/>
      <c r="L809" s="78"/>
      <c r="M809" s="78"/>
    </row>
    <row r="810" spans="1:13" x14ac:dyDescent="0.3">
      <c r="A810" s="5">
        <v>43894</v>
      </c>
      <c r="B810" s="8">
        <v>8910</v>
      </c>
      <c r="C810" s="8">
        <v>27090.859375</v>
      </c>
      <c r="D810" s="8">
        <v>21100.060547000001</v>
      </c>
      <c r="E810" s="19">
        <f t="shared" si="37"/>
        <v>1.1105250592616887E-2</v>
      </c>
      <c r="F810" s="19">
        <f t="shared" si="38"/>
        <v>4.428142888327502E-2</v>
      </c>
      <c r="G810" s="19">
        <f t="shared" si="39"/>
        <v>8.2166582900784454E-4</v>
      </c>
      <c r="K810" s="78"/>
      <c r="L810" s="78"/>
      <c r="M810" s="78"/>
    </row>
    <row r="811" spans="1:13" x14ac:dyDescent="0.3">
      <c r="A811" s="5">
        <v>43895</v>
      </c>
      <c r="B811" s="8">
        <v>8683</v>
      </c>
      <c r="C811" s="8">
        <v>26121.279297000001</v>
      </c>
      <c r="D811" s="8">
        <v>21329.119140999999</v>
      </c>
      <c r="E811" s="19">
        <f t="shared" si="37"/>
        <v>-2.5807150404209864E-2</v>
      </c>
      <c r="F811" s="19">
        <f t="shared" si="38"/>
        <v>-3.6446097665541605E-2</v>
      </c>
      <c r="G811" s="19">
        <f t="shared" si="39"/>
        <v>1.0797324908318955E-2</v>
      </c>
      <c r="K811" s="78"/>
      <c r="L811" s="78"/>
      <c r="M811" s="78"/>
    </row>
    <row r="812" spans="1:13" x14ac:dyDescent="0.3">
      <c r="A812" s="5">
        <v>43896</v>
      </c>
      <c r="B812" s="8">
        <v>8375.5996090000008</v>
      </c>
      <c r="C812" s="8">
        <v>25864.779297000001</v>
      </c>
      <c r="D812" s="8">
        <v>20749.75</v>
      </c>
      <c r="E812" s="19">
        <f t="shared" si="37"/>
        <v>-3.6044420825707475E-2</v>
      </c>
      <c r="F812" s="19">
        <f t="shared" si="38"/>
        <v>-9.8681103520018507E-3</v>
      </c>
      <c r="G812" s="19">
        <f t="shared" si="39"/>
        <v>-2.7539036500932777E-2</v>
      </c>
      <c r="K812" s="78"/>
      <c r="L812" s="78"/>
      <c r="M812" s="78"/>
    </row>
    <row r="813" spans="1:13" x14ac:dyDescent="0.3">
      <c r="A813" s="5">
        <v>43899</v>
      </c>
      <c r="B813" s="8">
        <v>7708.7001950000003</v>
      </c>
      <c r="C813" s="8">
        <v>23851.019531000002</v>
      </c>
      <c r="D813" s="8">
        <v>19698.759765999999</v>
      </c>
      <c r="E813" s="19">
        <f t="shared" si="37"/>
        <v>-8.2973083790060964E-2</v>
      </c>
      <c r="F813" s="19">
        <f t="shared" si="38"/>
        <v>-8.105520648507622E-2</v>
      </c>
      <c r="G813" s="19">
        <f t="shared" si="39"/>
        <v>-5.197852068983725E-2</v>
      </c>
      <c r="K813" s="78"/>
      <c r="L813" s="78"/>
      <c r="M813" s="78"/>
    </row>
    <row r="814" spans="1:13" x14ac:dyDescent="0.3">
      <c r="A814" s="5">
        <v>43900</v>
      </c>
      <c r="B814" s="8">
        <v>7461.5</v>
      </c>
      <c r="C814" s="8">
        <v>25018.160156000002</v>
      </c>
      <c r="D814" s="8">
        <v>19867.119140999999</v>
      </c>
      <c r="E814" s="19">
        <f t="shared" si="37"/>
        <v>-3.2593120073354027E-2</v>
      </c>
      <c r="F814" s="19">
        <f t="shared" si="38"/>
        <v>4.7775003351161492E-2</v>
      </c>
      <c r="G814" s="19">
        <f t="shared" si="39"/>
        <v>8.5103829760077195E-3</v>
      </c>
      <c r="K814" s="78"/>
      <c r="L814" s="78"/>
      <c r="M814" s="78"/>
    </row>
    <row r="815" spans="1:13" x14ac:dyDescent="0.3">
      <c r="A815" s="5">
        <v>43901</v>
      </c>
      <c r="B815" s="8">
        <v>7436.3999020000001</v>
      </c>
      <c r="C815" s="8">
        <v>23553.220702999999</v>
      </c>
      <c r="D815" s="8">
        <v>19416.060547000001</v>
      </c>
      <c r="E815" s="19">
        <f t="shared" si="37"/>
        <v>-3.3696187938803092E-3</v>
      </c>
      <c r="F815" s="19">
        <f t="shared" si="38"/>
        <v>-6.0339396078969466E-2</v>
      </c>
      <c r="G815" s="19">
        <f t="shared" si="39"/>
        <v>-2.296547387058959E-2</v>
      </c>
      <c r="K815" s="78"/>
      <c r="L815" s="78"/>
      <c r="M815" s="78"/>
    </row>
    <row r="816" spans="1:13" x14ac:dyDescent="0.3">
      <c r="A816" s="5">
        <v>43902</v>
      </c>
      <c r="B816" s="8">
        <v>6390.8999020000001</v>
      </c>
      <c r="C816" s="8">
        <v>21200.619140999999</v>
      </c>
      <c r="D816" s="8">
        <v>18559.630859000001</v>
      </c>
      <c r="E816" s="19">
        <f t="shared" si="37"/>
        <v>-0.15151175938767866</v>
      </c>
      <c r="F816" s="19">
        <f t="shared" si="38"/>
        <v>-0.10523218530824884</v>
      </c>
      <c r="G816" s="19">
        <f t="shared" si="39"/>
        <v>-4.5111748729172577E-2</v>
      </c>
      <c r="K816" s="78"/>
      <c r="L816" s="78"/>
      <c r="M816" s="78"/>
    </row>
    <row r="817" spans="1:13" x14ac:dyDescent="0.3">
      <c r="A817" s="5">
        <v>43903</v>
      </c>
      <c r="B817" s="8">
        <v>6629.6000979999999</v>
      </c>
      <c r="C817" s="8">
        <v>23185.619140999999</v>
      </c>
      <c r="D817" s="8">
        <v>17431.050781000002</v>
      </c>
      <c r="E817" s="19">
        <f t="shared" si="37"/>
        <v>3.6669397127057878E-2</v>
      </c>
      <c r="F817" s="19">
        <f t="shared" si="38"/>
        <v>8.9501835849032138E-2</v>
      </c>
      <c r="G817" s="19">
        <f t="shared" si="39"/>
        <v>-6.2735694611290943E-2</v>
      </c>
      <c r="K817" s="78"/>
      <c r="L817" s="78"/>
      <c r="M817" s="78"/>
    </row>
    <row r="818" spans="1:13" x14ac:dyDescent="0.3">
      <c r="A818" s="5">
        <v>43906</v>
      </c>
      <c r="B818" s="8">
        <v>6107.2001950000003</v>
      </c>
      <c r="C818" s="8">
        <v>20188.519531000002</v>
      </c>
      <c r="D818" s="8">
        <v>17002.039063</v>
      </c>
      <c r="E818" s="19">
        <f t="shared" si="37"/>
        <v>-8.2076050396530917E-2</v>
      </c>
      <c r="F818" s="19">
        <f t="shared" si="38"/>
        <v>-0.13841811907347015</v>
      </c>
      <c r="G818" s="19">
        <f t="shared" si="39"/>
        <v>-2.4919861740716805E-2</v>
      </c>
      <c r="K818" s="78"/>
      <c r="L818" s="78"/>
      <c r="M818" s="78"/>
    </row>
    <row r="819" spans="1:13" x14ac:dyDescent="0.3">
      <c r="A819" s="5">
        <v>43907</v>
      </c>
      <c r="B819" s="8">
        <v>6498.5</v>
      </c>
      <c r="C819" s="8">
        <v>21237.380859000001</v>
      </c>
      <c r="D819" s="8">
        <v>17011.529297000001</v>
      </c>
      <c r="E819" s="19">
        <f t="shared" si="37"/>
        <v>6.2102946101152454E-2</v>
      </c>
      <c r="F819" s="19">
        <f t="shared" si="38"/>
        <v>5.064877425582974E-2</v>
      </c>
      <c r="G819" s="19">
        <f t="shared" si="39"/>
        <v>5.5802638204975065E-4</v>
      </c>
      <c r="K819" s="78"/>
      <c r="L819" s="78"/>
      <c r="M819" s="78"/>
    </row>
    <row r="820" spans="1:13" x14ac:dyDescent="0.3">
      <c r="A820" s="5">
        <v>43908</v>
      </c>
      <c r="B820" s="8">
        <v>6274.7998049999997</v>
      </c>
      <c r="C820" s="8">
        <v>19898.919922000001</v>
      </c>
      <c r="D820" s="8">
        <v>16726.550781000002</v>
      </c>
      <c r="E820" s="19">
        <f t="shared" si="37"/>
        <v>-3.5029800116246124E-2</v>
      </c>
      <c r="F820" s="19">
        <f t="shared" si="38"/>
        <v>-6.5097422065949928E-2</v>
      </c>
      <c r="G820" s="19">
        <f t="shared" si="39"/>
        <v>-1.6893984080125476E-2</v>
      </c>
      <c r="K820" s="78"/>
      <c r="L820" s="78"/>
      <c r="M820" s="78"/>
    </row>
    <row r="821" spans="1:13" x14ac:dyDescent="0.3">
      <c r="A821" s="5">
        <v>43909</v>
      </c>
      <c r="B821" s="8">
        <v>6395.7998049999997</v>
      </c>
      <c r="C821" s="8">
        <v>20087.189452999999</v>
      </c>
      <c r="D821" s="8">
        <v>16552.830077999999</v>
      </c>
      <c r="E821" s="19">
        <f t="shared" si="37"/>
        <v>1.9099913527322106E-2</v>
      </c>
      <c r="F821" s="19">
        <f t="shared" si="38"/>
        <v>9.4168162492671795E-3</v>
      </c>
      <c r="G821" s="19">
        <f t="shared" si="39"/>
        <v>-1.0440235151889053E-2</v>
      </c>
      <c r="K821" s="78"/>
      <c r="L821" s="78"/>
      <c r="M821" s="78"/>
    </row>
    <row r="822" spans="1:13" x14ac:dyDescent="0.3">
      <c r="A822" s="5">
        <v>43910</v>
      </c>
      <c r="B822" s="8">
        <v>6443.2998049999997</v>
      </c>
      <c r="C822" s="8">
        <v>19173.980468999998</v>
      </c>
      <c r="D822" s="8">
        <v>16552.830077999999</v>
      </c>
      <c r="E822" s="19">
        <f t="shared" si="37"/>
        <v>7.3993065184283112E-3</v>
      </c>
      <c r="F822" s="19">
        <f t="shared" si="38"/>
        <v>-4.6528095195053153E-2</v>
      </c>
      <c r="G822" s="19">
        <f t="shared" si="39"/>
        <v>0</v>
      </c>
      <c r="K822" s="78"/>
      <c r="L822" s="78"/>
      <c r="M822" s="78"/>
    </row>
    <row r="823" spans="1:13" x14ac:dyDescent="0.3">
      <c r="A823" s="5">
        <v>43913</v>
      </c>
      <c r="B823" s="8">
        <v>6230.2001950000003</v>
      </c>
      <c r="C823" s="8">
        <v>18591.929688</v>
      </c>
      <c r="D823" s="8">
        <v>16887.779297000001</v>
      </c>
      <c r="E823" s="19">
        <f t="shared" si="37"/>
        <v>-3.3632334657042809E-2</v>
      </c>
      <c r="F823" s="19">
        <f t="shared" si="38"/>
        <v>-3.0826577214625544E-2</v>
      </c>
      <c r="G823" s="19">
        <f t="shared" si="39"/>
        <v>2.0033152936220176E-2</v>
      </c>
      <c r="K823" s="78"/>
      <c r="L823" s="78"/>
      <c r="M823" s="78"/>
    </row>
    <row r="824" spans="1:13" x14ac:dyDescent="0.3">
      <c r="A824" s="5">
        <v>43914</v>
      </c>
      <c r="B824" s="8">
        <v>6717.2998049999997</v>
      </c>
      <c r="C824" s="8">
        <v>20704.910156000002</v>
      </c>
      <c r="D824" s="8">
        <v>18092.349609000001</v>
      </c>
      <c r="E824" s="19">
        <f t="shared" si="37"/>
        <v>7.5277792741776733E-2</v>
      </c>
      <c r="F824" s="19">
        <f t="shared" si="38"/>
        <v>0.1076432789256898</v>
      </c>
      <c r="G824" s="19">
        <f t="shared" si="39"/>
        <v>6.8898933552218725E-2</v>
      </c>
      <c r="K824" s="78"/>
      <c r="L824" s="78"/>
      <c r="M824" s="78"/>
    </row>
    <row r="825" spans="1:13" x14ac:dyDescent="0.3">
      <c r="A825" s="5">
        <v>43915</v>
      </c>
      <c r="B825" s="8">
        <v>6942.3999020000001</v>
      </c>
      <c r="C825" s="8">
        <v>21200.550781000002</v>
      </c>
      <c r="D825" s="8">
        <v>19546.630859000001</v>
      </c>
      <c r="E825" s="19">
        <f t="shared" si="37"/>
        <v>3.2961262892048961E-2</v>
      </c>
      <c r="F825" s="19">
        <f t="shared" si="38"/>
        <v>2.3656283829948246E-2</v>
      </c>
      <c r="G825" s="19">
        <f t="shared" si="39"/>
        <v>7.731376161782906E-2</v>
      </c>
      <c r="K825" s="78"/>
      <c r="L825" s="78"/>
      <c r="M825" s="78"/>
    </row>
    <row r="826" spans="1:13" x14ac:dyDescent="0.3">
      <c r="A826" s="5">
        <v>43916</v>
      </c>
      <c r="B826" s="8">
        <v>7033.2001950000003</v>
      </c>
      <c r="C826" s="8">
        <v>22552.169922000001</v>
      </c>
      <c r="D826" s="8">
        <v>18664.599609000001</v>
      </c>
      <c r="E826" s="19">
        <f t="shared" si="37"/>
        <v>1.2994300068097155E-2</v>
      </c>
      <c r="F826" s="19">
        <f t="shared" si="38"/>
        <v>6.180412688250727E-2</v>
      </c>
      <c r="G826" s="19">
        <f t="shared" si="39"/>
        <v>-4.6174276298761731E-2</v>
      </c>
      <c r="K826" s="78"/>
      <c r="L826" s="78"/>
      <c r="M826" s="78"/>
    </row>
    <row r="827" spans="1:13" x14ac:dyDescent="0.3">
      <c r="A827" s="5">
        <v>43917</v>
      </c>
      <c r="B827" s="8">
        <v>6777.8999020000001</v>
      </c>
      <c r="C827" s="8">
        <v>21636.779297000001</v>
      </c>
      <c r="D827" s="8">
        <v>19389.429688</v>
      </c>
      <c r="E827" s="19">
        <f t="shared" si="37"/>
        <v>-3.6974517011257896E-2</v>
      </c>
      <c r="F827" s="19">
        <f t="shared" si="38"/>
        <v>-4.143667656438909E-2</v>
      </c>
      <c r="G827" s="19">
        <f t="shared" si="39"/>
        <v>3.8099395431748659E-2</v>
      </c>
      <c r="K827" s="78"/>
      <c r="L827" s="78"/>
      <c r="M827" s="78"/>
    </row>
    <row r="828" spans="1:13" ht="15" thickBot="1" x14ac:dyDescent="0.35">
      <c r="A828" s="6">
        <v>43920</v>
      </c>
      <c r="B828" s="9">
        <v>6659.8999020000001</v>
      </c>
      <c r="C828" s="9">
        <v>22327.480468999998</v>
      </c>
      <c r="D828" s="9">
        <v>19084.970702999999</v>
      </c>
      <c r="E828" s="19">
        <f t="shared" si="37"/>
        <v>-1.7562850293012026E-2</v>
      </c>
      <c r="F828" s="19">
        <f t="shared" si="38"/>
        <v>3.1423615930200009E-2</v>
      </c>
      <c r="G828" s="19">
        <f t="shared" si="39"/>
        <v>-1.5826905018937812E-2</v>
      </c>
      <c r="K828" s="78"/>
      <c r="L828" s="78"/>
      <c r="M828" s="7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9870D-C4C7-480C-B3EA-B1ED2E847DCC}">
  <dimension ref="B2:D9"/>
  <sheetViews>
    <sheetView workbookViewId="0">
      <selection activeCell="B25" sqref="B25"/>
    </sheetView>
  </sheetViews>
  <sheetFormatPr baseColWidth="10" defaultColWidth="8.88671875" defaultRowHeight="15.6" x14ac:dyDescent="0.3"/>
  <cols>
    <col min="1" max="1" width="8.88671875" style="11"/>
    <col min="2" max="2" width="45.109375" style="11" customWidth="1"/>
    <col min="3" max="3" width="13.109375" style="11" customWidth="1"/>
    <col min="4" max="4" width="60.6640625" style="11" customWidth="1"/>
    <col min="5" max="16384" width="8.88671875" style="11"/>
  </cols>
  <sheetData>
    <row r="2" spans="2:4" ht="62.4" x14ac:dyDescent="0.3">
      <c r="B2" s="10" t="s">
        <v>4</v>
      </c>
    </row>
    <row r="3" spans="2:4" ht="109.2" x14ac:dyDescent="0.3">
      <c r="B3" s="12" t="s">
        <v>5</v>
      </c>
    </row>
    <row r="6" spans="2:4" ht="16.2" thickBot="1" x14ac:dyDescent="0.35">
      <c r="B6" s="13" t="s">
        <v>6</v>
      </c>
      <c r="C6" s="14">
        <v>0.9</v>
      </c>
    </row>
    <row r="7" spans="2:4" ht="16.2" thickBot="1" x14ac:dyDescent="0.35">
      <c r="B7" s="15" t="s">
        <v>7</v>
      </c>
      <c r="C7" s="16">
        <f>PERCENTILE('Fuente de Datos'!E3:E828,1-'Pregunta 1'!C6)</f>
        <v>-1.0756139799327491E-2</v>
      </c>
    </row>
    <row r="8" spans="2:4" ht="16.2" thickBot="1" x14ac:dyDescent="0.35">
      <c r="B8" s="15" t="s">
        <v>8</v>
      </c>
      <c r="C8" s="16">
        <f>C7*SQRT(10)</f>
        <v>-3.4013900597061324E-2</v>
      </c>
      <c r="D8" s="79" t="s">
        <v>9</v>
      </c>
    </row>
    <row r="9" spans="2:4" ht="16.2" thickBot="1" x14ac:dyDescent="0.35">
      <c r="B9" s="17" t="s">
        <v>10</v>
      </c>
      <c r="C9" s="18">
        <f>C7*SQRT(250)</f>
        <v>-0.1700695029853066</v>
      </c>
      <c r="D9" s="79"/>
    </row>
  </sheetData>
  <mergeCells count="1">
    <mergeCell ref="D8: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0FCA-7BA1-45F5-A3C0-05B16B156031}">
  <dimension ref="B2:D13"/>
  <sheetViews>
    <sheetView workbookViewId="0">
      <selection activeCell="B15" sqref="B15"/>
    </sheetView>
  </sheetViews>
  <sheetFormatPr baseColWidth="10" defaultColWidth="8.88671875" defaultRowHeight="15.6" x14ac:dyDescent="0.3"/>
  <cols>
    <col min="1" max="1" width="8.88671875" style="20"/>
    <col min="2" max="2" width="49.44140625" style="20" customWidth="1"/>
    <col min="3" max="3" width="8.88671875" style="20"/>
    <col min="4" max="4" width="54.5546875" style="20" customWidth="1"/>
    <col min="5" max="16384" width="8.88671875" style="20"/>
  </cols>
  <sheetData>
    <row r="2" spans="2:4" ht="46.8" x14ac:dyDescent="0.3">
      <c r="B2" s="10" t="s">
        <v>11</v>
      </c>
    </row>
    <row r="4" spans="2:4" ht="124.8" x14ac:dyDescent="0.3">
      <c r="B4" s="12" t="s">
        <v>12</v>
      </c>
    </row>
    <row r="8" spans="2:4" x14ac:dyDescent="0.3">
      <c r="B8" s="21" t="s">
        <v>6</v>
      </c>
      <c r="C8" s="22">
        <v>0.9</v>
      </c>
    </row>
    <row r="9" spans="2:4" ht="16.2" thickBot="1" x14ac:dyDescent="0.35">
      <c r="B9" s="21" t="s">
        <v>13</v>
      </c>
      <c r="C9" s="23">
        <f>NORMSINV(C8)</f>
        <v>1.2815515655446006</v>
      </c>
    </row>
    <row r="10" spans="2:4" ht="16.2" thickBot="1" x14ac:dyDescent="0.35">
      <c r="B10" s="24" t="s">
        <v>14</v>
      </c>
      <c r="C10" s="16">
        <f>STDEV('Fuente de Datos'!E3:E828)</f>
        <v>1.1779270542063307E-2</v>
      </c>
    </row>
    <row r="11" spans="2:4" ht="16.2" thickBot="1" x14ac:dyDescent="0.35">
      <c r="B11" s="24" t="s">
        <v>7</v>
      </c>
      <c r="C11" s="16">
        <f>C10*C9</f>
        <v>1.5095742604154628E-2</v>
      </c>
    </row>
    <row r="12" spans="2:4" ht="16.2" thickBot="1" x14ac:dyDescent="0.35">
      <c r="B12" s="24" t="s">
        <v>8</v>
      </c>
      <c r="C12" s="16">
        <f>C11*SQRT(10)</f>
        <v>4.7736929600770216E-2</v>
      </c>
      <c r="D12" s="80" t="s">
        <v>9</v>
      </c>
    </row>
    <row r="13" spans="2:4" ht="16.2" thickBot="1" x14ac:dyDescent="0.35">
      <c r="B13" s="26" t="s">
        <v>10</v>
      </c>
      <c r="C13" s="18">
        <f>C11*SQRT(250)</f>
        <v>0.23868464800385106</v>
      </c>
      <c r="D13" s="80"/>
    </row>
  </sheetData>
  <mergeCells count="1">
    <mergeCell ref="D12: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0469F-96B6-41FB-9B29-7C70605DF9C1}">
  <dimension ref="B2:D20"/>
  <sheetViews>
    <sheetView workbookViewId="0">
      <selection activeCell="Q22" sqref="Q22"/>
    </sheetView>
  </sheetViews>
  <sheetFormatPr baseColWidth="10" defaultColWidth="8.88671875" defaultRowHeight="15.6" x14ac:dyDescent="0.3"/>
  <cols>
    <col min="1" max="1" width="8.88671875" style="11"/>
    <col min="2" max="2" width="32.33203125" style="11" customWidth="1"/>
    <col min="3" max="5" width="26.44140625" style="11" customWidth="1"/>
    <col min="6" max="16384" width="8.88671875" style="11"/>
  </cols>
  <sheetData>
    <row r="2" spans="2:4" ht="16.2" thickBot="1" x14ac:dyDescent="0.35">
      <c r="B2" s="87" t="s">
        <v>15</v>
      </c>
      <c r="C2" s="87"/>
    </row>
    <row r="3" spans="2:4" ht="16.2" thickBot="1" x14ac:dyDescent="0.35">
      <c r="B3" s="28"/>
      <c r="C3" s="29" t="s">
        <v>16</v>
      </c>
      <c r="D3" s="30" t="s">
        <v>17</v>
      </c>
    </row>
    <row r="4" spans="2:4" x14ac:dyDescent="0.3">
      <c r="B4" s="31" t="s">
        <v>7</v>
      </c>
      <c r="C4" s="32">
        <v>-1.0756139799327491E-2</v>
      </c>
      <c r="D4" s="33">
        <v>1.5095742604154628E-2</v>
      </c>
    </row>
    <row r="5" spans="2:4" x14ac:dyDescent="0.3">
      <c r="B5" s="34" t="s">
        <v>8</v>
      </c>
      <c r="C5" s="35">
        <v>-3.4013900597061324E-2</v>
      </c>
      <c r="D5" s="36">
        <v>4.7736929600770216E-2</v>
      </c>
    </row>
    <row r="6" spans="2:4" ht="16.2" thickBot="1" x14ac:dyDescent="0.35">
      <c r="B6" s="37" t="s">
        <v>10</v>
      </c>
      <c r="C6" s="38">
        <v>-0.1700695029853066</v>
      </c>
      <c r="D6" s="18">
        <v>0.23868464800385106</v>
      </c>
    </row>
    <row r="8" spans="2:4" x14ac:dyDescent="0.3">
      <c r="B8" s="88" t="s">
        <v>18</v>
      </c>
      <c r="C8" s="88"/>
      <c r="D8" s="88"/>
    </row>
    <row r="9" spans="2:4" x14ac:dyDescent="0.3">
      <c r="B9" s="88"/>
      <c r="C9" s="88"/>
      <c r="D9" s="88"/>
    </row>
    <row r="10" spans="2:4" ht="13.8" customHeight="1" x14ac:dyDescent="0.3">
      <c r="B10" s="88"/>
      <c r="C10" s="88"/>
      <c r="D10" s="88"/>
    </row>
    <row r="11" spans="2:4" hidden="1" x14ac:dyDescent="0.3">
      <c r="B11" s="88"/>
      <c r="C11" s="88"/>
      <c r="D11" s="88"/>
    </row>
    <row r="12" spans="2:4" hidden="1" x14ac:dyDescent="0.3">
      <c r="B12" s="88"/>
      <c r="C12" s="88"/>
      <c r="D12" s="88"/>
    </row>
    <row r="13" spans="2:4" hidden="1" x14ac:dyDescent="0.3">
      <c r="B13" s="88"/>
      <c r="C13" s="88"/>
      <c r="D13" s="88"/>
    </row>
    <row r="14" spans="2:4" hidden="1" x14ac:dyDescent="0.3">
      <c r="B14" s="88"/>
      <c r="C14" s="88"/>
      <c r="D14" s="88"/>
    </row>
    <row r="15" spans="2:4" hidden="1" x14ac:dyDescent="0.3">
      <c r="B15" s="88"/>
      <c r="C15" s="88"/>
      <c r="D15" s="88"/>
    </row>
    <row r="16" spans="2:4" hidden="1" x14ac:dyDescent="0.3">
      <c r="B16" s="88"/>
      <c r="C16" s="88"/>
      <c r="D16" s="88"/>
    </row>
    <row r="18" spans="2:4" ht="105.6" customHeight="1" x14ac:dyDescent="0.3">
      <c r="B18" s="86" t="s">
        <v>38</v>
      </c>
      <c r="C18" s="86"/>
      <c r="D18" s="86"/>
    </row>
    <row r="19" spans="2:4" x14ac:dyDescent="0.3">
      <c r="B19" s="84"/>
      <c r="C19" s="85"/>
      <c r="D19" s="85"/>
    </row>
    <row r="20" spans="2:4" x14ac:dyDescent="0.3">
      <c r="B20" s="84"/>
      <c r="C20" s="85"/>
      <c r="D20" s="85"/>
    </row>
  </sheetData>
  <mergeCells count="3">
    <mergeCell ref="B8:D16"/>
    <mergeCell ref="B18:D18"/>
    <mergeCell ref="B2:C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1B9A0-2CA1-448A-8401-84B7E59A3FF3}">
  <dimension ref="B2:K22"/>
  <sheetViews>
    <sheetView workbookViewId="0">
      <selection activeCell="G21" sqref="G21"/>
    </sheetView>
  </sheetViews>
  <sheetFormatPr baseColWidth="10" defaultColWidth="8.88671875" defaultRowHeight="15.6" x14ac:dyDescent="0.3"/>
  <cols>
    <col min="1" max="1" width="8.88671875" style="20"/>
    <col min="2" max="2" width="38.88671875" style="20" customWidth="1"/>
    <col min="3" max="3" width="11.5546875" style="20" bestFit="1" customWidth="1"/>
    <col min="4" max="4" width="13.88671875" style="20" bestFit="1" customWidth="1"/>
    <col min="5" max="5" width="11.5546875" style="20" bestFit="1" customWidth="1"/>
    <col min="6" max="6" width="12.88671875" style="20" bestFit="1" customWidth="1"/>
    <col min="7" max="7" width="15.109375" style="20" bestFit="1" customWidth="1"/>
    <col min="8" max="8" width="28.88671875" style="20" bestFit="1" customWidth="1"/>
    <col min="9" max="9" width="7.6640625" style="20" bestFit="1" customWidth="1"/>
    <col min="10" max="11" width="28.6640625" style="20" bestFit="1" customWidth="1"/>
    <col min="12" max="16384" width="8.88671875" style="20"/>
  </cols>
  <sheetData>
    <row r="2" spans="2:11" ht="140.4" x14ac:dyDescent="0.3">
      <c r="B2" s="10" t="s">
        <v>19</v>
      </c>
    </row>
    <row r="3" spans="2:11" ht="16.2" thickBot="1" x14ac:dyDescent="0.35"/>
    <row r="4" spans="2:11" ht="16.2" thickBot="1" x14ac:dyDescent="0.35">
      <c r="C4" s="39" t="s">
        <v>20</v>
      </c>
      <c r="D4" s="39" t="s">
        <v>21</v>
      </c>
      <c r="H4" s="29" t="s">
        <v>22</v>
      </c>
      <c r="I4" s="24" t="s">
        <v>23</v>
      </c>
      <c r="J4" s="40" t="s">
        <v>25</v>
      </c>
      <c r="K4" s="30" t="s">
        <v>24</v>
      </c>
    </row>
    <row r="5" spans="2:11" x14ac:dyDescent="0.3">
      <c r="B5" s="41" t="s">
        <v>23</v>
      </c>
      <c r="C5" s="32">
        <f>1/3</f>
        <v>0.33333333333333331</v>
      </c>
      <c r="D5" s="42">
        <f>C5*D8</f>
        <v>33333.333333333328</v>
      </c>
      <c r="H5" s="43" t="s">
        <v>23</v>
      </c>
      <c r="I5" s="65">
        <v>1</v>
      </c>
      <c r="J5" s="66">
        <f>I6</f>
        <v>0.64820199020030511</v>
      </c>
      <c r="K5" s="47">
        <f>I7</f>
        <v>0.33364649179505224</v>
      </c>
    </row>
    <row r="6" spans="2:11" x14ac:dyDescent="0.3">
      <c r="B6" s="44" t="s">
        <v>25</v>
      </c>
      <c r="C6" s="45">
        <f t="shared" ref="C6:C7" si="0">1/3</f>
        <v>0.33333333333333331</v>
      </c>
      <c r="D6" s="46">
        <f>C6*D8</f>
        <v>33333.333333333328</v>
      </c>
      <c r="H6" s="43" t="s">
        <v>25</v>
      </c>
      <c r="I6" s="67">
        <f>CORREL('Fuente de Datos'!E3:E828,'Fuente de Datos'!F3:F828)</f>
        <v>0.64820199020030511</v>
      </c>
      <c r="J6" s="20">
        <v>1</v>
      </c>
      <c r="K6" s="47">
        <f>J7</f>
        <v>0.23558647061741214</v>
      </c>
    </row>
    <row r="7" spans="2:11" ht="16.2" thickBot="1" x14ac:dyDescent="0.35">
      <c r="B7" s="26" t="s">
        <v>24</v>
      </c>
      <c r="C7" s="38">
        <f t="shared" si="0"/>
        <v>0.33333333333333331</v>
      </c>
      <c r="D7" s="48">
        <f>C7*D8</f>
        <v>33333.333333333328</v>
      </c>
      <c r="H7" s="37" t="s">
        <v>24</v>
      </c>
      <c r="I7" s="68">
        <f>CORREL('Fuente de Datos'!E3:E828,'Fuente de Datos'!G3:G828)</f>
        <v>0.33364649179505224</v>
      </c>
      <c r="J7" s="49">
        <f>CORREL('Fuente de Datos'!F3:F828,'Fuente de Datos'!G3:G828)</f>
        <v>0.23558647061741214</v>
      </c>
      <c r="K7" s="50">
        <v>1</v>
      </c>
    </row>
    <row r="8" spans="2:11" ht="16.2" thickBot="1" x14ac:dyDescent="0.35">
      <c r="C8" s="51">
        <f>SUM(C5:C7)</f>
        <v>1</v>
      </c>
      <c r="D8" s="52">
        <f>100000</f>
        <v>100000</v>
      </c>
    </row>
    <row r="9" spans="2:11" ht="16.2" thickBot="1" x14ac:dyDescent="0.35">
      <c r="F9" s="74"/>
    </row>
    <row r="10" spans="2:11" ht="16.2" thickBot="1" x14ac:dyDescent="0.35">
      <c r="C10" s="39" t="s">
        <v>7</v>
      </c>
      <c r="D10" s="39" t="s">
        <v>8</v>
      </c>
      <c r="E10" s="39" t="s">
        <v>10</v>
      </c>
      <c r="F10" s="53" t="s">
        <v>7</v>
      </c>
      <c r="G10" s="53" t="s">
        <v>8</v>
      </c>
      <c r="H10" s="53" t="s">
        <v>10</v>
      </c>
    </row>
    <row r="11" spans="2:11" x14ac:dyDescent="0.3">
      <c r="B11" s="41" t="s">
        <v>23</v>
      </c>
      <c r="C11" s="32">
        <f>PERCENTILE('Fuente de Datos'!E3:E828,1-0.95)</f>
        <v>-1.5669940913773838E-2</v>
      </c>
      <c r="D11" s="32">
        <f>C11*SQRT(10)</f>
        <v>-4.955270408778549E-2</v>
      </c>
      <c r="E11" s="32">
        <f>C11*SQRT(250)</f>
        <v>-0.24776352043892744</v>
      </c>
      <c r="F11" s="42">
        <f>C11*D5</f>
        <v>-522.33136379246116</v>
      </c>
      <c r="G11" s="42">
        <f>F11*SQRT(10)</f>
        <v>-1651.7568029261827</v>
      </c>
      <c r="H11" s="42">
        <f>F11*SQRT(250)</f>
        <v>-8258.7840146309136</v>
      </c>
    </row>
    <row r="12" spans="2:11" x14ac:dyDescent="0.3">
      <c r="B12" s="44" t="s">
        <v>25</v>
      </c>
      <c r="C12" s="45">
        <f>PERCENTILE('Fuente de Datos'!F3:F828,1-0.95)</f>
        <v>-1.7371295788769774E-2</v>
      </c>
      <c r="D12" s="45">
        <f>C12*SQRT(10)</f>
        <v>-5.4932860601003705E-2</v>
      </c>
      <c r="E12" s="45">
        <f>C12*SQRT(250)</f>
        <v>-0.27466430300501848</v>
      </c>
      <c r="F12" s="46">
        <f>C12*D6</f>
        <v>-579.04319295899234</v>
      </c>
      <c r="G12" s="46">
        <f t="shared" ref="G12:G13" si="1">F12*SQRT(10)</f>
        <v>-1831.0953533667898</v>
      </c>
      <c r="H12" s="46">
        <f t="shared" ref="H12:H13" si="2">F12*SQRT(250)</f>
        <v>-9155.4767668339482</v>
      </c>
    </row>
    <row r="13" spans="2:11" ht="16.2" thickBot="1" x14ac:dyDescent="0.35">
      <c r="B13" s="26" t="s">
        <v>24</v>
      </c>
      <c r="C13" s="38">
        <f>PERCENTILE('Fuente de Datos'!G3:G828,1-0.95)</f>
        <v>-1.7495460994695698E-2</v>
      </c>
      <c r="D13" s="38">
        <f>C13*SQRT(10)</f>
        <v>-5.5325505457873465E-2</v>
      </c>
      <c r="E13" s="38">
        <f>SQRT(250)*C13</f>
        <v>-0.27662752728936729</v>
      </c>
      <c r="F13" s="48">
        <f>C13*D7</f>
        <v>-583.18203315652318</v>
      </c>
      <c r="G13" s="48">
        <f t="shared" si="1"/>
        <v>-1844.1835152624485</v>
      </c>
      <c r="H13" s="48">
        <f t="shared" si="2"/>
        <v>-9220.9175763122421</v>
      </c>
    </row>
    <row r="14" spans="2:11" ht="16.2" thickBot="1" x14ac:dyDescent="0.35"/>
    <row r="15" spans="2:11" ht="16.2" thickBot="1" x14ac:dyDescent="0.35">
      <c r="C15" s="29" t="s">
        <v>21</v>
      </c>
      <c r="F15" s="54"/>
      <c r="G15" s="54"/>
    </row>
    <row r="16" spans="2:11" ht="16.2" thickBot="1" x14ac:dyDescent="0.35">
      <c r="B16" s="39" t="s">
        <v>26</v>
      </c>
      <c r="C16" s="55">
        <f>C11^2*C5^2+C6^2*C12^2+C13^2*C7^2+2*C5*C7*I7*C11*C13+2*C5*C6*I6*C11*C12+2*C6*C7*J7*C12*C13</f>
        <v>1.7026990950103459E-4</v>
      </c>
      <c r="E16" s="81" t="s">
        <v>27</v>
      </c>
      <c r="F16" s="81"/>
      <c r="G16" s="56"/>
      <c r="H16" s="56"/>
      <c r="I16" s="54"/>
      <c r="J16" s="54"/>
    </row>
    <row r="17" spans="2:10" x14ac:dyDescent="0.3">
      <c r="B17" s="31" t="s">
        <v>7</v>
      </c>
      <c r="C17" s="33">
        <f>SQRT(C16)</f>
        <v>1.3048751262133652E-2</v>
      </c>
      <c r="D17" s="57">
        <f>SQRT(F12^2+F11^2+F13^2+2*I6*F11*F12+2*F11*F13*I7+2*F12*J7*F13)</f>
        <v>1304.8751262133651</v>
      </c>
      <c r="E17" s="33" cm="1">
        <f t="array" ref="E17">SQRT(MMULT(MMULT(TRANSPOSE(C11:C13*C5:C7),I5:K7),C11:C13*C5:C7))</f>
        <v>1.3048751262133654E-2</v>
      </c>
      <c r="F17" s="57" cm="1">
        <f t="array" ref="F17">SQRT(MMULT(MMULT(TRANSPOSE(F11:F13),I5:K7),F11:F13))</f>
        <v>1304.8751262133651</v>
      </c>
      <c r="G17" s="82"/>
      <c r="H17" s="56"/>
    </row>
    <row r="18" spans="2:10" x14ac:dyDescent="0.3">
      <c r="B18" s="58" t="s">
        <v>8</v>
      </c>
      <c r="C18" s="59">
        <f>C17*SQRT(10)</f>
        <v>4.1263774609339193E-2</v>
      </c>
      <c r="D18" s="60">
        <f>D17*SQRT(10)</f>
        <v>4126.3774609339189</v>
      </c>
      <c r="E18" s="59">
        <f>E17*SQRT(10)</f>
        <v>4.12637746093392E-2</v>
      </c>
      <c r="F18" s="60">
        <f>F17*SQRT(10)</f>
        <v>4126.3774609339189</v>
      </c>
      <c r="G18" s="83"/>
      <c r="H18" s="56"/>
    </row>
    <row r="19" spans="2:10" ht="16.2" thickBot="1" x14ac:dyDescent="0.35">
      <c r="B19" s="37" t="s">
        <v>10</v>
      </c>
      <c r="C19" s="18">
        <f>C17*SQRT(250)</f>
        <v>0.20631887304669597</v>
      </c>
      <c r="D19" s="61">
        <f>D17*SQRT(250)</f>
        <v>20631.887304669595</v>
      </c>
      <c r="E19" s="18">
        <f>E17*SQRT(250)</f>
        <v>0.20631887304669599</v>
      </c>
      <c r="F19" s="61">
        <f>F17*SQRT(250)</f>
        <v>20631.887304669595</v>
      </c>
      <c r="G19" s="83"/>
      <c r="H19" s="56"/>
    </row>
    <row r="20" spans="2:10" x14ac:dyDescent="0.3">
      <c r="F20" s="62"/>
      <c r="G20" s="56"/>
    </row>
    <row r="21" spans="2:10" x14ac:dyDescent="0.3">
      <c r="F21" s="62"/>
      <c r="G21" s="56"/>
      <c r="H21" s="63"/>
    </row>
    <row r="22" spans="2:10" x14ac:dyDescent="0.3">
      <c r="H22" s="54"/>
      <c r="I22" s="54"/>
      <c r="J22" s="54"/>
    </row>
  </sheetData>
  <mergeCells count="2">
    <mergeCell ref="E16:F16"/>
    <mergeCell ref="G17:G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356EB-81F2-49D9-B2CD-2CB51DCE9080}">
  <dimension ref="B2:J23"/>
  <sheetViews>
    <sheetView topLeftCell="A2" workbookViewId="0">
      <selection activeCell="E19" sqref="E19"/>
    </sheetView>
  </sheetViews>
  <sheetFormatPr baseColWidth="10" defaultColWidth="8.88671875" defaultRowHeight="15.6" x14ac:dyDescent="0.3"/>
  <cols>
    <col min="1" max="1" width="8.88671875" style="11"/>
    <col min="2" max="2" width="33.33203125" style="11" customWidth="1"/>
    <col min="3" max="3" width="17" style="11" bestFit="1" customWidth="1"/>
    <col min="4" max="4" width="15.109375" style="11" bestFit="1" customWidth="1"/>
    <col min="5" max="5" width="13.88671875" style="11" bestFit="1" customWidth="1"/>
    <col min="6" max="6" width="12.5546875" style="11" bestFit="1" customWidth="1"/>
    <col min="7" max="7" width="28.88671875" style="11" bestFit="1" customWidth="1"/>
    <col min="8" max="8" width="13.88671875" style="11" bestFit="1" customWidth="1"/>
    <col min="9" max="9" width="28.88671875" style="11" bestFit="1" customWidth="1"/>
    <col min="10" max="10" width="28.6640625" style="11" bestFit="1" customWidth="1"/>
    <col min="11" max="16384" width="8.88671875" style="11"/>
  </cols>
  <sheetData>
    <row r="2" spans="2:10" ht="156" x14ac:dyDescent="0.3">
      <c r="B2" s="27" t="s">
        <v>28</v>
      </c>
    </row>
    <row r="3" spans="2:10" ht="16.2" thickBot="1" x14ac:dyDescent="0.35"/>
    <row r="4" spans="2:10" ht="16.2" thickBot="1" x14ac:dyDescent="0.35">
      <c r="B4" s="20"/>
      <c r="C4" s="39" t="s">
        <v>20</v>
      </c>
      <c r="D4" s="39" t="s">
        <v>21</v>
      </c>
      <c r="G4" s="29" t="s">
        <v>22</v>
      </c>
      <c r="H4" s="24" t="s">
        <v>23</v>
      </c>
      <c r="I4" s="40" t="s">
        <v>25</v>
      </c>
      <c r="J4" s="30" t="s">
        <v>24</v>
      </c>
    </row>
    <row r="5" spans="2:10" x14ac:dyDescent="0.3">
      <c r="B5" s="41" t="s">
        <v>23</v>
      </c>
      <c r="C5" s="32">
        <f>1/3</f>
        <v>0.33333333333333331</v>
      </c>
      <c r="D5" s="42">
        <f>C5*D8</f>
        <v>33333.333333333328</v>
      </c>
      <c r="G5" s="43" t="s">
        <v>23</v>
      </c>
      <c r="H5" s="65">
        <v>1</v>
      </c>
      <c r="I5" s="66">
        <v>0.64820199020030511</v>
      </c>
      <c r="J5" s="47">
        <v>0.33364649179505224</v>
      </c>
    </row>
    <row r="6" spans="2:10" x14ac:dyDescent="0.3">
      <c r="B6" s="44" t="s">
        <v>25</v>
      </c>
      <c r="C6" s="45">
        <f>1/3</f>
        <v>0.33333333333333331</v>
      </c>
      <c r="D6" s="46">
        <f>C6*D8</f>
        <v>33333.333333333328</v>
      </c>
      <c r="G6" s="43" t="s">
        <v>25</v>
      </c>
      <c r="H6" s="67">
        <v>0.64820199020030511</v>
      </c>
      <c r="I6" s="20">
        <v>1</v>
      </c>
      <c r="J6" s="47">
        <v>0.23558647061741214</v>
      </c>
    </row>
    <row r="7" spans="2:10" ht="16.2" thickBot="1" x14ac:dyDescent="0.35">
      <c r="B7" s="26" t="s">
        <v>24</v>
      </c>
      <c r="C7" s="38">
        <f>1/3</f>
        <v>0.33333333333333331</v>
      </c>
      <c r="D7" s="48">
        <f>C7*D8</f>
        <v>33333.333333333328</v>
      </c>
      <c r="G7" s="37" t="s">
        <v>24</v>
      </c>
      <c r="H7" s="68">
        <v>0.33364649179505224</v>
      </c>
      <c r="I7" s="49">
        <v>0.23558647061741214</v>
      </c>
      <c r="J7" s="50">
        <v>1</v>
      </c>
    </row>
    <row r="8" spans="2:10" ht="16.2" thickBot="1" x14ac:dyDescent="0.35">
      <c r="B8" s="20"/>
      <c r="C8" s="51">
        <f>SUM(C5:C7)</f>
        <v>1</v>
      </c>
      <c r="D8" s="52">
        <f>100000</f>
        <v>100000</v>
      </c>
      <c r="E8" s="20"/>
      <c r="F8" s="20"/>
    </row>
    <row r="9" spans="2:10" x14ac:dyDescent="0.3">
      <c r="B9" s="20"/>
      <c r="C9" s="20"/>
      <c r="D9" s="20"/>
      <c r="E9" s="20"/>
      <c r="F9" s="20"/>
      <c r="G9" s="20"/>
      <c r="H9" s="20"/>
    </row>
    <row r="10" spans="2:10" x14ac:dyDescent="0.3">
      <c r="B10" s="69" t="s">
        <v>6</v>
      </c>
      <c r="C10" s="14">
        <v>0.95</v>
      </c>
      <c r="F10" s="20"/>
      <c r="G10" s="20"/>
      <c r="H10" s="20"/>
    </row>
    <row r="11" spans="2:10" ht="16.2" thickBot="1" x14ac:dyDescent="0.35">
      <c r="B11" s="69" t="s">
        <v>13</v>
      </c>
      <c r="C11" s="70">
        <f>+NORMSINV(C10)</f>
        <v>1.6448536269514715</v>
      </c>
      <c r="F11" s="20"/>
      <c r="G11" s="20"/>
      <c r="H11" s="20"/>
    </row>
    <row r="12" spans="2:10" ht="16.2" thickBot="1" x14ac:dyDescent="0.35">
      <c r="B12" s="20"/>
      <c r="C12" s="39" t="s">
        <v>14</v>
      </c>
      <c r="D12" s="39" t="s">
        <v>7</v>
      </c>
      <c r="E12" s="39" t="s">
        <v>8</v>
      </c>
      <c r="F12" s="39" t="s">
        <v>10</v>
      </c>
      <c r="G12" s="39" t="s">
        <v>7</v>
      </c>
      <c r="H12" s="39" t="s">
        <v>8</v>
      </c>
      <c r="I12" s="39" t="s">
        <v>10</v>
      </c>
    </row>
    <row r="13" spans="2:10" x14ac:dyDescent="0.3">
      <c r="B13" s="41" t="s">
        <v>23</v>
      </c>
      <c r="C13" s="32">
        <f>STDEV('Fuente de Datos'!E3:E828)</f>
        <v>1.1779270542063307E-2</v>
      </c>
      <c r="D13" s="32">
        <f>C13*C11</f>
        <v>1.9375175873955458E-2</v>
      </c>
      <c r="E13" s="32">
        <f>D13*SQRT(10)</f>
        <v>6.1269685828042701E-2</v>
      </c>
      <c r="F13" s="32">
        <f>D13*SQRT(250)</f>
        <v>0.30634842914021349</v>
      </c>
      <c r="G13" s="42">
        <f>D13*D5</f>
        <v>645.83919579851522</v>
      </c>
      <c r="H13" s="42">
        <f>G13*SQRT(10)</f>
        <v>2042.3228609347566</v>
      </c>
      <c r="I13" s="42">
        <f>G13*SQRT(250)</f>
        <v>10211.614304673782</v>
      </c>
      <c r="J13" s="71"/>
    </row>
    <row r="14" spans="2:10" x14ac:dyDescent="0.3">
      <c r="B14" s="44" t="s">
        <v>25</v>
      </c>
      <c r="C14" s="45">
        <f>STDEV('Fuente de Datos'!F3:F828)</f>
        <v>1.3278369800271328E-2</v>
      </c>
      <c r="D14" s="45">
        <f>C11*C14</f>
        <v>2.1840974725979182E-2</v>
      </c>
      <c r="E14" s="45">
        <f>D14*SQRT(10)</f>
        <v>6.9067226452266164E-2</v>
      </c>
      <c r="F14" s="45">
        <f>D14*SQRT(250)</f>
        <v>0.34533613226133081</v>
      </c>
      <c r="G14" s="46">
        <f>D14*D6</f>
        <v>728.03249086597259</v>
      </c>
      <c r="H14" s="46">
        <f t="shared" ref="H14:H15" si="0">G14*SQRT(10)</f>
        <v>2302.2408817422051</v>
      </c>
      <c r="I14" s="46">
        <f t="shared" ref="I14:I15" si="1">G14*SQRT(250)</f>
        <v>11511.204408711024</v>
      </c>
    </row>
    <row r="15" spans="2:10" ht="16.2" thickBot="1" x14ac:dyDescent="0.35">
      <c r="B15" s="26" t="s">
        <v>24</v>
      </c>
      <c r="C15" s="38">
        <f>STDEV('Fuente de Datos'!G3:G828)</f>
        <v>1.0887622333554338E-2</v>
      </c>
      <c r="D15" s="38">
        <f>C11*C15</f>
        <v>1.7908545084224698E-2</v>
      </c>
      <c r="E15" s="38">
        <f>D15*SQRT(10)</f>
        <v>5.6631792045962012E-2</v>
      </c>
      <c r="F15" s="38">
        <f>D15*SQRT(250)</f>
        <v>0.28315896022981002</v>
      </c>
      <c r="G15" s="48">
        <f>D15*D7</f>
        <v>596.95150280748987</v>
      </c>
      <c r="H15" s="48">
        <f t="shared" si="0"/>
        <v>1887.726401532067</v>
      </c>
      <c r="I15" s="48">
        <f t="shared" si="1"/>
        <v>9438.6320076603333</v>
      </c>
    </row>
    <row r="16" spans="2:10" ht="16.2" thickBot="1" x14ac:dyDescent="0.35"/>
    <row r="17" spans="2:8" ht="16.2" thickBot="1" x14ac:dyDescent="0.35">
      <c r="B17" s="20"/>
      <c r="C17" s="29" t="s">
        <v>21</v>
      </c>
    </row>
    <row r="18" spans="2:8" ht="16.2" thickBot="1" x14ac:dyDescent="0.35">
      <c r="B18" s="31" t="s">
        <v>26</v>
      </c>
      <c r="C18" s="72">
        <f>D13^2*C5^2+C6^2*D14^2+D15^2*C7^2+2*C5*C7*H7*D13*D15+2*C5*C6*H6*D13*D14+2*C6*C7*I7*D14*D15</f>
        <v>2.3750857342111782E-4</v>
      </c>
      <c r="E18" s="81" t="s">
        <v>27</v>
      </c>
      <c r="F18" s="81"/>
    </row>
    <row r="19" spans="2:8" x14ac:dyDescent="0.3">
      <c r="B19" s="31" t="s">
        <v>7</v>
      </c>
      <c r="C19" s="33">
        <f>SQRT(C18)</f>
        <v>1.5411313163423739E-2</v>
      </c>
      <c r="D19" s="57">
        <f>SQRT(G14^2+G13^2+G15^2+2*H6*G13*G14+2*G13*G15*H7+2*G14*I7*G15)</f>
        <v>1541.1313163423738</v>
      </c>
      <c r="E19" s="33" cm="1">
        <f t="array" ref="E19">SQRT(MMULT(MMULT(TRANSPOSE(D13:D15*C5:C7),H5:J7),D13:D15*C5:C7))</f>
        <v>1.5411313163423739E-2</v>
      </c>
      <c r="F19" s="57" cm="1">
        <f t="array" ref="F19">SQRT(MMULT(MMULT(TRANSPOSE(G13:G15),H5:J7),G13:G15))</f>
        <v>1541.1313163423738</v>
      </c>
      <c r="H19" s="77"/>
    </row>
    <row r="20" spans="2:8" x14ac:dyDescent="0.3">
      <c r="B20" s="58" t="s">
        <v>8</v>
      </c>
      <c r="C20" s="59">
        <f>C19*SQRT(10)</f>
        <v>4.8734851330553768E-2</v>
      </c>
      <c r="D20" s="60">
        <f>D19*SQRT(10)</f>
        <v>4873.4851330553765</v>
      </c>
      <c r="E20" s="59">
        <f>E19*SQRT(10)</f>
        <v>4.8734851330553768E-2</v>
      </c>
      <c r="F20" s="60">
        <f>F19*SQRT(10)</f>
        <v>4873.4851330553765</v>
      </c>
    </row>
    <row r="21" spans="2:8" ht="16.2" thickBot="1" x14ac:dyDescent="0.35">
      <c r="B21" s="37" t="s">
        <v>10</v>
      </c>
      <c r="C21" s="18">
        <f>C19*SQRT(250)</f>
        <v>0.24367425665276882</v>
      </c>
      <c r="D21" s="61">
        <f>D19*SQRT(250)</f>
        <v>24367.425665276882</v>
      </c>
      <c r="E21" s="18">
        <f>E19*SQRT(250)</f>
        <v>0.24367425665276882</v>
      </c>
      <c r="F21" s="61">
        <f>F19*SQRT(250)</f>
        <v>24367.425665276882</v>
      </c>
      <c r="G21" s="54"/>
    </row>
    <row r="22" spans="2:8" x14ac:dyDescent="0.3">
      <c r="F22" s="62"/>
      <c r="G22" s="54"/>
    </row>
    <row r="23" spans="2:8" x14ac:dyDescent="0.3">
      <c r="F23" s="62"/>
      <c r="G23" s="54"/>
    </row>
  </sheetData>
  <mergeCells count="1">
    <mergeCell ref="E18: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77438-7F1C-4AE1-9596-BB91D413D137}">
  <dimension ref="B2:N35"/>
  <sheetViews>
    <sheetView topLeftCell="A8" zoomScale="115" zoomScaleNormal="115" workbookViewId="0">
      <selection activeCell="E18" sqref="E18"/>
    </sheetView>
  </sheetViews>
  <sheetFormatPr baseColWidth="10" defaultColWidth="8.88671875" defaultRowHeight="15.6" x14ac:dyDescent="0.3"/>
  <cols>
    <col min="1" max="1" width="8.88671875" style="20"/>
    <col min="2" max="2" width="38.88671875" style="20" customWidth="1"/>
    <col min="3" max="3" width="16.6640625" style="20" bestFit="1" customWidth="1"/>
    <col min="4" max="4" width="13.44140625" style="20" bestFit="1" customWidth="1"/>
    <col min="5" max="5" width="13.88671875" style="20" bestFit="1" customWidth="1"/>
    <col min="6" max="6" width="23.44140625" style="20" bestFit="1" customWidth="1"/>
    <col min="7" max="7" width="13.88671875" style="20" bestFit="1" customWidth="1"/>
    <col min="8" max="8" width="28.88671875" style="20" bestFit="1" customWidth="1"/>
    <col min="9" max="9" width="12.5546875" style="20" bestFit="1" customWidth="1"/>
    <col min="10" max="11" width="28.6640625" style="20" bestFit="1" customWidth="1"/>
    <col min="12" max="12" width="17.6640625" style="20" customWidth="1"/>
    <col min="13" max="16384" width="8.88671875" style="20"/>
  </cols>
  <sheetData>
    <row r="2" spans="2:14" ht="62.4" x14ac:dyDescent="0.3">
      <c r="B2" s="10" t="s">
        <v>29</v>
      </c>
    </row>
    <row r="3" spans="2:14" ht="16.2" thickBot="1" x14ac:dyDescent="0.35"/>
    <row r="4" spans="2:14" ht="16.2" thickBot="1" x14ac:dyDescent="0.35">
      <c r="C4" s="39" t="s">
        <v>20</v>
      </c>
      <c r="D4" s="39" t="s">
        <v>21</v>
      </c>
      <c r="F4" s="54"/>
      <c r="H4" s="29" t="s">
        <v>22</v>
      </c>
      <c r="I4" s="24" t="s">
        <v>23</v>
      </c>
      <c r="J4" s="40" t="s">
        <v>25</v>
      </c>
      <c r="K4" s="30" t="s">
        <v>24</v>
      </c>
    </row>
    <row r="5" spans="2:14" x14ac:dyDescent="0.3">
      <c r="B5" s="41" t="s">
        <v>23</v>
      </c>
      <c r="C5" s="32">
        <v>0.25</v>
      </c>
      <c r="D5" s="42">
        <f>C5*D8</f>
        <v>25000</v>
      </c>
      <c r="F5" s="54"/>
      <c r="H5" s="43" t="s">
        <v>23</v>
      </c>
      <c r="I5" s="65">
        <v>1</v>
      </c>
      <c r="J5" s="66">
        <v>0.64820199020030511</v>
      </c>
      <c r="K5" s="47">
        <v>0.33364649179505224</v>
      </c>
    </row>
    <row r="6" spans="2:14" x14ac:dyDescent="0.3">
      <c r="B6" s="44" t="s">
        <v>25</v>
      </c>
      <c r="C6" s="45">
        <v>0.5</v>
      </c>
      <c r="D6" s="46">
        <f>C6*D8</f>
        <v>50000</v>
      </c>
      <c r="F6" s="54"/>
      <c r="H6" s="43" t="s">
        <v>25</v>
      </c>
      <c r="I6" s="67">
        <v>0.64820199020030511</v>
      </c>
      <c r="J6" s="20">
        <v>1</v>
      </c>
      <c r="K6" s="47">
        <v>0.23558647061741214</v>
      </c>
    </row>
    <row r="7" spans="2:14" ht="16.2" thickBot="1" x14ac:dyDescent="0.35">
      <c r="B7" s="26" t="s">
        <v>24</v>
      </c>
      <c r="C7" s="38">
        <v>0.25</v>
      </c>
      <c r="D7" s="48">
        <f>C7*D8</f>
        <v>25000</v>
      </c>
      <c r="F7" s="73"/>
      <c r="H7" s="37" t="s">
        <v>24</v>
      </c>
      <c r="I7" s="68">
        <v>0.33364649179505224</v>
      </c>
      <c r="J7" s="49">
        <v>0.23558647061741214</v>
      </c>
      <c r="K7" s="50">
        <v>1</v>
      </c>
    </row>
    <row r="8" spans="2:14" ht="16.2" thickBot="1" x14ac:dyDescent="0.35">
      <c r="C8" s="51">
        <f>SUM(C5:C7)</f>
        <v>1</v>
      </c>
      <c r="D8" s="52">
        <f>100000</f>
        <v>100000</v>
      </c>
      <c r="F8" s="54"/>
    </row>
    <row r="9" spans="2:14" ht="16.2" thickBot="1" x14ac:dyDescent="0.35">
      <c r="F9" s="54"/>
    </row>
    <row r="10" spans="2:14" ht="16.2" thickBot="1" x14ac:dyDescent="0.35">
      <c r="B10" s="20" t="s">
        <v>16</v>
      </c>
      <c r="C10" s="39" t="s">
        <v>7</v>
      </c>
      <c r="D10" s="39" t="s">
        <v>8</v>
      </c>
      <c r="E10" s="39" t="s">
        <v>10</v>
      </c>
      <c r="F10" s="39" t="s">
        <v>7</v>
      </c>
      <c r="G10" s="39" t="s">
        <v>8</v>
      </c>
      <c r="H10" s="39" t="s">
        <v>10</v>
      </c>
    </row>
    <row r="11" spans="2:14" x14ac:dyDescent="0.3">
      <c r="B11" s="41" t="s">
        <v>23</v>
      </c>
      <c r="C11" s="32">
        <f>'Pregunta 4'!C11</f>
        <v>-1.5669940913773838E-2</v>
      </c>
      <c r="D11" s="32">
        <f>C11*SQRT(10)</f>
        <v>-4.955270408778549E-2</v>
      </c>
      <c r="E11" s="32">
        <f>C11*SQRT(250)</f>
        <v>-0.24776352043892744</v>
      </c>
      <c r="F11" s="42">
        <f>D5*C11</f>
        <v>-391.74852284434593</v>
      </c>
      <c r="G11" s="42">
        <f>F11*SQRT(10)</f>
        <v>-1238.8176021946372</v>
      </c>
      <c r="H11" s="42">
        <f>F11*SQRT(250)</f>
        <v>-6194.0880109731852</v>
      </c>
      <c r="I11" s="74"/>
    </row>
    <row r="12" spans="2:14" x14ac:dyDescent="0.3">
      <c r="B12" s="44" t="s">
        <v>25</v>
      </c>
      <c r="C12" s="45">
        <f>'Pregunta 4'!C12</f>
        <v>-1.7371295788769774E-2</v>
      </c>
      <c r="D12" s="45">
        <f>C12*SQRT(10)</f>
        <v>-5.4932860601003705E-2</v>
      </c>
      <c r="E12" s="45">
        <f>C12*SQRT(250)</f>
        <v>-0.27466430300501848</v>
      </c>
      <c r="F12" s="46">
        <f>D6*C12</f>
        <v>-868.56478943848867</v>
      </c>
      <c r="G12" s="46">
        <f t="shared" ref="G12:G13" si="0">F12*SQRT(10)</f>
        <v>-2746.6430300501852</v>
      </c>
      <c r="H12" s="46">
        <f t="shared" ref="H12:H13" si="1">F12*SQRT(250)</f>
        <v>-13733.215150250924</v>
      </c>
    </row>
    <row r="13" spans="2:14" ht="16.2" thickBot="1" x14ac:dyDescent="0.35">
      <c r="B13" s="26" t="s">
        <v>24</v>
      </c>
      <c r="C13" s="38">
        <f>'Pregunta 4'!C13</f>
        <v>-1.7495460994695698E-2</v>
      </c>
      <c r="D13" s="38">
        <f>C13*SQRT(10)</f>
        <v>-5.5325505457873465E-2</v>
      </c>
      <c r="E13" s="38">
        <f>SQRT(250)*C13</f>
        <v>-0.27662752728936729</v>
      </c>
      <c r="F13" s="48">
        <f>D7*C13</f>
        <v>-437.38652486739244</v>
      </c>
      <c r="G13" s="48">
        <f t="shared" si="0"/>
        <v>-1383.1376364468365</v>
      </c>
      <c r="H13" s="48">
        <f t="shared" si="1"/>
        <v>-6915.688182234182</v>
      </c>
    </row>
    <row r="14" spans="2:14" ht="16.2" thickBot="1" x14ac:dyDescent="0.35">
      <c r="C14" s="64"/>
      <c r="D14" s="64"/>
    </row>
    <row r="15" spans="2:14" ht="16.2" thickBot="1" x14ac:dyDescent="0.35">
      <c r="B15" s="20" t="s">
        <v>16</v>
      </c>
      <c r="C15" s="29" t="s">
        <v>21</v>
      </c>
    </row>
    <row r="16" spans="2:14" ht="16.2" thickBot="1" x14ac:dyDescent="0.35">
      <c r="B16" s="31" t="s">
        <v>26</v>
      </c>
      <c r="C16" s="33">
        <f>C11^2*C5^2+C6^2*C12^2+C7^2*C13^2+2*C5*C6*I6*C11*C12+2*C5*C7*I7*C11*C13+2*C6*C7*J7*C12*C13</f>
        <v>1.833627334705205E-4</v>
      </c>
      <c r="E16" s="81" t="s">
        <v>27</v>
      </c>
      <c r="F16" s="81"/>
      <c r="G16" s="79" t="s">
        <v>34</v>
      </c>
      <c r="H16" s="79"/>
      <c r="I16" s="79"/>
      <c r="J16" s="79"/>
      <c r="K16" s="79"/>
      <c r="L16" s="79"/>
      <c r="M16" s="79"/>
      <c r="N16" s="79"/>
    </row>
    <row r="17" spans="2:14" x14ac:dyDescent="0.3">
      <c r="B17" s="31" t="s">
        <v>7</v>
      </c>
      <c r="C17" s="33">
        <f>SQRT(C16)</f>
        <v>1.3541149636220719E-2</v>
      </c>
      <c r="D17" s="57">
        <f>SQRT(F11^2+F12^2+F13^2+2*F11*F12*I6+2*F11*F13*I7+F12*F13*J7*2)</f>
        <v>1354.1149636220719</v>
      </c>
      <c r="E17" s="33" cm="1">
        <f t="array" ref="E17">SQRT(MMULT(MMULT(TRANSPOSE(C11:C13*C5:C7),I5:K7),C11:C13*C5:C7))</f>
        <v>1.3541149636220719E-2</v>
      </c>
      <c r="F17" s="57" cm="1">
        <f t="array" ref="F17">SQRT(MMULT(MMULT(TRANSPOSE(F11:F13),I5:K7),F11:F13))</f>
        <v>1354.1149636220719</v>
      </c>
      <c r="G17" s="79"/>
      <c r="H17" s="79"/>
      <c r="I17" s="79"/>
      <c r="J17" s="79"/>
      <c r="K17" s="79"/>
      <c r="L17" s="79"/>
      <c r="M17" s="79"/>
      <c r="N17" s="79"/>
    </row>
    <row r="18" spans="2:14" x14ac:dyDescent="0.3">
      <c r="B18" s="58" t="s">
        <v>8</v>
      </c>
      <c r="C18" s="59">
        <f>C17*SQRT(10)</f>
        <v>4.2820874987617961E-2</v>
      </c>
      <c r="D18" s="60">
        <f>D17*SQRT(10)</f>
        <v>4282.0874987617954</v>
      </c>
      <c r="E18" s="59">
        <f>E17*SQRT(10)</f>
        <v>4.2820874987617961E-2</v>
      </c>
      <c r="F18" s="60">
        <f>F17*SQRT(10)</f>
        <v>4282.0874987617954</v>
      </c>
      <c r="G18" s="79"/>
      <c r="H18" s="79"/>
      <c r="I18" s="79"/>
      <c r="J18" s="79"/>
      <c r="K18" s="79"/>
      <c r="L18" s="79"/>
      <c r="M18" s="79"/>
      <c r="N18" s="79"/>
    </row>
    <row r="19" spans="2:14" ht="16.2" thickBot="1" x14ac:dyDescent="0.35">
      <c r="B19" s="37" t="s">
        <v>10</v>
      </c>
      <c r="C19" s="18">
        <f>C17*SQRT(250)</f>
        <v>0.21410437493808979</v>
      </c>
      <c r="D19" s="61">
        <f>D17*SQRT(250)</f>
        <v>21410.437493808979</v>
      </c>
      <c r="E19" s="18">
        <f>E17*SQRT(250)</f>
        <v>0.21410437493808979</v>
      </c>
      <c r="F19" s="61">
        <f>F17*SQRT(250)</f>
        <v>21410.437493808979</v>
      </c>
      <c r="G19" s="79"/>
      <c r="H19" s="79"/>
      <c r="I19" s="79"/>
      <c r="J19" s="79"/>
      <c r="K19" s="79"/>
      <c r="L19" s="79"/>
      <c r="M19" s="79"/>
      <c r="N19" s="79"/>
    </row>
    <row r="20" spans="2:14" x14ac:dyDescent="0.3">
      <c r="F20" s="75"/>
      <c r="G20" s="79"/>
      <c r="H20" s="79"/>
      <c r="I20" s="79"/>
      <c r="J20" s="79"/>
      <c r="K20" s="79"/>
      <c r="L20" s="79"/>
      <c r="M20" s="79"/>
      <c r="N20" s="79"/>
    </row>
    <row r="21" spans="2:14" x14ac:dyDescent="0.3">
      <c r="F21" s="75"/>
      <c r="G21" s="79"/>
      <c r="H21" s="79"/>
      <c r="I21" s="79"/>
      <c r="J21" s="79"/>
      <c r="K21" s="79"/>
      <c r="L21" s="79"/>
      <c r="M21" s="79"/>
      <c r="N21" s="79"/>
    </row>
    <row r="22" spans="2:14" x14ac:dyDescent="0.3">
      <c r="B22" s="69" t="s">
        <v>6</v>
      </c>
      <c r="C22" s="14">
        <v>0.95</v>
      </c>
      <c r="D22" s="11"/>
      <c r="E22" s="11"/>
      <c r="G22" s="79"/>
      <c r="H22" s="79"/>
      <c r="I22" s="79"/>
      <c r="J22" s="79"/>
      <c r="K22" s="79"/>
      <c r="L22" s="79"/>
      <c r="M22" s="79"/>
      <c r="N22" s="79"/>
    </row>
    <row r="23" spans="2:14" ht="16.2" thickBot="1" x14ac:dyDescent="0.35">
      <c r="B23" s="69" t="s">
        <v>13</v>
      </c>
      <c r="C23" s="70">
        <f>+NORMSINV(C22)</f>
        <v>1.6448536269514715</v>
      </c>
      <c r="D23" s="11"/>
      <c r="E23" s="11"/>
    </row>
    <row r="24" spans="2:14" ht="16.2" thickBot="1" x14ac:dyDescent="0.35">
      <c r="B24" s="20" t="s">
        <v>17</v>
      </c>
      <c r="C24" s="39" t="s">
        <v>14</v>
      </c>
      <c r="D24" s="39" t="s">
        <v>7</v>
      </c>
      <c r="E24" s="39" t="s">
        <v>8</v>
      </c>
      <c r="F24" s="39" t="s">
        <v>10</v>
      </c>
      <c r="G24" s="39" t="s">
        <v>7</v>
      </c>
      <c r="H24" s="39" t="s">
        <v>8</v>
      </c>
      <c r="I24" s="39" t="s">
        <v>10</v>
      </c>
    </row>
    <row r="25" spans="2:14" x14ac:dyDescent="0.3">
      <c r="B25" s="41" t="s">
        <v>23</v>
      </c>
      <c r="C25" s="32">
        <f>'Pregunta 5'!C13</f>
        <v>1.1779270542063307E-2</v>
      </c>
      <c r="D25" s="32">
        <f>C25*C23</f>
        <v>1.9375175873955458E-2</v>
      </c>
      <c r="E25" s="32">
        <f>D25*SQRT(10)</f>
        <v>6.1269685828042701E-2</v>
      </c>
      <c r="F25" s="32">
        <f>D25*SQRT(250)</f>
        <v>0.30634842914021349</v>
      </c>
      <c r="G25" s="42">
        <f>D5*D25</f>
        <v>484.37939684888647</v>
      </c>
      <c r="H25" s="42">
        <f>G25*SQRT(10)</f>
        <v>1531.7421457010676</v>
      </c>
      <c r="I25" s="42">
        <f>G25*SQRT(250)</f>
        <v>7658.710728505338</v>
      </c>
    </row>
    <row r="26" spans="2:14" x14ac:dyDescent="0.3">
      <c r="B26" s="44" t="s">
        <v>25</v>
      </c>
      <c r="C26" s="45">
        <f>'Pregunta 5'!C14</f>
        <v>1.3278369800271328E-2</v>
      </c>
      <c r="D26" s="45">
        <f>C23*C26</f>
        <v>2.1840974725979182E-2</v>
      </c>
      <c r="E26" s="45">
        <f>D26*SQRT(10)</f>
        <v>6.9067226452266164E-2</v>
      </c>
      <c r="F26" s="45">
        <f>D26*SQRT(250)</f>
        <v>0.34533613226133081</v>
      </c>
      <c r="G26" s="46">
        <f>D6*D26</f>
        <v>1092.0487362989591</v>
      </c>
      <c r="H26" s="46">
        <f t="shared" ref="H26:H27" si="2">G26*SQRT(10)</f>
        <v>3453.3613226133079</v>
      </c>
      <c r="I26" s="46">
        <f t="shared" ref="I26:I27" si="3">G26*SQRT(250)</f>
        <v>17266.806613066539</v>
      </c>
    </row>
    <row r="27" spans="2:14" ht="16.2" thickBot="1" x14ac:dyDescent="0.35">
      <c r="B27" s="26" t="s">
        <v>24</v>
      </c>
      <c r="C27" s="38">
        <f>'Pregunta 5'!C15</f>
        <v>1.0887622333554338E-2</v>
      </c>
      <c r="D27" s="38">
        <f>C23*C27</f>
        <v>1.7908545084224698E-2</v>
      </c>
      <c r="E27" s="38">
        <f>D27*SQRT(10)</f>
        <v>5.6631792045962012E-2</v>
      </c>
      <c r="F27" s="38">
        <f>D27*SQRT(250)</f>
        <v>0.28315896022981002</v>
      </c>
      <c r="G27" s="48">
        <f>D27*D7</f>
        <v>447.71362710561743</v>
      </c>
      <c r="H27" s="48">
        <f t="shared" si="2"/>
        <v>1415.7948011490503</v>
      </c>
      <c r="I27" s="48">
        <f t="shared" si="3"/>
        <v>7078.9740057452509</v>
      </c>
    </row>
    <row r="28" spans="2:14" ht="16.2" thickBot="1" x14ac:dyDescent="0.35">
      <c r="B28" s="11"/>
      <c r="C28" s="11"/>
      <c r="D28" s="11"/>
      <c r="E28" s="11"/>
      <c r="F28" s="11"/>
      <c r="G28" s="74"/>
    </row>
    <row r="29" spans="2:14" ht="16.2" thickBot="1" x14ac:dyDescent="0.35">
      <c r="B29" s="20" t="s">
        <v>17</v>
      </c>
      <c r="C29" s="29" t="s">
        <v>21</v>
      </c>
      <c r="D29" s="11"/>
      <c r="E29" s="11"/>
      <c r="F29" s="11"/>
    </row>
    <row r="30" spans="2:14" ht="16.2" thickBot="1" x14ac:dyDescent="0.35">
      <c r="B30" s="31" t="s">
        <v>26</v>
      </c>
      <c r="C30" s="72">
        <f>D25^2*C5^2+C6^2*D26^2+D27^2*C7^2+2*C5*C7*I7*D25*D27+2*C5*C6*I6*D25*D26+2*C6*C7*J7*D26*D27</f>
        <v>2.6884744506592125E-4</v>
      </c>
      <c r="D30" s="11"/>
      <c r="E30" s="81" t="s">
        <v>27</v>
      </c>
      <c r="F30" s="81"/>
    </row>
    <row r="31" spans="2:14" x14ac:dyDescent="0.3">
      <c r="B31" s="31" t="s">
        <v>7</v>
      </c>
      <c r="C31" s="33">
        <f>SQRT(C30)</f>
        <v>1.6396568088045779E-2</v>
      </c>
      <c r="D31" s="57">
        <f>SQRT(G25^2+G26^2+G27^2+2*G25*G26*I6+2*G25*G27*I7+G26*G27*J7*2)</f>
        <v>1639.6568088045778</v>
      </c>
      <c r="E31" s="33" cm="1">
        <f t="array" ref="E31">SQRT(MMULT(MMULT(TRANSPOSE(D25:D27*C5:C7),I5:K7),D25:D27*C5:C7))</f>
        <v>1.6396568088045779E-2</v>
      </c>
      <c r="F31" s="57" cm="1">
        <f t="array" ref="F31">SQRT(MMULT(MMULT(TRANSPOSE(G25:G27),I5:K7),G25:G27))</f>
        <v>1639.6568088045781</v>
      </c>
    </row>
    <row r="32" spans="2:14" x14ac:dyDescent="0.3">
      <c r="B32" s="58" t="s">
        <v>8</v>
      </c>
      <c r="C32" s="59">
        <f>C31*SQRT(10)</f>
        <v>5.1850500968256927E-2</v>
      </c>
      <c r="D32" s="60">
        <f>D31*SQRT(10)</f>
        <v>5185.0500968256929</v>
      </c>
      <c r="E32" s="59">
        <f>E31*SQRT(10)</f>
        <v>5.1850500968256927E-2</v>
      </c>
      <c r="F32" s="60">
        <f>F31*SQRT(10)</f>
        <v>5185.0500968256929</v>
      </c>
    </row>
    <row r="33" spans="2:8" ht="16.2" thickBot="1" x14ac:dyDescent="0.35">
      <c r="B33" s="37" t="s">
        <v>10</v>
      </c>
      <c r="C33" s="18">
        <f>C31*SQRT(250)</f>
        <v>0.25925250484128459</v>
      </c>
      <c r="D33" s="61">
        <f>D31*SQRT(250)</f>
        <v>25925.250484128461</v>
      </c>
      <c r="E33" s="18">
        <f>E31*SQRT(250)</f>
        <v>0.25925250484128459</v>
      </c>
      <c r="F33" s="61">
        <f>F31*SQRT(250)</f>
        <v>25925.250484128464</v>
      </c>
      <c r="H33" s="54"/>
    </row>
    <row r="34" spans="2:8" x14ac:dyDescent="0.3">
      <c r="F34" s="62"/>
    </row>
    <row r="35" spans="2:8" x14ac:dyDescent="0.3">
      <c r="F35" s="62"/>
      <c r="G35" s="54"/>
    </row>
  </sheetData>
  <mergeCells count="3">
    <mergeCell ref="E16:F16"/>
    <mergeCell ref="G16:N22"/>
    <mergeCell ref="E30:F3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2C72D-8189-4E5E-84CE-A158E4C22D93}">
  <dimension ref="B2:C7"/>
  <sheetViews>
    <sheetView workbookViewId="0">
      <selection activeCell="C8" sqref="C8"/>
    </sheetView>
  </sheetViews>
  <sheetFormatPr baseColWidth="10" defaultColWidth="8.88671875" defaultRowHeight="15.6" x14ac:dyDescent="0.3"/>
  <cols>
    <col min="1" max="1" width="8.88671875" style="11"/>
    <col min="2" max="2" width="37.109375" style="11" customWidth="1"/>
    <col min="3" max="16384" width="8.88671875" style="11"/>
  </cols>
  <sheetData>
    <row r="2" spans="2:3" ht="46.8" x14ac:dyDescent="0.3">
      <c r="B2" s="27" t="s">
        <v>30</v>
      </c>
    </row>
    <row r="4" spans="2:3" ht="93.6" x14ac:dyDescent="0.3">
      <c r="B4" s="25" t="s">
        <v>31</v>
      </c>
    </row>
    <row r="6" spans="2:3" x14ac:dyDescent="0.3">
      <c r="B6" s="76" t="s">
        <v>32</v>
      </c>
      <c r="C6" s="76">
        <f>PERCENTILE('Fuente de Datos'!E3:E828,1-0.9)</f>
        <v>-1.0756139799327491E-2</v>
      </c>
    </row>
    <row r="7" spans="2:3" x14ac:dyDescent="0.3">
      <c r="B7" s="21" t="s">
        <v>33</v>
      </c>
      <c r="C7" s="76">
        <f>AVERAGEIF('Fuente de Datos'!E3:E828,"&lt;"&amp;'Pregunta 7'!C6)</f>
        <v>-2.1102501523271238E-2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Integrantes</vt:lpstr>
      <vt:lpstr>Fuente de Datos</vt:lpstr>
      <vt:lpstr>Pregunta 1</vt:lpstr>
      <vt:lpstr>Pregunta 2</vt:lpstr>
      <vt:lpstr>Pregunta 3</vt:lpstr>
      <vt:lpstr>Pregunta 4</vt:lpstr>
      <vt:lpstr>Pregunta 5</vt:lpstr>
      <vt:lpstr>Pregunta 6</vt:lpstr>
      <vt:lpstr>Pregunta 7</vt:lpstr>
    </vt:vector>
  </TitlesOfParts>
  <Company>BBVA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HERNANDEZ, DAVID</dc:creator>
  <cp:lastModifiedBy>PAU RIERA GUARDIA</cp:lastModifiedBy>
  <dcterms:created xsi:type="dcterms:W3CDTF">2020-04-21T17:02:37Z</dcterms:created>
  <dcterms:modified xsi:type="dcterms:W3CDTF">2024-06-10T17:49:49Z</dcterms:modified>
</cp:coreProperties>
</file>