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aul.dong\Desktop\coursera_stat_class\"/>
    </mc:Choice>
  </mc:AlternateContent>
  <bookViews>
    <workbookView xWindow="0" yWindow="0" windowWidth="19200" windowHeight="9150"/>
  </bookViews>
  <sheets>
    <sheet name="FromR2D2" sheetId="2" r:id="rId1"/>
  </sheets>
  <calcPr calcId="152511"/>
</workbook>
</file>

<file path=xl/calcChain.xml><?xml version="1.0" encoding="utf-8"?>
<calcChain xmlns="http://schemas.openxmlformats.org/spreadsheetml/2006/main">
  <c r="D19" i="2" l="1"/>
  <c r="O4" i="2" l="1"/>
  <c r="N13" i="2"/>
  <c r="F15" i="2" l="1"/>
  <c r="S4" i="2"/>
  <c r="K17" i="2"/>
  <c r="C15" i="2" l="1"/>
  <c r="B15" i="2"/>
  <c r="C13" i="2"/>
  <c r="B13" i="2"/>
  <c r="B19" i="2" s="1"/>
  <c r="B17" i="2" s="1"/>
  <c r="S13" i="2"/>
  <c r="R19" i="2" s="1"/>
  <c r="U13" i="2"/>
  <c r="T13" i="2" s="1"/>
  <c r="F13" i="2"/>
  <c r="N15" i="2"/>
  <c r="O15" i="2" s="1"/>
  <c r="N17" i="2"/>
  <c r="O13" i="2"/>
  <c r="L17" i="2"/>
  <c r="M13" i="2"/>
  <c r="L13" i="2"/>
  <c r="M17" i="2" s="1"/>
  <c r="I17" i="2"/>
  <c r="H15" i="2"/>
  <c r="H17" i="2" s="1"/>
  <c r="H13" i="2"/>
  <c r="I13" i="2" s="1"/>
  <c r="J15" i="2"/>
  <c r="J17" i="2" s="1"/>
  <c r="J13" i="2"/>
  <c r="K13" i="2" s="1"/>
  <c r="D15" i="2"/>
  <c r="R13" i="2" l="1"/>
  <c r="S17" i="2" s="1"/>
  <c r="T19" i="2"/>
  <c r="U17" i="2"/>
  <c r="T15" i="2"/>
  <c r="I15" i="2"/>
  <c r="L15" i="2"/>
  <c r="M15" i="2" s="1"/>
  <c r="K15" i="2"/>
  <c r="O17" i="2"/>
  <c r="R15" i="2" l="1"/>
  <c r="S15" i="2" s="1"/>
  <c r="U15" i="2"/>
  <c r="T17" i="2"/>
  <c r="R17" i="2" l="1"/>
  <c r="G13" i="2" l="1"/>
  <c r="F19" i="2" s="1"/>
  <c r="F17" i="2" l="1"/>
  <c r="G17" i="2"/>
  <c r="G15" i="2" l="1"/>
  <c r="E15" i="2" l="1"/>
  <c r="D17" i="2" l="1"/>
  <c r="Q13" i="2"/>
  <c r="P13" i="2" s="1"/>
  <c r="D13" i="2"/>
  <c r="E17" i="2" s="1"/>
  <c r="C17" i="2" l="1"/>
</calcChain>
</file>

<file path=xl/comments1.xml><?xml version="1.0" encoding="utf-8"?>
<comments xmlns="http://schemas.openxmlformats.org/spreadsheetml/2006/main">
  <authors>
    <author>Daniel Lakens</author>
  </authors>
  <commentList>
    <comment ref="B3" authorId="0" shapeId="0">
      <text>
        <r>
          <rPr>
            <sz val="9"/>
            <color indexed="81"/>
            <rFont val="Tahoma"/>
            <family val="2"/>
          </rPr>
          <t>Correlation. If you have eta squared (η², equals r squared) use from η² to r calculation on the right.</t>
        </r>
      </text>
    </comment>
    <comment ref="C3" authorId="0" shapeId="0">
      <text>
        <r>
          <rPr>
            <sz val="9"/>
            <color indexed="81"/>
            <rFont val="Tahoma"/>
            <family val="2"/>
          </rPr>
          <t xml:space="preserve">Assumes Cohen's d for the population estimate was calculated  (sometimes referred to a δ). If you have d_sample, use d_sample to d_pop calculation on the right.
</t>
        </r>
      </text>
    </comment>
    <comment ref="D3" authorId="0" shapeId="0">
      <text>
        <r>
          <rPr>
            <sz val="9"/>
            <color indexed="81"/>
            <rFont val="Tahoma"/>
            <family val="2"/>
          </rPr>
          <t xml:space="preserve">For independent t-test, provide the sample size for condition 1. Without this information, </t>
        </r>
        <r>
          <rPr>
            <i/>
            <sz val="9"/>
            <color indexed="81"/>
            <rFont val="Tahoma"/>
            <family val="2"/>
          </rPr>
          <t>d</t>
        </r>
        <r>
          <rPr>
            <sz val="9"/>
            <color indexed="81"/>
            <rFont val="Tahoma"/>
            <family val="2"/>
          </rPr>
          <t xml:space="preserve"> to</t>
        </r>
        <r>
          <rPr>
            <i/>
            <sz val="9"/>
            <color indexed="81"/>
            <rFont val="Tahoma"/>
            <family val="2"/>
          </rPr>
          <t xml:space="preserve"> r</t>
        </r>
        <r>
          <rPr>
            <sz val="9"/>
            <color indexed="81"/>
            <rFont val="Tahoma"/>
            <family val="2"/>
          </rPr>
          <t xml:space="preserve"> conversions assume equal distribution of participants across conditions. For within designs, fill in </t>
        </r>
        <r>
          <rPr>
            <i/>
            <sz val="9"/>
            <color indexed="81"/>
            <rFont val="Tahoma"/>
            <family val="2"/>
          </rPr>
          <t>N</t>
        </r>
        <r>
          <rPr>
            <sz val="9"/>
            <color indexed="81"/>
            <rFont val="Tahoma"/>
            <family val="2"/>
          </rPr>
          <t xml:space="preserve"> on the right.</t>
        </r>
      </text>
    </comment>
    <comment ref="E3" authorId="0" shapeId="0">
      <text>
        <r>
          <rPr>
            <sz val="9"/>
            <color indexed="81"/>
            <rFont val="Tahoma"/>
            <family val="2"/>
          </rPr>
          <t xml:space="preserve">For independent t-test, provide the sample size for condition 2. Without this information, </t>
        </r>
        <r>
          <rPr>
            <i/>
            <sz val="9"/>
            <color indexed="81"/>
            <rFont val="Tahoma"/>
            <family val="2"/>
          </rPr>
          <t>d</t>
        </r>
        <r>
          <rPr>
            <sz val="9"/>
            <color indexed="81"/>
            <rFont val="Tahoma"/>
            <family val="2"/>
          </rPr>
          <t xml:space="preserve"> to </t>
        </r>
        <r>
          <rPr>
            <i/>
            <sz val="9"/>
            <color indexed="81"/>
            <rFont val="Tahoma"/>
            <family val="2"/>
          </rPr>
          <t>r</t>
        </r>
        <r>
          <rPr>
            <sz val="9"/>
            <color indexed="81"/>
            <rFont val="Tahoma"/>
            <family val="2"/>
          </rPr>
          <t xml:space="preserve"> conversions assume equal distribution of participants across conditions. For within designs, fill in </t>
        </r>
        <r>
          <rPr>
            <i/>
            <sz val="9"/>
            <color indexed="81"/>
            <rFont val="Tahoma"/>
            <family val="2"/>
          </rPr>
          <t xml:space="preserve">N </t>
        </r>
        <r>
          <rPr>
            <sz val="9"/>
            <color indexed="81"/>
            <rFont val="Tahoma"/>
            <family val="2"/>
          </rPr>
          <t>on the right.</t>
        </r>
      </text>
    </comment>
    <comment ref="F3" authorId="0" shapeId="0">
      <text>
        <r>
          <rPr>
            <sz val="9"/>
            <color indexed="81"/>
            <rFont val="Tahoma"/>
            <family val="2"/>
          </rPr>
          <t xml:space="preserve">Leave blank if you already filled in n1 and n2 to the left of this cell. Total number of (paired) observations. </t>
        </r>
      </text>
    </comment>
    <comment ref="G3" authorId="0" shapeId="0">
      <text>
        <r>
          <rPr>
            <sz val="9"/>
            <color indexed="81"/>
            <rFont val="Tahoma"/>
            <family val="2"/>
          </rPr>
          <t>t value from either indepedent or dependent t-test</t>
        </r>
      </text>
    </comment>
    <comment ref="H3" authorId="0" shapeId="0">
      <text>
        <r>
          <rPr>
            <sz val="9"/>
            <color indexed="81"/>
            <rFont val="Tahoma"/>
            <family val="2"/>
          </rPr>
          <t xml:space="preserve">F value from study where all factors manipulated (i.e., there are no measured factors or covariates).
</t>
        </r>
      </text>
    </comment>
    <comment ref="I3" authorId="0" shapeId="0">
      <text>
        <r>
          <rPr>
            <sz val="9"/>
            <color indexed="81"/>
            <rFont val="Tahoma"/>
            <family val="2"/>
          </rPr>
          <t xml:space="preserve">degrees of freedom associated with the effect for the F value on the left. For </t>
        </r>
        <r>
          <rPr>
            <i/>
            <sz val="9"/>
            <color indexed="81"/>
            <rFont val="Tahoma"/>
            <family val="2"/>
          </rPr>
          <t>F</t>
        </r>
        <r>
          <rPr>
            <sz val="9"/>
            <color indexed="81"/>
            <rFont val="Tahoma"/>
            <family val="2"/>
          </rPr>
          <t xml:space="preserve">(1, 39), df_effect is 1
</t>
        </r>
      </text>
    </comment>
    <comment ref="J3" authorId="0" shapeId="0">
      <text>
        <r>
          <rPr>
            <sz val="9"/>
            <color indexed="81"/>
            <rFont val="Tahoma"/>
            <family val="2"/>
          </rPr>
          <t xml:space="preserve">degrees of freedom associated with the error for the F value on the left. For </t>
        </r>
        <r>
          <rPr>
            <i/>
            <sz val="9"/>
            <color indexed="81"/>
            <rFont val="Tahoma"/>
            <family val="2"/>
          </rPr>
          <t>F</t>
        </r>
        <r>
          <rPr>
            <sz val="9"/>
            <color indexed="81"/>
            <rFont val="Tahoma"/>
            <family val="2"/>
          </rPr>
          <t>(1, 39), df_effect is 39</t>
        </r>
      </text>
    </comment>
    <comment ref="K3" authorId="0" shapeId="0">
      <text>
        <r>
          <rPr>
            <sz val="9"/>
            <color indexed="81"/>
            <rFont val="Tahoma"/>
            <family val="2"/>
          </rPr>
          <t xml:space="preserve">insert </t>
        </r>
        <r>
          <rPr>
            <i/>
            <sz val="9"/>
            <color indexed="81"/>
            <rFont val="Tahoma"/>
            <family val="2"/>
          </rPr>
          <t>p</t>
        </r>
        <r>
          <rPr>
            <sz val="9"/>
            <color indexed="81"/>
            <rFont val="Tahoma"/>
            <family val="2"/>
          </rPr>
          <t xml:space="preserve"> value only for independent t-tests where N is known, but no </t>
        </r>
        <r>
          <rPr>
            <i/>
            <sz val="9"/>
            <color indexed="81"/>
            <rFont val="Tahoma"/>
            <family val="2"/>
          </rPr>
          <t>t</t>
        </r>
        <r>
          <rPr>
            <sz val="9"/>
            <color indexed="81"/>
            <rFont val="Tahoma"/>
            <family val="2"/>
          </rPr>
          <t>-value or effect size is reported.</t>
        </r>
      </text>
    </comment>
    <comment ref="N3" authorId="0" shapeId="0">
      <text>
        <r>
          <rPr>
            <sz val="9"/>
            <color indexed="81"/>
            <rFont val="Tahoma"/>
            <family val="2"/>
          </rPr>
          <t>Insert eta squared (or partial eta squared). Takes square root, returns r</t>
        </r>
      </text>
    </comment>
    <comment ref="Q3" authorId="0" shapeId="0">
      <text>
        <r>
          <rPr>
            <sz val="9"/>
            <color indexed="81"/>
            <rFont val="Tahoma"/>
            <family val="2"/>
          </rPr>
          <t xml:space="preserve">Input Cohen's d for the sample frombetween designs. Sometimes referred to as Cohen's </t>
        </r>
        <r>
          <rPr>
            <i/>
            <sz val="9"/>
            <color indexed="81"/>
            <rFont val="Tahoma"/>
            <family val="2"/>
          </rPr>
          <t>g</t>
        </r>
        <r>
          <rPr>
            <sz val="9"/>
            <color indexed="81"/>
            <rFont val="Tahoma"/>
            <family val="2"/>
          </rPr>
          <t>.</t>
        </r>
      </text>
    </comment>
    <comment ref="R3" authorId="0" shapeId="0">
      <text>
        <r>
          <rPr>
            <sz val="9"/>
            <color indexed="81"/>
            <rFont val="Tahoma"/>
            <family val="2"/>
          </rPr>
          <t>Total number of participants</t>
        </r>
      </text>
    </comment>
  </commentList>
</comments>
</file>

<file path=xl/sharedStrings.xml><?xml version="1.0" encoding="utf-8"?>
<sst xmlns="http://schemas.openxmlformats.org/spreadsheetml/2006/main" count="106" uniqueCount="51">
  <si>
    <t>r</t>
  </si>
  <si>
    <t>N</t>
  </si>
  <si>
    <t>η²</t>
  </si>
  <si>
    <t>n1</t>
  </si>
  <si>
    <t>n2</t>
  </si>
  <si>
    <t>F</t>
  </si>
  <si>
    <t>t</t>
  </si>
  <si>
    <t>p</t>
  </si>
  <si>
    <t>CL</t>
  </si>
  <si>
    <r>
      <t xml:space="preserve">Effect sizes from </t>
    </r>
    <r>
      <rPr>
        <i/>
        <sz val="11"/>
        <color theme="0"/>
        <rFont val="Calibri"/>
        <family val="2"/>
        <scheme val="minor"/>
      </rPr>
      <t>t</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</si>
  <si>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p</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</si>
  <si>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t>Fill in all the information provided in the article</t>
  </si>
  <si>
    <t>Between</t>
  </si>
  <si>
    <t>Within or between effect? Click on the cell to change.</t>
  </si>
  <si>
    <r>
      <t>Effect sizes from</t>
    </r>
    <r>
      <rPr>
        <i/>
        <sz val="11"/>
        <color theme="0"/>
        <rFont val="Calibri"/>
        <family val="2"/>
        <scheme val="minor"/>
      </rPr>
      <t xml:space="preserve"> 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</si>
  <si>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</si>
  <si>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r</t>
    </r>
    <r>
      <rPr>
        <sz val="11"/>
        <color theme="0"/>
        <rFont val="Calibri"/>
        <family val="2"/>
        <scheme val="minor"/>
      </rPr>
      <t xml:space="preserve"> and n1 and n2 </t>
    </r>
  </si>
  <si>
    <t>For more detailed explanations, see Lakens, D. (2013). Calculating and reporting effect sizes to facilitate cumulative science: A practical primer for t-tests and ANOVAs. Frontiers in Psychology, 4:863. doi:10.3389/fpsyg.2013.00863.</t>
  </si>
  <si>
    <t>This article is Open Access, and you can download it here.</t>
  </si>
  <si>
    <t>Abbreviations:</t>
  </si>
  <si>
    <t>Download the article here.</t>
  </si>
  <si>
    <r>
      <t xml:space="preserve">The conversions between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xml:space="preserve"> are based on: When effect sizes disagree: The case of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by McGrath &amp; Meyer, Psychological Methods, Vol 11(4), Dec 2006, 386-401. doi: 10.1037/1082-989X.11.4.386.</t>
    </r>
  </si>
  <si>
    <r>
      <t xml:space="preserve">Effect sizes from </t>
    </r>
    <r>
      <rPr>
        <i/>
        <sz val="11"/>
        <color theme="0"/>
        <rFont val="Calibri"/>
        <family val="2"/>
        <scheme val="minor"/>
      </rPr>
      <t>p</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</si>
  <si>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 calculations from p, </t>
    </r>
    <r>
      <rPr>
        <i/>
        <sz val="11"/>
        <color theme="1"/>
        <rFont val="Calibri"/>
        <family val="2"/>
        <scheme val="minor"/>
      </rPr>
      <t>F</t>
    </r>
    <r>
      <rPr>
        <sz val="11"/>
        <color theme="1"/>
        <rFont val="Calibri"/>
        <family val="2"/>
        <scheme val="minor"/>
      </rPr>
      <t xml:space="preserve"> and </t>
    </r>
    <r>
      <rPr>
        <i/>
        <sz val="11"/>
        <color theme="1"/>
        <rFont val="Calibri"/>
        <family val="2"/>
        <scheme val="minor"/>
      </rPr>
      <t>t</t>
    </r>
    <r>
      <rPr>
        <sz val="11"/>
        <color theme="1"/>
        <rFont val="Calibri"/>
        <family val="2"/>
        <scheme val="minor"/>
      </rPr>
      <t xml:space="preserve"> are based on Cohen, J. (1988). Statistical Power Analysis for the Behavioral Sciences. New York, NY: Routledge Academic.</t>
    </r>
  </si>
  <si>
    <r>
      <t xml:space="preserve">Effect sizes from </t>
    </r>
    <r>
      <rPr>
        <i/>
        <sz val="11"/>
        <color theme="0"/>
        <rFont val="Calibri"/>
        <family val="2"/>
        <scheme val="minor"/>
      </rPr>
      <t>r</t>
    </r>
    <r>
      <rPr>
        <sz val="11"/>
        <color theme="0"/>
        <rFont val="Calibri"/>
        <family val="2"/>
        <scheme val="minor"/>
      </rPr>
      <t xml:space="preserve"> (and </t>
    </r>
    <r>
      <rPr>
        <i/>
        <sz val="11"/>
        <color theme="0"/>
        <rFont val="Calibri"/>
        <family val="2"/>
        <scheme val="minor"/>
      </rPr>
      <t>N</t>
    </r>
    <r>
      <rPr>
        <sz val="11"/>
        <color theme="0"/>
        <rFont val="Calibri"/>
        <family val="2"/>
        <scheme val="minor"/>
      </rPr>
      <t>, if known</t>
    </r>
    <r>
      <rPr>
        <i/>
        <sz val="11"/>
        <color theme="0"/>
        <rFont val="Calibri"/>
        <family val="2"/>
        <scheme val="minor"/>
      </rPr>
      <t>)</t>
    </r>
  </si>
  <si>
    <r>
      <t xml:space="preserve">η² is eta-squared, identical to </t>
    </r>
    <r>
      <rPr>
        <i/>
        <sz val="11"/>
        <color theme="1"/>
        <rFont val="Calibri"/>
        <family val="2"/>
        <scheme val="minor"/>
      </rPr>
      <t>r</t>
    </r>
    <r>
      <rPr>
        <sz val="11"/>
        <color theme="1"/>
        <rFont val="Calibri"/>
        <family val="2"/>
        <scheme val="minor"/>
      </rPr>
      <t>², identical to η</t>
    </r>
    <r>
      <rPr>
        <vertAlign val="subscript"/>
        <sz val="11"/>
        <color theme="1"/>
        <rFont val="Calibri"/>
        <family val="2"/>
        <scheme val="minor"/>
      </rPr>
      <t>p</t>
    </r>
    <r>
      <rPr>
        <sz val="11"/>
        <color theme="1"/>
        <rFont val="Calibri"/>
        <family val="2"/>
        <scheme val="minor"/>
      </rPr>
      <t>² whenever df_effect = 1</t>
    </r>
  </si>
  <si>
    <r>
      <t>Hedges's g</t>
    </r>
    <r>
      <rPr>
        <b/>
        <i/>
        <vertAlign val="subscript"/>
        <sz val="9"/>
        <color theme="1"/>
        <rFont val="Calibri"/>
        <family val="2"/>
        <scheme val="minor"/>
      </rPr>
      <t>s</t>
    </r>
  </si>
  <si>
    <r>
      <t>d</t>
    </r>
    <r>
      <rPr>
        <b/>
        <i/>
        <vertAlign val="subscript"/>
        <sz val="11"/>
        <color theme="1"/>
        <rFont val="Calibri"/>
        <family val="2"/>
        <scheme val="minor"/>
      </rPr>
      <t>pop</t>
    </r>
  </si>
  <si>
    <r>
      <t>d</t>
    </r>
    <r>
      <rPr>
        <b/>
        <i/>
        <vertAlign val="subscript"/>
        <sz val="11"/>
        <color theme="1"/>
        <rFont val="Calibri"/>
        <family val="2"/>
        <scheme val="minor"/>
      </rPr>
      <t>s</t>
    </r>
  </si>
  <si>
    <r>
      <t>d</t>
    </r>
    <r>
      <rPr>
        <b/>
        <i/>
        <vertAlign val="subscript"/>
        <sz val="11"/>
        <color theme="1"/>
        <rFont val="Calibri"/>
        <family val="2"/>
        <scheme val="minor"/>
      </rPr>
      <t>z</t>
    </r>
  </si>
  <si>
    <r>
      <t>r</t>
    </r>
    <r>
      <rPr>
        <b/>
        <i/>
        <vertAlign val="subscript"/>
        <sz val="11"/>
        <color theme="1"/>
        <rFont val="Calibri"/>
        <family val="2"/>
        <scheme val="minor"/>
      </rPr>
      <t>adj</t>
    </r>
  </si>
  <si>
    <r>
      <t>d</t>
    </r>
    <r>
      <rPr>
        <vertAlign val="subscript"/>
        <sz val="11"/>
        <color theme="1"/>
        <rFont val="Calibri"/>
        <family val="2"/>
        <scheme val="minor"/>
      </rPr>
      <t>s</t>
    </r>
    <r>
      <rPr>
        <sz val="11"/>
        <color theme="1"/>
        <rFont val="Calibri"/>
        <family val="2"/>
        <scheme val="minor"/>
      </rPr>
      <t xml:space="preserve"> is the  standardized mean difference in the sample. </t>
    </r>
  </si>
  <si>
    <r>
      <t>d</t>
    </r>
    <r>
      <rPr>
        <vertAlign val="subscript"/>
        <sz val="11"/>
        <color theme="1"/>
        <rFont val="Calibri"/>
        <family val="2"/>
        <scheme val="minor"/>
      </rPr>
      <t>pop</t>
    </r>
    <r>
      <rPr>
        <sz val="11"/>
        <color theme="1"/>
        <rFont val="Calibri"/>
        <family val="2"/>
        <scheme val="minor"/>
      </rPr>
      <t xml:space="preserve"> is the standardized mean difference in the population. </t>
    </r>
  </si>
  <si>
    <r>
      <t>d</t>
    </r>
    <r>
      <rPr>
        <vertAlign val="subscript"/>
        <sz val="11"/>
        <color theme="1"/>
        <rFont val="Calibri"/>
        <family val="2"/>
        <scheme val="minor"/>
      </rPr>
      <t>z</t>
    </r>
    <r>
      <rPr>
        <sz val="11"/>
        <color theme="1"/>
        <rFont val="Calibri"/>
        <family val="2"/>
        <scheme val="minor"/>
      </rPr>
      <t xml:space="preserve"> is calculated for within subject designs and used in power analyses. </t>
    </r>
  </si>
  <si>
    <r>
      <t xml:space="preserve">Never convert </t>
    </r>
    <r>
      <rPr>
        <b/>
        <i/>
        <sz val="11"/>
        <color theme="1"/>
        <rFont val="Calibri"/>
        <family val="2"/>
        <scheme val="minor"/>
      </rPr>
      <t>r</t>
    </r>
    <r>
      <rPr>
        <b/>
        <sz val="11"/>
        <color theme="1"/>
        <rFont val="Calibri"/>
        <family val="2"/>
        <scheme val="minor"/>
      </rPr>
      <t xml:space="preserve"> from a within design to </t>
    </r>
    <r>
      <rPr>
        <b/>
        <i/>
        <sz val="11"/>
        <color theme="1"/>
        <rFont val="Calibri"/>
        <family val="2"/>
        <scheme val="minor"/>
      </rPr>
      <t>d</t>
    </r>
    <r>
      <rPr>
        <b/>
        <i/>
        <vertAlign val="subscript"/>
        <sz val="11"/>
        <color theme="1"/>
        <rFont val="Calibri"/>
        <family val="2"/>
        <scheme val="minor"/>
      </rPr>
      <t>pop</t>
    </r>
    <r>
      <rPr>
        <b/>
        <i/>
        <sz val="11"/>
        <color theme="1"/>
        <rFont val="Calibri"/>
        <family val="2"/>
        <scheme val="minor"/>
      </rPr>
      <t xml:space="preserve"> </t>
    </r>
    <r>
      <rPr>
        <b/>
        <sz val="11"/>
        <color theme="1"/>
        <rFont val="Calibri"/>
        <family val="2"/>
        <scheme val="minor"/>
      </rPr>
      <t>or</t>
    </r>
    <r>
      <rPr>
        <b/>
        <i/>
        <sz val="11"/>
        <color theme="1"/>
        <rFont val="Calibri"/>
        <family val="2"/>
        <scheme val="minor"/>
      </rPr>
      <t xml:space="preserve"> d</t>
    </r>
    <r>
      <rPr>
        <b/>
        <i/>
        <vertAlign val="subscript"/>
        <sz val="11"/>
        <color theme="1"/>
        <rFont val="Calibri"/>
        <family val="2"/>
        <scheme val="minor"/>
      </rPr>
      <t>s</t>
    </r>
    <r>
      <rPr>
        <b/>
        <sz val="11"/>
        <color theme="1"/>
        <rFont val="Calibri"/>
        <family val="2"/>
        <scheme val="minor"/>
      </rPr>
      <t xml:space="preserve"> in a between design. See Lakens (2013) on calculating </t>
    </r>
    <r>
      <rPr>
        <b/>
        <i/>
        <sz val="11"/>
        <color theme="1"/>
        <rFont val="Calibri"/>
        <family val="2"/>
        <scheme val="minor"/>
      </rPr>
      <t>d</t>
    </r>
    <r>
      <rPr>
        <b/>
        <i/>
        <vertAlign val="subscript"/>
        <sz val="11"/>
        <color theme="1"/>
        <rFont val="Calibri"/>
        <family val="2"/>
        <scheme val="minor"/>
      </rPr>
      <t>av</t>
    </r>
    <r>
      <rPr>
        <b/>
        <sz val="11"/>
        <color theme="1"/>
        <rFont val="Calibri"/>
        <family val="2"/>
        <scheme val="minor"/>
      </rPr>
      <t xml:space="preserve"> and/or </t>
    </r>
    <r>
      <rPr>
        <b/>
        <i/>
        <sz val="11"/>
        <color theme="1"/>
        <rFont val="Calibri"/>
        <family val="2"/>
        <scheme val="minor"/>
      </rPr>
      <t>d</t>
    </r>
    <r>
      <rPr>
        <b/>
        <i/>
        <vertAlign val="subscript"/>
        <sz val="11"/>
        <color theme="1"/>
        <rFont val="Calibri"/>
        <family val="2"/>
        <scheme val="minor"/>
      </rPr>
      <t>rm</t>
    </r>
    <r>
      <rPr>
        <b/>
        <i/>
        <sz val="11"/>
        <color theme="1"/>
        <rFont val="Calibri"/>
        <family val="2"/>
        <scheme val="minor"/>
      </rPr>
      <t xml:space="preserve"> </t>
    </r>
    <r>
      <rPr>
        <b/>
        <sz val="11"/>
        <color theme="1"/>
        <rFont val="Calibri"/>
        <family val="2"/>
        <scheme val="minor"/>
      </rPr>
      <t>if you have SD's and/or the correlation between means.</t>
    </r>
  </si>
  <si>
    <r>
      <t>d</t>
    </r>
    <r>
      <rPr>
        <b/>
        <i/>
        <vertAlign val="subscript"/>
        <sz val="11"/>
        <rFont val="Calibri"/>
        <family val="2"/>
        <scheme val="minor"/>
      </rPr>
      <t>s</t>
    </r>
  </si>
  <si>
    <r>
      <t>d</t>
    </r>
    <r>
      <rPr>
        <i/>
        <vertAlign val="subscript"/>
        <sz val="11"/>
        <color theme="0"/>
        <rFont val="Calibri"/>
        <family val="2"/>
        <scheme val="minor"/>
      </rPr>
      <t>pop</t>
    </r>
  </si>
  <si>
    <r>
      <t xml:space="preserve">from </t>
    </r>
    <r>
      <rPr>
        <b/>
        <i/>
        <sz val="11"/>
        <color theme="1"/>
        <rFont val="Calibri"/>
        <family val="2"/>
        <scheme val="minor"/>
      </rPr>
      <t>d</t>
    </r>
    <r>
      <rPr>
        <b/>
        <i/>
        <vertAlign val="subscript"/>
        <sz val="11"/>
        <color theme="1"/>
        <rFont val="Calibri"/>
        <family val="2"/>
        <scheme val="minor"/>
      </rPr>
      <t>s</t>
    </r>
    <r>
      <rPr>
        <b/>
        <sz val="11"/>
        <color theme="1"/>
        <rFont val="Calibri"/>
        <family val="2"/>
        <scheme val="minor"/>
      </rPr>
      <t xml:space="preserve"> to </t>
    </r>
    <r>
      <rPr>
        <b/>
        <i/>
        <sz val="11"/>
        <color theme="1"/>
        <rFont val="Calibri"/>
        <family val="2"/>
        <scheme val="minor"/>
      </rPr>
      <t>d</t>
    </r>
    <r>
      <rPr>
        <b/>
        <i/>
        <vertAlign val="subscript"/>
        <sz val="11"/>
        <color theme="1"/>
        <rFont val="Calibri"/>
        <family val="2"/>
        <scheme val="minor"/>
      </rPr>
      <t>pop</t>
    </r>
  </si>
  <si>
    <r>
      <t>d</t>
    </r>
    <r>
      <rPr>
        <b/>
        <i/>
        <vertAlign val="subscript"/>
        <sz val="11"/>
        <rFont val="Calibri"/>
        <family val="2"/>
        <scheme val="minor"/>
      </rPr>
      <t>pop</t>
    </r>
  </si>
  <si>
    <r>
      <t xml:space="preserve">from </t>
    </r>
    <r>
      <rPr>
        <b/>
        <i/>
        <sz val="11"/>
        <rFont val="Calibri"/>
        <family val="2"/>
        <scheme val="minor"/>
      </rPr>
      <t>η²</t>
    </r>
    <r>
      <rPr>
        <b/>
        <sz val="11"/>
        <rFont val="Calibri"/>
        <family val="2"/>
        <scheme val="minor"/>
      </rPr>
      <t xml:space="preserve"> to </t>
    </r>
    <r>
      <rPr>
        <b/>
        <i/>
        <sz val="11"/>
        <rFont val="Calibri"/>
        <family val="2"/>
        <scheme val="minor"/>
      </rPr>
      <t>r</t>
    </r>
  </si>
  <si>
    <r>
      <t>Hedges's g</t>
    </r>
    <r>
      <rPr>
        <vertAlign val="subscript"/>
        <sz val="11"/>
        <color theme="1"/>
        <rFont val="Calibri"/>
        <family val="2"/>
        <scheme val="minor"/>
      </rPr>
      <t>s</t>
    </r>
    <r>
      <rPr>
        <sz val="11"/>
        <color theme="1"/>
        <rFont val="Calibri"/>
        <family val="2"/>
        <scheme val="minor"/>
      </rPr>
      <t xml:space="preserve"> is the unbiased standardized mean difference in the sample (sometimes also δ^).</t>
    </r>
  </si>
  <si>
    <r>
      <t>r</t>
    </r>
    <r>
      <rPr>
        <vertAlign val="subscript"/>
        <sz val="11"/>
        <color theme="1"/>
        <rFont val="Calibri"/>
        <family val="2"/>
        <scheme val="minor"/>
      </rPr>
      <t>adj</t>
    </r>
    <r>
      <rPr>
        <sz val="11"/>
        <color theme="1"/>
        <rFont val="Calibri"/>
        <family val="2"/>
        <scheme val="minor"/>
      </rPr>
      <t xml:space="preserve"> is the  unbiased estimate of the population correlation (for one predictor, formula taken from McGrath &amp; Meyer, 2006).</t>
    </r>
  </si>
  <si>
    <r>
      <t>d</t>
    </r>
    <r>
      <rPr>
        <b/>
        <i/>
        <vertAlign val="subscript"/>
        <sz val="11"/>
        <color theme="1"/>
        <rFont val="Calibri"/>
        <family val="2"/>
        <scheme val="minor"/>
      </rPr>
      <t>effect</t>
    </r>
  </si>
  <si>
    <r>
      <t>d</t>
    </r>
    <r>
      <rPr>
        <b/>
        <i/>
        <vertAlign val="subscript"/>
        <sz val="11"/>
        <color theme="1"/>
        <rFont val="Calibri"/>
        <family val="2"/>
        <scheme val="minor"/>
      </rPr>
      <t>error</t>
    </r>
  </si>
  <si>
    <r>
      <t>Effect sizes from Cohen's</t>
    </r>
    <r>
      <rPr>
        <i/>
        <sz val="11"/>
        <color theme="0"/>
        <rFont val="Calibri"/>
        <family val="2"/>
        <scheme val="minor"/>
      </rPr>
      <t xml:space="preserve"> d</t>
    </r>
    <r>
      <rPr>
        <i/>
        <vertAlign val="subscript"/>
        <sz val="11"/>
        <color theme="0"/>
        <rFont val="Calibri"/>
        <family val="2"/>
        <scheme val="minor"/>
      </rPr>
      <t>pop</t>
    </r>
    <r>
      <rPr>
        <sz val="11"/>
        <color theme="0"/>
        <rFont val="Calibri"/>
        <family val="2"/>
        <scheme val="minor"/>
      </rPr>
      <t xml:space="preserve"> (and </t>
    </r>
    <r>
      <rPr>
        <i/>
        <sz val="11"/>
        <color theme="0"/>
        <rFont val="Calibri"/>
        <family val="2"/>
        <scheme val="minor"/>
      </rPr>
      <t>N</t>
    </r>
    <r>
      <rPr>
        <sz val="11"/>
        <color theme="0"/>
        <rFont val="Calibri"/>
        <family val="2"/>
        <scheme val="minor"/>
      </rPr>
      <t xml:space="preserve">, if known) </t>
    </r>
  </si>
  <si>
    <r>
      <t xml:space="preserve">Effect sizes from Cohen's </t>
    </r>
    <r>
      <rPr>
        <i/>
        <sz val="11"/>
        <color theme="0"/>
        <rFont val="Calibri"/>
        <family val="2"/>
        <scheme val="minor"/>
      </rPr>
      <t>d</t>
    </r>
    <r>
      <rPr>
        <i/>
        <vertAlign val="subscript"/>
        <sz val="11"/>
        <color theme="0"/>
        <rFont val="Calibri"/>
        <family val="2"/>
        <scheme val="minor"/>
      </rPr>
      <t>pop</t>
    </r>
    <r>
      <rPr>
        <sz val="11"/>
        <color theme="0"/>
        <rFont val="Calibri"/>
        <family val="2"/>
        <scheme val="minor"/>
      </rPr>
      <t xml:space="preserve"> and n1 and n2 </t>
    </r>
  </si>
  <si>
    <r>
      <t>Effect sizes from</t>
    </r>
    <r>
      <rPr>
        <i/>
        <sz val="11"/>
        <color theme="0"/>
        <rFont val="Calibri"/>
        <family val="2"/>
        <scheme val="minor"/>
      </rPr>
      <t xml:space="preserve"> F</t>
    </r>
    <r>
      <rPr>
        <sz val="11"/>
        <color theme="0"/>
        <rFont val="Calibri"/>
        <family val="2"/>
        <scheme val="minor"/>
      </rPr>
      <t>-value and df</t>
    </r>
    <r>
      <rPr>
        <vertAlign val="subscript"/>
        <sz val="11"/>
        <color theme="0"/>
        <rFont val="Calibri"/>
        <family val="2"/>
        <scheme val="minor"/>
      </rPr>
      <t>effect</t>
    </r>
    <r>
      <rPr>
        <sz val="11"/>
        <color theme="0"/>
        <rFont val="Calibri"/>
        <family val="2"/>
        <scheme val="minor"/>
      </rPr>
      <t xml:space="preserve"> and df</t>
    </r>
    <r>
      <rPr>
        <vertAlign val="subscript"/>
        <sz val="11"/>
        <color theme="0"/>
        <rFont val="Calibri"/>
        <family val="2"/>
        <scheme val="minor"/>
      </rPr>
      <t>error</t>
    </r>
    <r>
      <rPr>
        <sz val="11"/>
        <color theme="0"/>
        <rFont val="Calibri"/>
        <family val="2"/>
        <scheme val="minor"/>
      </rPr>
      <t xml:space="preserve"> </t>
    </r>
    <r>
      <rPr>
        <sz val="10"/>
        <color theme="0"/>
        <rFont val="Calibri"/>
        <family val="2"/>
        <scheme val="minor"/>
      </rPr>
      <t>(only if all factors are manipulated, e.g., no measured factors or covariates)</t>
    </r>
  </si>
  <si>
    <r>
      <t>df</t>
    </r>
    <r>
      <rPr>
        <b/>
        <i/>
        <vertAlign val="subscript"/>
        <sz val="11"/>
        <rFont val="Calibri"/>
        <family val="2"/>
        <scheme val="minor"/>
      </rPr>
      <t>effect</t>
    </r>
  </si>
  <si>
    <r>
      <t>df</t>
    </r>
    <r>
      <rPr>
        <b/>
        <i/>
        <vertAlign val="subscript"/>
        <sz val="11"/>
        <rFont val="Calibri"/>
        <family val="2"/>
        <scheme val="minor"/>
      </rPr>
      <t>error</t>
    </r>
  </si>
  <si>
    <r>
      <t>CL is the common language effect size calculated for D</t>
    </r>
    <r>
      <rPr>
        <vertAlign val="subscript"/>
        <sz val="11"/>
        <color theme="1"/>
        <rFont val="Calibri"/>
        <family val="2"/>
        <scheme val="minor"/>
      </rPr>
      <t>pop</t>
    </r>
    <r>
      <rPr>
        <sz val="11"/>
        <color theme="1"/>
        <rFont val="Calibri"/>
        <family val="2"/>
        <scheme val="minor"/>
      </rPr>
      <t xml:space="preserve"> (see McGraw, K. O., and Wong, S. P. (1992). A common language effect size statistic. Psychological Bulletin, 111, 361–365. doi: 10.1037/0033-2909.111.2.361)</t>
    </r>
  </si>
  <si>
    <t>From_R2D2: Effect size conversion spreadsheet created by Daniel Lakens. 
Indicate whether the effect size is calculated for a within or a between subjects design by choosing the correct option in the dropdown menu (click on the red cell in A4). Then, fill in the information provided in the article and press Return (check the tooltips for details). Effect sizes below the boxes that turn green could be calculated based on the provided data. For questions or comments, contact me at D.Lakens@tue.nl or @Lakens. Version 1.1. Check http://osf.io/ixgcd/ every now and then for possible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</si>
</sst>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8"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b/>
      <sz val="11"/>
      <color theme="1"/>
      <name val="Calibri"/>
      <family val="2"/>
    </font>
    <font>
      <sz val="11"/>
      <color rgb="FF006100"/>
      <name val="Calibri"/>
      <family val="2"/>
      <scheme val="minor"/>
    </font>
    <font>
      <b/>
      <sz val="11"/>
      <name val="Calibri"/>
      <family val="2"/>
      <scheme val="minor"/>
    </font>
    <font>
      <b/>
      <sz val="11"/>
      <color rgb="FFFA7D00"/>
      <name val="Calibri"/>
      <family val="2"/>
      <scheme val="minor"/>
    </font>
    <font>
      <u/>
      <sz val="11"/>
      <color theme="10"/>
      <name val="Calibri"/>
      <family val="2"/>
      <scheme val="minor"/>
    </font>
    <font>
      <b/>
      <i/>
      <sz val="11"/>
      <name val="Calibri"/>
      <family val="2"/>
      <scheme val="minor"/>
    </font>
    <font>
      <sz val="9"/>
      <color indexed="81"/>
      <name val="Tahoma"/>
      <family val="2"/>
    </font>
    <font>
      <i/>
      <sz val="9"/>
      <color indexed="81"/>
      <name val="Tahoma"/>
      <family val="2"/>
    </font>
    <font>
      <b/>
      <i/>
      <sz val="11"/>
      <color theme="1"/>
      <name val="Calibri"/>
      <family val="2"/>
      <scheme val="minor"/>
    </font>
    <font>
      <i/>
      <sz val="11"/>
      <color theme="0"/>
      <name val="Calibri"/>
      <family val="2"/>
      <scheme val="minor"/>
    </font>
    <font>
      <vertAlign val="subscript"/>
      <sz val="11"/>
      <color theme="1"/>
      <name val="Calibri"/>
      <family val="2"/>
      <scheme val="minor"/>
    </font>
    <font>
      <sz val="10"/>
      <color theme="0"/>
      <name val="Calibri"/>
      <family val="2"/>
      <scheme val="minor"/>
    </font>
    <font>
      <b/>
      <sz val="16"/>
      <color theme="0"/>
      <name val="Calibri"/>
      <family val="2"/>
      <scheme val="minor"/>
    </font>
    <font>
      <b/>
      <i/>
      <sz val="9"/>
      <color theme="1"/>
      <name val="Calibri"/>
      <family val="2"/>
      <scheme val="minor"/>
    </font>
    <font>
      <b/>
      <i/>
      <sz val="11"/>
      <color theme="1"/>
      <name val="Calibri"/>
      <family val="2"/>
    </font>
    <font>
      <b/>
      <u/>
      <sz val="11"/>
      <color theme="10"/>
      <name val="Calibri"/>
      <family val="2"/>
      <scheme val="minor"/>
    </font>
    <font>
      <i/>
      <sz val="11"/>
      <color theme="1"/>
      <name val="Calibri"/>
      <family val="2"/>
      <scheme val="minor"/>
    </font>
    <font>
      <b/>
      <i/>
      <vertAlign val="subscript"/>
      <sz val="9"/>
      <color theme="1"/>
      <name val="Calibri"/>
      <family val="2"/>
      <scheme val="minor"/>
    </font>
    <font>
      <b/>
      <i/>
      <vertAlign val="subscript"/>
      <sz val="11"/>
      <color theme="1"/>
      <name val="Calibri"/>
      <family val="2"/>
      <scheme val="minor"/>
    </font>
    <font>
      <b/>
      <i/>
      <vertAlign val="subscript"/>
      <sz val="11"/>
      <name val="Calibri"/>
      <family val="2"/>
      <scheme val="minor"/>
    </font>
    <font>
      <i/>
      <vertAlign val="subscript"/>
      <sz val="11"/>
      <color theme="0"/>
      <name val="Calibri"/>
      <family val="2"/>
      <scheme val="minor"/>
    </font>
    <font>
      <vertAlign val="subscript"/>
      <sz val="11"/>
      <color theme="0"/>
      <name val="Calibri"/>
      <family val="2"/>
      <scheme val="minor"/>
    </font>
    <font>
      <b/>
      <sz val="14"/>
      <color theme="0"/>
      <name val="Calibri"/>
      <family val="2"/>
      <scheme val="minor"/>
    </font>
  </fonts>
  <fills count="10">
    <fill>
      <patternFill patternType="none"/>
    </fill>
    <fill>
      <patternFill patternType="gray125"/>
    </fill>
    <fill>
      <patternFill patternType="solid">
        <fgColor rgb="FFFFEB9C"/>
      </patternFill>
    </fill>
    <fill>
      <patternFill patternType="solid">
        <fgColor theme="6"/>
      </patternFill>
    </fill>
    <fill>
      <patternFill patternType="solid">
        <fgColor theme="6" tint="0.39997558519241921"/>
        <bgColor indexed="65"/>
      </patternFill>
    </fill>
    <fill>
      <patternFill patternType="solid">
        <fgColor rgb="FFC6EFCE"/>
      </patternFill>
    </fill>
    <fill>
      <patternFill patternType="solid">
        <fgColor rgb="FFF2F2F2"/>
      </patternFill>
    </fill>
    <fill>
      <patternFill patternType="solid">
        <fgColor rgb="FFFFFFCC"/>
      </patternFill>
    </fill>
    <fill>
      <patternFill patternType="solid">
        <fgColor theme="9"/>
      </patternFill>
    </fill>
    <fill>
      <patternFill patternType="solid">
        <fgColor rgb="FFFF0000"/>
        <bgColor indexed="64"/>
      </patternFill>
    </fill>
  </fills>
  <borders count="6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right style="double">
        <color rgb="FF3F3F3F"/>
      </right>
      <top style="double">
        <color rgb="FF3F3F3F"/>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rgb="FF3F3F3F"/>
      </left>
      <right style="medium">
        <color indexed="64"/>
      </right>
      <top/>
      <bottom style="thin">
        <color rgb="FF3F3F3F"/>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rgb="FF3F3F3F"/>
      </right>
      <top style="double">
        <color rgb="FF3F3F3F"/>
      </top>
      <bottom style="double">
        <color rgb="FF3F3F3F"/>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medium">
        <color indexed="64"/>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double">
        <color rgb="FF3F3F3F"/>
      </left>
      <right/>
      <top style="medium">
        <color indexed="64"/>
      </top>
      <bottom style="double">
        <color rgb="FF3F3F3F"/>
      </bottom>
      <diagonal/>
    </border>
    <border>
      <left style="double">
        <color rgb="FF3F3F3F"/>
      </left>
      <right/>
      <top style="double">
        <color rgb="FF3F3F3F"/>
      </top>
      <bottom style="double">
        <color rgb="FF3F3F3F"/>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3F3F3F"/>
      </left>
      <right style="thin">
        <color rgb="FF3F3F3F"/>
      </right>
      <top style="thin">
        <color rgb="FF3F3F3F"/>
      </top>
      <bottom style="medium">
        <color indexed="64"/>
      </bottom>
      <diagonal/>
    </border>
    <border>
      <left style="medium">
        <color indexed="64"/>
      </left>
      <right style="medium">
        <color indexed="64"/>
      </right>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thin">
        <color indexed="64"/>
      </right>
      <top/>
      <bottom style="thin">
        <color indexed="64"/>
      </bottom>
      <diagonal/>
    </border>
    <border>
      <left style="thin">
        <color rgb="FF3F3F3F"/>
      </left>
      <right style="medium">
        <color indexed="64"/>
      </right>
      <top style="thin">
        <color rgb="FF3F3F3F"/>
      </top>
      <bottom/>
      <diagonal/>
    </border>
    <border>
      <left style="thin">
        <color rgb="FF3F3F3F"/>
      </left>
      <right style="medium">
        <color indexed="64"/>
      </right>
      <top/>
      <bottom style="medium">
        <color indexed="64"/>
      </bottom>
      <diagonal/>
    </border>
    <border>
      <left/>
      <right style="double">
        <color rgb="FF3F3F3F"/>
      </right>
      <top style="medium">
        <color indexed="64"/>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top style="double">
        <color rgb="FF3F3F3F"/>
      </top>
      <bottom style="medium">
        <color indexed="64"/>
      </bottom>
      <diagonal/>
    </border>
    <border>
      <left style="double">
        <color rgb="FF3F3F3F"/>
      </left>
      <right style="medium">
        <color indexed="64"/>
      </right>
      <top style="double">
        <color rgb="FF3F3F3F"/>
      </top>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medium">
        <color indexed="64"/>
      </left>
      <right style="double">
        <color rgb="FF3F3F3F"/>
      </right>
      <top style="double">
        <color rgb="FF3F3F3F"/>
      </top>
      <bottom/>
      <diagonal/>
    </border>
    <border>
      <left style="thin">
        <color indexed="64"/>
      </left>
      <right style="medium">
        <color indexed="64"/>
      </right>
      <top style="thin">
        <color indexed="64"/>
      </top>
      <bottom style="thin">
        <color rgb="FF3F3F3F"/>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rgb="FFB2B2B2"/>
      </right>
      <top/>
      <bottom/>
      <diagonal/>
    </border>
    <border>
      <left style="thin">
        <color rgb="FFB2B2B2"/>
      </left>
      <right style="thin">
        <color rgb="FFB2B2B2"/>
      </right>
      <top/>
      <bottom/>
      <diagonal/>
    </border>
    <border>
      <left style="thin">
        <color rgb="FFB2B2B2"/>
      </left>
      <right/>
      <top/>
      <bottom/>
      <diagonal/>
    </border>
    <border>
      <left style="medium">
        <color indexed="64"/>
      </left>
      <right style="thin">
        <color rgb="FF3F3F3F"/>
      </right>
      <top style="thin">
        <color indexed="64"/>
      </top>
      <bottom style="thin">
        <color indexed="64"/>
      </bottom>
      <diagonal/>
    </border>
    <border>
      <left style="medium">
        <color indexed="64"/>
      </left>
      <right style="thin">
        <color rgb="FF3F3F3F"/>
      </right>
      <top style="thin">
        <color rgb="FF3F3F3F"/>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rgb="FF3F3F3F"/>
      </left>
      <right style="medium">
        <color indexed="64"/>
      </right>
      <top style="thin">
        <color rgb="FF3F3F3F"/>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rgb="FF3F3F3F"/>
      </top>
      <bottom style="medium">
        <color indexed="64"/>
      </bottom>
      <diagonal/>
    </border>
    <border>
      <left/>
      <right style="medium">
        <color indexed="64"/>
      </right>
      <top/>
      <bottom style="thin">
        <color indexed="64"/>
      </bottom>
      <diagonal/>
    </border>
  </borders>
  <cellStyleXfs count="9">
    <xf numFmtId="0" fontId="0" fillId="0" borderId="0"/>
    <xf numFmtId="0" fontId="2"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8" fillId="6" borderId="1" applyNumberFormat="0" applyAlignment="0" applyProtection="0"/>
    <xf numFmtId="0" fontId="1" fillId="7" borderId="3" applyNumberFormat="0" applyFont="0" applyAlignment="0" applyProtection="0"/>
    <xf numFmtId="0" fontId="4" fillId="8" borderId="0" applyNumberFormat="0" applyBorder="0" applyAlignment="0" applyProtection="0"/>
    <xf numFmtId="0" fontId="9" fillId="0" borderId="0" applyNumberFormat="0" applyFill="0" applyBorder="0" applyAlignment="0" applyProtection="0"/>
  </cellStyleXfs>
  <cellXfs count="98">
    <xf numFmtId="0" fontId="0" fillId="0" borderId="0" xfId="0"/>
    <xf numFmtId="0" fontId="0" fillId="0" borderId="0" xfId="0"/>
    <xf numFmtId="0" fontId="13" fillId="4" borderId="22" xfId="3" applyFont="1" applyBorder="1" applyAlignment="1">
      <alignment horizontal="center" vertical="center"/>
    </xf>
    <xf numFmtId="0" fontId="3" fillId="3" borderId="22" xfId="2" applyFont="1" applyBorder="1" applyAlignment="1">
      <alignment horizontal="center" vertical="center"/>
    </xf>
    <xf numFmtId="0" fontId="3" fillId="3" borderId="15" xfId="2" applyFont="1" applyBorder="1" applyAlignment="1">
      <alignment horizontal="center" vertical="center"/>
    </xf>
    <xf numFmtId="0" fontId="5" fillId="4" borderId="15" xfId="3" applyFont="1" applyBorder="1" applyAlignment="1">
      <alignment horizontal="center" vertical="center"/>
    </xf>
    <xf numFmtId="0" fontId="3" fillId="3" borderId="23" xfId="2" applyFont="1" applyBorder="1" applyAlignment="1">
      <alignment horizontal="center" vertical="center"/>
    </xf>
    <xf numFmtId="0" fontId="3" fillId="3" borderId="24" xfId="2" applyFont="1" applyBorder="1" applyAlignment="1">
      <alignment horizontal="center" vertical="center"/>
    </xf>
    <xf numFmtId="0" fontId="3" fillId="3" borderId="30" xfId="2" applyFont="1" applyBorder="1" applyAlignment="1">
      <alignment horizontal="center" vertical="center"/>
    </xf>
    <xf numFmtId="0" fontId="5" fillId="4" borderId="2" xfId="3" applyFont="1" applyBorder="1" applyAlignment="1">
      <alignment horizontal="center" vertical="center"/>
    </xf>
    <xf numFmtId="0" fontId="3" fillId="3" borderId="2" xfId="2" applyFont="1" applyBorder="1" applyAlignment="1">
      <alignment horizontal="center" vertical="center"/>
    </xf>
    <xf numFmtId="0" fontId="3" fillId="3" borderId="21" xfId="2" applyFont="1" applyBorder="1" applyAlignment="1">
      <alignment horizontal="center" vertical="center"/>
    </xf>
    <xf numFmtId="0" fontId="3" fillId="3" borderId="34" xfId="2" applyFont="1" applyBorder="1" applyAlignment="1">
      <alignment horizontal="center" vertical="center"/>
    </xf>
    <xf numFmtId="0" fontId="3" fillId="3" borderId="35" xfId="2" applyFont="1" applyBorder="1" applyAlignment="1">
      <alignment horizontal="center" vertical="center"/>
    </xf>
    <xf numFmtId="0" fontId="7" fillId="5" borderId="30" xfId="4" applyFont="1" applyBorder="1" applyAlignment="1">
      <alignment horizontal="center" vertical="center"/>
    </xf>
    <xf numFmtId="0" fontId="7" fillId="5" borderId="38" xfId="4" applyFont="1" applyBorder="1" applyAlignment="1">
      <alignment horizontal="center" vertical="center"/>
    </xf>
    <xf numFmtId="0" fontId="10" fillId="2" borderId="6" xfId="1" applyFont="1" applyBorder="1" applyAlignment="1">
      <alignment horizontal="center"/>
    </xf>
    <xf numFmtId="0" fontId="7" fillId="2" borderId="6" xfId="1" applyFont="1" applyBorder="1" applyAlignment="1">
      <alignment horizontal="center"/>
    </xf>
    <xf numFmtId="0" fontId="10" fillId="2" borderId="41" xfId="1" applyFont="1" applyBorder="1" applyAlignment="1">
      <alignment horizontal="center"/>
    </xf>
    <xf numFmtId="0" fontId="10" fillId="2" borderId="19" xfId="1" applyFont="1" applyBorder="1" applyAlignment="1">
      <alignment horizontal="center"/>
    </xf>
    <xf numFmtId="0" fontId="7" fillId="5" borderId="31" xfId="4" applyFont="1" applyBorder="1" applyAlignment="1">
      <alignment horizontal="center" vertical="center"/>
    </xf>
    <xf numFmtId="0" fontId="3" fillId="3" borderId="42" xfId="2" applyFont="1" applyBorder="1" applyAlignment="1">
      <alignment horizontal="center" vertical="center"/>
    </xf>
    <xf numFmtId="0" fontId="3" fillId="3" borderId="43" xfId="2" applyFont="1" applyBorder="1" applyAlignment="1">
      <alignment horizontal="center" vertical="center"/>
    </xf>
    <xf numFmtId="0" fontId="13" fillId="4" borderId="41" xfId="3" applyFont="1" applyBorder="1" applyAlignment="1">
      <alignment horizontal="center" vertical="center"/>
    </xf>
    <xf numFmtId="0" fontId="3" fillId="3" borderId="17" xfId="2" applyFont="1" applyBorder="1" applyAlignment="1">
      <alignment horizontal="center" vertical="center"/>
    </xf>
    <xf numFmtId="0" fontId="3" fillId="3" borderId="48" xfId="2" applyFont="1" applyBorder="1" applyAlignment="1">
      <alignment horizontal="center" vertical="center"/>
    </xf>
    <xf numFmtId="0" fontId="3" fillId="3" borderId="49" xfId="2" applyFont="1" applyBorder="1" applyAlignment="1">
      <alignment horizontal="center" vertical="center"/>
    </xf>
    <xf numFmtId="164" fontId="3" fillId="3" borderId="2" xfId="2" applyNumberFormat="1" applyFont="1" applyBorder="1" applyAlignment="1">
      <alignment horizontal="center" vertical="center"/>
    </xf>
    <xf numFmtId="0" fontId="13" fillId="4" borderId="15" xfId="3" applyFont="1" applyBorder="1" applyAlignment="1">
      <alignment horizontal="center" vertical="center"/>
    </xf>
    <xf numFmtId="0" fontId="18" fillId="4" borderId="18" xfId="3" applyFont="1" applyBorder="1" applyAlignment="1">
      <alignment horizontal="center" vertical="center"/>
    </xf>
    <xf numFmtId="0" fontId="13" fillId="4" borderId="16" xfId="3" applyFont="1" applyBorder="1" applyAlignment="1">
      <alignment horizontal="center" vertical="center"/>
    </xf>
    <xf numFmtId="0" fontId="13" fillId="4" borderId="19" xfId="3" applyFont="1" applyBorder="1" applyAlignment="1">
      <alignment horizontal="center" vertical="center"/>
    </xf>
    <xf numFmtId="0" fontId="18" fillId="4" borderId="37" xfId="3" applyFont="1" applyBorder="1" applyAlignment="1">
      <alignment horizontal="center" vertical="center"/>
    </xf>
    <xf numFmtId="0" fontId="19" fillId="4" borderId="37" xfId="3" applyFont="1" applyBorder="1" applyAlignment="1">
      <alignment horizontal="center" vertical="center"/>
    </xf>
    <xf numFmtId="0" fontId="19" fillId="4" borderId="4" xfId="3" applyFont="1" applyBorder="1" applyAlignment="1">
      <alignment horizontal="center" vertical="center"/>
    </xf>
    <xf numFmtId="0" fontId="18" fillId="4" borderId="51" xfId="3" applyFont="1" applyBorder="1" applyAlignment="1">
      <alignment horizontal="center" vertical="center"/>
    </xf>
    <xf numFmtId="0" fontId="3" fillId="0" borderId="0" xfId="0" applyFont="1"/>
    <xf numFmtId="0" fontId="20" fillId="0" borderId="0" xfId="8" applyFont="1"/>
    <xf numFmtId="0" fontId="7" fillId="9" borderId="40" xfId="5" applyFont="1" applyFill="1" applyBorder="1"/>
    <xf numFmtId="0" fontId="9" fillId="0" borderId="0" xfId="8"/>
    <xf numFmtId="0" fontId="0" fillId="0" borderId="0" xfId="0" applyAlignment="1"/>
    <xf numFmtId="0" fontId="13" fillId="4" borderId="52" xfId="3" applyFont="1" applyBorder="1" applyAlignment="1">
      <alignment horizontal="center" vertical="center"/>
    </xf>
    <xf numFmtId="0" fontId="10" fillId="2" borderId="36" xfId="1" applyFont="1" applyBorder="1" applyAlignment="1">
      <alignment horizontal="center"/>
    </xf>
    <xf numFmtId="0" fontId="10" fillId="2" borderId="53" xfId="1" applyFont="1" applyBorder="1" applyAlignment="1">
      <alignment horizontal="center"/>
    </xf>
    <xf numFmtId="0" fontId="14" fillId="8" borderId="37" xfId="7" applyFont="1" applyBorder="1" applyAlignment="1">
      <alignment horizontal="center" vertical="center"/>
    </xf>
    <xf numFmtId="0" fontId="7" fillId="7" borderId="16" xfId="6" applyFont="1" applyBorder="1" applyAlignment="1"/>
    <xf numFmtId="0" fontId="7" fillId="7" borderId="18" xfId="6" applyFont="1" applyBorder="1" applyAlignment="1"/>
    <xf numFmtId="0" fontId="7" fillId="7" borderId="13" xfId="6" applyFont="1" applyBorder="1" applyAlignment="1"/>
    <xf numFmtId="0" fontId="7" fillId="7" borderId="14" xfId="6" applyFont="1" applyBorder="1" applyAlignment="1"/>
    <xf numFmtId="0" fontId="7" fillId="7" borderId="0" xfId="6" applyFont="1" applyBorder="1" applyAlignment="1"/>
    <xf numFmtId="0" fontId="7" fillId="7" borderId="7" xfId="6" applyFont="1" applyBorder="1" applyAlignment="1"/>
    <xf numFmtId="0" fontId="3" fillId="3" borderId="58" xfId="2" applyFont="1" applyBorder="1" applyAlignment="1">
      <alignment horizontal="center" vertical="center"/>
    </xf>
    <xf numFmtId="0" fontId="3" fillId="3" borderId="59" xfId="2" applyFont="1" applyBorder="1" applyAlignment="1">
      <alignment horizontal="center" vertical="center"/>
    </xf>
    <xf numFmtId="0" fontId="19" fillId="4" borderId="20" xfId="3" applyFont="1" applyBorder="1" applyAlignment="1">
      <alignment horizontal="center" vertical="center"/>
    </xf>
    <xf numFmtId="0" fontId="19" fillId="4" borderId="22" xfId="3" applyFont="1" applyBorder="1" applyAlignment="1">
      <alignment horizontal="center" vertical="center"/>
    </xf>
    <xf numFmtId="0" fontId="19" fillId="4" borderId="16" xfId="3" applyFont="1" applyBorder="1" applyAlignment="1">
      <alignment horizontal="center" vertical="center"/>
    </xf>
    <xf numFmtId="0" fontId="3" fillId="3" borderId="61" xfId="2" applyFont="1" applyBorder="1" applyAlignment="1">
      <alignment horizontal="center" vertical="center"/>
    </xf>
    <xf numFmtId="0" fontId="3" fillId="3" borderId="62" xfId="2" applyFont="1" applyBorder="1" applyAlignment="1">
      <alignment horizontal="center" vertical="center"/>
    </xf>
    <xf numFmtId="0" fontId="3" fillId="3" borderId="14" xfId="2" applyFont="1" applyBorder="1" applyAlignment="1">
      <alignment horizontal="center" vertical="center"/>
    </xf>
    <xf numFmtId="0" fontId="13" fillId="4" borderId="63" xfId="3" applyFont="1" applyBorder="1" applyAlignment="1">
      <alignment horizontal="center" vertical="center"/>
    </xf>
    <xf numFmtId="0" fontId="3" fillId="3" borderId="64" xfId="2" applyFont="1" applyBorder="1" applyAlignment="1">
      <alignment horizontal="center" vertical="center"/>
    </xf>
    <xf numFmtId="0" fontId="5" fillId="4" borderId="65" xfId="3" applyFont="1" applyBorder="1" applyAlignment="1">
      <alignment horizontal="center" vertical="center"/>
    </xf>
    <xf numFmtId="4" fontId="7" fillId="5" borderId="38" xfId="4" applyNumberFormat="1" applyFont="1" applyBorder="1" applyAlignment="1">
      <alignment horizontal="center" vertical="center"/>
    </xf>
    <xf numFmtId="0" fontId="18" fillId="4" borderId="60" xfId="3" applyFont="1" applyBorder="1" applyAlignment="1">
      <alignment horizontal="center" vertical="center"/>
    </xf>
    <xf numFmtId="0" fontId="2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3" fillId="7" borderId="12" xfId="6" applyFont="1" applyBorder="1" applyAlignment="1">
      <alignment horizontal="center" wrapText="1"/>
    </xf>
    <xf numFmtId="0" fontId="3" fillId="7" borderId="18" xfId="6" applyFont="1" applyBorder="1" applyAlignment="1">
      <alignment horizontal="center" wrapText="1"/>
    </xf>
    <xf numFmtId="0" fontId="4" fillId="8" borderId="11" xfId="7" applyBorder="1" applyAlignment="1">
      <alignment horizontal="center" vertical="center" wrapText="1"/>
    </xf>
    <xf numFmtId="0" fontId="4" fillId="8" borderId="12" xfId="7" applyBorder="1" applyAlignment="1">
      <alignment horizontal="center" vertical="center" wrapText="1"/>
    </xf>
    <xf numFmtId="0" fontId="4" fillId="8" borderId="16" xfId="7" applyBorder="1" applyAlignment="1">
      <alignment horizontal="center" vertical="center" wrapText="1"/>
    </xf>
    <xf numFmtId="0" fontId="4" fillId="8" borderId="18" xfId="7" applyBorder="1" applyAlignment="1">
      <alignment horizontal="center" vertical="center" wrapText="1"/>
    </xf>
    <xf numFmtId="0" fontId="4" fillId="8" borderId="13" xfId="7" applyBorder="1" applyAlignment="1">
      <alignment horizontal="center" vertical="center" wrapText="1"/>
    </xf>
    <xf numFmtId="0" fontId="4" fillId="8" borderId="14" xfId="7" applyBorder="1" applyAlignment="1">
      <alignment horizontal="center" vertical="center" wrapText="1"/>
    </xf>
    <xf numFmtId="0" fontId="7" fillId="7" borderId="16" xfId="6" applyFont="1" applyBorder="1" applyAlignment="1">
      <alignment horizontal="center"/>
    </xf>
    <xf numFmtId="0" fontId="7" fillId="7" borderId="18" xfId="6" applyFont="1" applyBorder="1" applyAlignment="1">
      <alignment horizontal="center"/>
    </xf>
    <xf numFmtId="0" fontId="7" fillId="7" borderId="13" xfId="6" applyFont="1" applyBorder="1" applyAlignment="1">
      <alignment horizontal="center"/>
    </xf>
    <xf numFmtId="0" fontId="7" fillId="7" borderId="14" xfId="6" applyFont="1" applyBorder="1" applyAlignment="1">
      <alignment horizontal="center"/>
    </xf>
    <xf numFmtId="0" fontId="7" fillId="7" borderId="7" xfId="6" applyFont="1" applyBorder="1" applyAlignment="1">
      <alignment horizontal="center"/>
    </xf>
    <xf numFmtId="0" fontId="4" fillId="8" borderId="26" xfId="7" applyBorder="1" applyAlignment="1">
      <alignment horizontal="center" vertical="center" wrapText="1"/>
    </xf>
    <xf numFmtId="0" fontId="4" fillId="8" borderId="32" xfId="7" applyBorder="1" applyAlignment="1">
      <alignment horizontal="center" vertical="center" wrapText="1"/>
    </xf>
    <xf numFmtId="0" fontId="4" fillId="8" borderId="28" xfId="7" applyBorder="1" applyAlignment="1">
      <alignment horizontal="center" vertical="center" wrapText="1"/>
    </xf>
    <xf numFmtId="0" fontId="4" fillId="8" borderId="33" xfId="7" applyBorder="1" applyAlignment="1">
      <alignment horizontal="center" vertical="center" wrapText="1"/>
    </xf>
    <xf numFmtId="0" fontId="4" fillId="8" borderId="45" xfId="7" applyBorder="1" applyAlignment="1">
      <alignment horizontal="center" vertical="center" wrapText="1"/>
    </xf>
    <xf numFmtId="0" fontId="4" fillId="8" borderId="46" xfId="7" applyBorder="1" applyAlignment="1">
      <alignment horizontal="center" vertical="center" wrapText="1"/>
    </xf>
    <xf numFmtId="0" fontId="4" fillId="8" borderId="27" xfId="7" applyBorder="1" applyAlignment="1">
      <alignment horizontal="center" vertical="center" wrapText="1"/>
    </xf>
    <xf numFmtId="0" fontId="4" fillId="8" borderId="29" xfId="7" applyBorder="1" applyAlignment="1">
      <alignment horizontal="center" vertical="center" wrapText="1"/>
    </xf>
    <xf numFmtId="0" fontId="4" fillId="8" borderId="50" xfId="7" applyBorder="1" applyAlignment="1">
      <alignment horizontal="center" vertical="center" wrapText="1"/>
    </xf>
    <xf numFmtId="0" fontId="4" fillId="8" borderId="47" xfId="7" applyBorder="1" applyAlignment="1">
      <alignment horizontal="center" vertical="center" wrapText="1"/>
    </xf>
    <xf numFmtId="0" fontId="4" fillId="8" borderId="44" xfId="7" applyBorder="1" applyAlignment="1">
      <alignment horizontal="center" vertical="center" wrapText="1"/>
    </xf>
    <xf numFmtId="0" fontId="4" fillId="8" borderId="25" xfId="7" applyBorder="1" applyAlignment="1">
      <alignment horizontal="center" vertical="center" wrapText="1"/>
    </xf>
    <xf numFmtId="0" fontId="4" fillId="8" borderId="5" xfId="7" applyBorder="1" applyAlignment="1">
      <alignment horizontal="center" vertical="center" wrapText="1"/>
    </xf>
    <xf numFmtId="0" fontId="3" fillId="7" borderId="55" xfId="6" applyFont="1" applyBorder="1" applyAlignment="1">
      <alignment horizontal="center"/>
    </xf>
    <xf numFmtId="0" fontId="3" fillId="7" borderId="56" xfId="6" applyFont="1" applyBorder="1" applyAlignment="1">
      <alignment horizontal="center"/>
    </xf>
    <xf numFmtId="0" fontId="3" fillId="7" borderId="57" xfId="6" applyFont="1" applyBorder="1" applyAlignment="1">
      <alignment horizontal="center"/>
    </xf>
    <xf numFmtId="0" fontId="3" fillId="7" borderId="54" xfId="6" applyFont="1" applyBorder="1" applyAlignment="1">
      <alignment horizontal="center" wrapText="1"/>
    </xf>
    <xf numFmtId="0" fontId="3" fillId="7" borderId="39" xfId="6" applyFont="1" applyBorder="1" applyAlignment="1">
      <alignment horizontal="center" wrapText="1"/>
    </xf>
  </cellXfs>
  <cellStyles count="9">
    <cellStyle name="60% - Accent3" xfId="3" builtinId="40"/>
    <cellStyle name="Accent3" xfId="2" builtinId="37"/>
    <cellStyle name="Accent6" xfId="7" builtinId="49"/>
    <cellStyle name="Calculation" xfId="5" builtinId="22"/>
    <cellStyle name="Good" xfId="4" builtinId="26"/>
    <cellStyle name="Hyperlink" xfId="8" builtinId="8"/>
    <cellStyle name="Neutral" xfId="1" builtinId="28"/>
    <cellStyle name="Normal" xfId="0" builtinId="0"/>
    <cellStyle name="Note" xfId="6" builtinId="10"/>
  </cellStyles>
  <dxfs count="13">
    <dxf>
      <fill>
        <patternFill>
          <bgColor theme="1" tint="0.499984740745262"/>
        </patternFill>
      </fill>
    </dxf>
    <dxf>
      <fill>
        <patternFill>
          <bgColor theme="1" tint="0.499984740745262"/>
        </patternFill>
      </fill>
    </dxf>
    <dxf>
      <font>
        <b val="0"/>
        <i val="0"/>
      </font>
      <fill>
        <patternFill>
          <bgColor theme="0" tint="-0.499984740745262"/>
        </patternFill>
      </fill>
    </dxf>
    <dxf>
      <fill>
        <patternFill>
          <bgColor theme="1"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obmcgrath.org/Pubs/When_effect_sizes_disagree.pdf" TargetMode="External"/><Relationship Id="rId1" Type="http://schemas.openxmlformats.org/officeDocument/2006/relationships/hyperlink" Target="http://www.frontiersin.org/cognition/10.3389/fpsyg.2013.00863/abstrac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2"/>
  <sheetViews>
    <sheetView tabSelected="1" topLeftCell="E1" workbookViewId="0">
      <selection activeCell="Q13" sqref="Q13"/>
    </sheetView>
  </sheetViews>
  <sheetFormatPr defaultRowHeight="14.5" x14ac:dyDescent="0.35"/>
  <cols>
    <col min="1" max="1" width="25.6328125" customWidth="1"/>
    <col min="7" max="8" width="9.6328125" bestFit="1" customWidth="1"/>
  </cols>
  <sheetData>
    <row r="1" spans="1:21" s="1" customFormat="1" ht="93.75" customHeight="1" thickBot="1" x14ac:dyDescent="0.4">
      <c r="A1" s="64" t="s">
        <v>50</v>
      </c>
      <c r="B1" s="65"/>
      <c r="C1" s="65"/>
      <c r="D1" s="65"/>
      <c r="E1" s="65"/>
      <c r="F1" s="65"/>
      <c r="G1" s="65"/>
      <c r="H1" s="65"/>
      <c r="I1" s="65"/>
      <c r="J1" s="65"/>
      <c r="K1" s="65"/>
      <c r="L1" s="65"/>
      <c r="M1" s="65"/>
      <c r="N1" s="65"/>
      <c r="O1" s="65"/>
      <c r="P1" s="65"/>
      <c r="Q1" s="65"/>
      <c r="R1" s="65"/>
      <c r="S1" s="65"/>
      <c r="T1" s="65"/>
      <c r="U1" s="66"/>
    </row>
    <row r="2" spans="1:21" ht="17" thickBot="1" x14ac:dyDescent="0.5">
      <c r="A2" s="96" t="s">
        <v>13</v>
      </c>
      <c r="B2" s="77" t="s">
        <v>11</v>
      </c>
      <c r="C2" s="79"/>
      <c r="D2" s="79"/>
      <c r="E2" s="79"/>
      <c r="F2" s="79"/>
      <c r="G2" s="79"/>
      <c r="H2" s="79"/>
      <c r="I2" s="79"/>
      <c r="J2" s="79"/>
      <c r="K2" s="78"/>
      <c r="L2" s="45"/>
      <c r="M2" s="49"/>
      <c r="N2" s="77" t="s">
        <v>39</v>
      </c>
      <c r="O2" s="78"/>
      <c r="P2" s="46"/>
      <c r="Q2" s="93" t="s">
        <v>37</v>
      </c>
      <c r="R2" s="94"/>
      <c r="S2" s="95"/>
      <c r="T2" s="75"/>
      <c r="U2" s="76"/>
    </row>
    <row r="3" spans="1:21" ht="16.5" x14ac:dyDescent="0.45">
      <c r="A3" s="97"/>
      <c r="B3" s="18" t="s">
        <v>0</v>
      </c>
      <c r="C3" s="16" t="s">
        <v>38</v>
      </c>
      <c r="D3" s="17" t="s">
        <v>3</v>
      </c>
      <c r="E3" s="17" t="s">
        <v>4</v>
      </c>
      <c r="F3" s="16" t="s">
        <v>1</v>
      </c>
      <c r="G3" s="16" t="s">
        <v>6</v>
      </c>
      <c r="H3" s="16" t="s">
        <v>5</v>
      </c>
      <c r="I3" s="16" t="s">
        <v>47</v>
      </c>
      <c r="J3" s="16" t="s">
        <v>48</v>
      </c>
      <c r="K3" s="19" t="s">
        <v>7</v>
      </c>
      <c r="L3" s="45"/>
      <c r="M3" s="49"/>
      <c r="N3" s="42" t="s">
        <v>2</v>
      </c>
      <c r="O3" s="44" t="s">
        <v>0</v>
      </c>
      <c r="P3" s="46"/>
      <c r="Q3" s="42" t="s">
        <v>35</v>
      </c>
      <c r="R3" s="43" t="s">
        <v>1</v>
      </c>
      <c r="S3" s="44" t="s">
        <v>36</v>
      </c>
      <c r="T3" s="75"/>
      <c r="U3" s="76"/>
    </row>
    <row r="4" spans="1:21" ht="15" thickBot="1" x14ac:dyDescent="0.4">
      <c r="A4" s="38" t="s">
        <v>12</v>
      </c>
      <c r="B4" s="14"/>
      <c r="C4" s="62"/>
      <c r="D4" s="15">
        <v>20</v>
      </c>
      <c r="E4" s="15">
        <v>22</v>
      </c>
      <c r="F4" s="15"/>
      <c r="G4" s="15">
        <v>2.27</v>
      </c>
      <c r="H4" s="15">
        <v>23.89</v>
      </c>
      <c r="I4" s="15">
        <v>2</v>
      </c>
      <c r="J4" s="15">
        <v>132</v>
      </c>
      <c r="K4" s="20"/>
      <c r="L4" s="47"/>
      <c r="M4" s="50"/>
      <c r="N4" s="14"/>
      <c r="O4" s="22" t="str">
        <f>IF(OR(N4=""),"",SQRT(N4))</f>
        <v/>
      </c>
      <c r="P4" s="48"/>
      <c r="Q4" s="14"/>
      <c r="R4" s="15"/>
      <c r="S4" s="22" t="str">
        <f>IF(OR(Q4="",R4=""),"",Q4/SQRT((R4-2)/R4))</f>
        <v/>
      </c>
      <c r="T4" s="77"/>
      <c r="U4" s="78"/>
    </row>
    <row r="5" spans="1:21" ht="15.75" customHeight="1" thickBot="1" x14ac:dyDescent="0.4">
      <c r="A5" s="67" t="s">
        <v>34</v>
      </c>
      <c r="B5" s="69" t="s">
        <v>14</v>
      </c>
      <c r="C5" s="70"/>
      <c r="D5" s="69" t="s">
        <v>9</v>
      </c>
      <c r="E5" s="70"/>
      <c r="F5" s="69" t="s">
        <v>15</v>
      </c>
      <c r="G5" s="70"/>
      <c r="H5" s="80" t="s">
        <v>45</v>
      </c>
      <c r="I5" s="86"/>
      <c r="J5" s="90" t="s">
        <v>44</v>
      </c>
      <c r="K5" s="86"/>
      <c r="L5" s="80" t="s">
        <v>16</v>
      </c>
      <c r="M5" s="81"/>
      <c r="N5" s="80" t="s">
        <v>24</v>
      </c>
      <c r="O5" s="81"/>
      <c r="P5" s="69" t="s">
        <v>46</v>
      </c>
      <c r="Q5" s="70"/>
      <c r="R5" s="69" t="s">
        <v>22</v>
      </c>
      <c r="S5" s="70"/>
      <c r="T5" s="69" t="s">
        <v>10</v>
      </c>
      <c r="U5" s="70"/>
    </row>
    <row r="6" spans="1:21" ht="15.5" thickTop="1" thickBot="1" x14ac:dyDescent="0.4">
      <c r="A6" s="68"/>
      <c r="B6" s="71"/>
      <c r="C6" s="72"/>
      <c r="D6" s="71"/>
      <c r="E6" s="72"/>
      <c r="F6" s="71"/>
      <c r="G6" s="72"/>
      <c r="H6" s="82"/>
      <c r="I6" s="87"/>
      <c r="J6" s="91"/>
      <c r="K6" s="87"/>
      <c r="L6" s="82"/>
      <c r="M6" s="83"/>
      <c r="N6" s="82"/>
      <c r="O6" s="83"/>
      <c r="P6" s="71"/>
      <c r="Q6" s="72"/>
      <c r="R6" s="71"/>
      <c r="S6" s="72"/>
      <c r="T6" s="71"/>
      <c r="U6" s="72"/>
    </row>
    <row r="7" spans="1:21" ht="15.5" thickTop="1" thickBot="1" x14ac:dyDescent="0.4">
      <c r="A7" s="68"/>
      <c r="B7" s="71"/>
      <c r="C7" s="72"/>
      <c r="D7" s="71"/>
      <c r="E7" s="72"/>
      <c r="F7" s="71"/>
      <c r="G7" s="72"/>
      <c r="H7" s="82"/>
      <c r="I7" s="87"/>
      <c r="J7" s="91"/>
      <c r="K7" s="87"/>
      <c r="L7" s="82"/>
      <c r="M7" s="83"/>
      <c r="N7" s="82"/>
      <c r="O7" s="83"/>
      <c r="P7" s="71"/>
      <c r="Q7" s="72"/>
      <c r="R7" s="71"/>
      <c r="S7" s="72"/>
      <c r="T7" s="71"/>
      <c r="U7" s="72"/>
    </row>
    <row r="8" spans="1:21" ht="15.5" thickTop="1" thickBot="1" x14ac:dyDescent="0.4">
      <c r="A8" s="68"/>
      <c r="B8" s="71"/>
      <c r="C8" s="72"/>
      <c r="D8" s="71"/>
      <c r="E8" s="72"/>
      <c r="F8" s="71"/>
      <c r="G8" s="72"/>
      <c r="H8" s="82"/>
      <c r="I8" s="87"/>
      <c r="J8" s="91"/>
      <c r="K8" s="87"/>
      <c r="L8" s="82"/>
      <c r="M8" s="83"/>
      <c r="N8" s="82"/>
      <c r="O8" s="83"/>
      <c r="P8" s="71"/>
      <c r="Q8" s="72"/>
      <c r="R8" s="71"/>
      <c r="S8" s="72"/>
      <c r="T8" s="71"/>
      <c r="U8" s="72"/>
    </row>
    <row r="9" spans="1:21" ht="15.5" thickTop="1" thickBot="1" x14ac:dyDescent="0.4">
      <c r="A9" s="68"/>
      <c r="B9" s="71"/>
      <c r="C9" s="72"/>
      <c r="D9" s="71"/>
      <c r="E9" s="72"/>
      <c r="F9" s="71"/>
      <c r="G9" s="72"/>
      <c r="H9" s="82"/>
      <c r="I9" s="87"/>
      <c r="J9" s="91"/>
      <c r="K9" s="87"/>
      <c r="L9" s="82"/>
      <c r="M9" s="83"/>
      <c r="N9" s="82"/>
      <c r="O9" s="83"/>
      <c r="P9" s="71"/>
      <c r="Q9" s="72"/>
      <c r="R9" s="71"/>
      <c r="S9" s="72"/>
      <c r="T9" s="71"/>
      <c r="U9" s="72"/>
    </row>
    <row r="10" spans="1:21" ht="16.5" customHeight="1" thickTop="1" thickBot="1" x14ac:dyDescent="0.4">
      <c r="A10" s="68"/>
      <c r="B10" s="71"/>
      <c r="C10" s="72"/>
      <c r="D10" s="71"/>
      <c r="E10" s="72"/>
      <c r="F10" s="71"/>
      <c r="G10" s="72"/>
      <c r="H10" s="82"/>
      <c r="I10" s="87"/>
      <c r="J10" s="91"/>
      <c r="K10" s="87"/>
      <c r="L10" s="82"/>
      <c r="M10" s="83"/>
      <c r="N10" s="82"/>
      <c r="O10" s="83"/>
      <c r="P10" s="71"/>
      <c r="Q10" s="72"/>
      <c r="R10" s="71"/>
      <c r="S10" s="72"/>
      <c r="T10" s="71"/>
      <c r="U10" s="72"/>
    </row>
    <row r="11" spans="1:21" ht="15.5" thickTop="1" thickBot="1" x14ac:dyDescent="0.4">
      <c r="A11" s="68"/>
      <c r="B11" s="73"/>
      <c r="C11" s="74"/>
      <c r="D11" s="73"/>
      <c r="E11" s="74"/>
      <c r="F11" s="73"/>
      <c r="G11" s="74"/>
      <c r="H11" s="88"/>
      <c r="I11" s="89"/>
      <c r="J11" s="92"/>
      <c r="K11" s="89"/>
      <c r="L11" s="84"/>
      <c r="M11" s="85"/>
      <c r="N11" s="84"/>
      <c r="O11" s="85"/>
      <c r="P11" s="73"/>
      <c r="Q11" s="74"/>
      <c r="R11" s="73"/>
      <c r="S11" s="74"/>
      <c r="T11" s="73"/>
      <c r="U11" s="74"/>
    </row>
    <row r="12" spans="1:21" ht="16.5" x14ac:dyDescent="0.35">
      <c r="B12" s="23" t="s">
        <v>5</v>
      </c>
      <c r="C12" s="31" t="s">
        <v>29</v>
      </c>
      <c r="D12" s="23" t="s">
        <v>27</v>
      </c>
      <c r="E12" s="31" t="s">
        <v>28</v>
      </c>
      <c r="F12" s="23" t="s">
        <v>27</v>
      </c>
      <c r="G12" s="31" t="s">
        <v>28</v>
      </c>
      <c r="H12" s="41" t="s">
        <v>28</v>
      </c>
      <c r="I12" s="32" t="s">
        <v>26</v>
      </c>
      <c r="J12" s="41" t="s">
        <v>28</v>
      </c>
      <c r="K12" s="32" t="s">
        <v>26</v>
      </c>
      <c r="L12" s="23" t="s">
        <v>27</v>
      </c>
      <c r="M12" s="33" t="s">
        <v>2</v>
      </c>
      <c r="N12" s="23" t="s">
        <v>27</v>
      </c>
      <c r="O12" s="34" t="s">
        <v>2</v>
      </c>
      <c r="P12" s="23" t="s">
        <v>0</v>
      </c>
      <c r="Q12" s="34" t="s">
        <v>2</v>
      </c>
      <c r="R12" s="23" t="s">
        <v>27</v>
      </c>
      <c r="S12" s="31" t="s">
        <v>28</v>
      </c>
      <c r="T12" s="23" t="s">
        <v>27</v>
      </c>
      <c r="U12" s="31" t="s">
        <v>28</v>
      </c>
    </row>
    <row r="13" spans="1:21" ht="15" thickBot="1" x14ac:dyDescent="0.4">
      <c r="B13" s="3" t="str">
        <f>IF(OR(F4="",G4="",A4="Between"),"",G4^2)</f>
        <v/>
      </c>
      <c r="C13" s="4" t="str">
        <f>IF(OR(F4="",G4="",A4="Between"),"",G4/SQRT(F4))</f>
        <v/>
      </c>
      <c r="D13" s="3">
        <f>IF(OR(G4="",D4="",E4=""),"",G4*SQRT(((D4+E4)/(D4*E4))*((D4+E4)/(D4+E4-2))))</f>
        <v>0.71865228980109963</v>
      </c>
      <c r="E13" s="4">
        <v>0.7</v>
      </c>
      <c r="F13" s="3" t="str">
        <f>IF(OR(G4="",D4&gt;0,E4&gt;0,A4="Within",F4=""),"",2*G4/(SQRT(F4-2)))</f>
        <v/>
      </c>
      <c r="G13" s="27" t="str">
        <f>IF(OR(G4="",D4&gt;0,E4&gt;0,A4="Within",F4=""),"",2*G4/(SQRT(F4)))</f>
        <v/>
      </c>
      <c r="H13" s="25" t="str">
        <f>IF(OR(A4="Within",C4="",D4="",E4=""),"",C4*SQRT((D4+E4-2)/(D4+E4)))</f>
        <v/>
      </c>
      <c r="I13" s="24" t="str">
        <f>IF(OR(A4="Within",C4="",D4="",E4=""),"",H13*(1-(3/(4*(D4+E4)-9))))</f>
        <v/>
      </c>
      <c r="J13" s="25" t="str">
        <f>IF(OR(A4="Within",C4="",D4&gt;0,E4&gt;0,F4=""),"",C4*SQRT((F4-2)/F4))</f>
        <v/>
      </c>
      <c r="K13" s="24" t="str">
        <f>IF(OR(A4="Within",C4="",D4&gt;0,E4&gt;0,F4=""),"",J13*(1-(3/(4*(F4)-9))))</f>
        <v/>
      </c>
      <c r="L13" s="3" t="str">
        <f>IF(OR(A4="Within",B4="",D4="",E4=""),"",B4/SQRT((1-B4^2)*(D4/(D4+E4))*(E4/(D4+E4))))</f>
        <v/>
      </c>
      <c r="M13" s="4" t="str">
        <f>IF(OR(B4="",D4="",E4=""),"",B4^2)</f>
        <v/>
      </c>
      <c r="N13" s="3" t="str">
        <f>IF(OR(B4="",D4&gt;0,E4&gt;0,A4="Within"),"",2*B4/SQRT(1-B4^2))</f>
        <v/>
      </c>
      <c r="O13" s="10" t="str">
        <f>IF(OR(B4=""),"",B4^2)</f>
        <v/>
      </c>
      <c r="P13" s="6">
        <f>IF(OR(I4="",H4="",J4=""),"",SQRT(Q13))</f>
        <v>0.51552815011070841</v>
      </c>
      <c r="Q13" s="13">
        <f>IF(OR(I4="",H4="",J4=""),"",H4*I4/(H4*I4+J4))</f>
        <v>0.26576927355656915</v>
      </c>
      <c r="R13" s="3" t="str">
        <f>IF(OR(D4="",E4="",K4="",A4="Within"),"",S13/SQRT((D4+E4-2)/(E4+D4)))</f>
        <v/>
      </c>
      <c r="S13" s="4" t="str">
        <f>IF(OR(D4="",E4="",K4="",A4="Within"),"",(2*TINV(K4,(D4+E4-2))/SQRT((D4+E4))))</f>
        <v/>
      </c>
      <c r="T13" s="3" t="str">
        <f>IF(OR(F4="",K4="",A4="Within",E4&gt;0,D4&gt;0),"",U13/SQRT((F4-2)/F4))</f>
        <v/>
      </c>
      <c r="U13" s="4" t="str">
        <f>IF(OR(F4="",K4="",A4="Within",E4&gt;0,D4&gt;0),"",(2*TINV(K4,F4-2)/SQRT(F4)))</f>
        <v/>
      </c>
    </row>
    <row r="14" spans="1:21" ht="16.5" x14ac:dyDescent="0.35">
      <c r="B14" s="2" t="s">
        <v>42</v>
      </c>
      <c r="C14" s="28" t="s">
        <v>43</v>
      </c>
      <c r="D14" s="2" t="s">
        <v>0</v>
      </c>
      <c r="E14" s="28" t="s">
        <v>30</v>
      </c>
      <c r="F14" s="2" t="s">
        <v>0</v>
      </c>
      <c r="G14" s="28" t="s">
        <v>30</v>
      </c>
      <c r="H14" s="2" t="s">
        <v>0</v>
      </c>
      <c r="I14" s="28" t="s">
        <v>30</v>
      </c>
      <c r="J14" s="2" t="s">
        <v>0</v>
      </c>
      <c r="K14" s="28" t="s">
        <v>30</v>
      </c>
      <c r="L14" s="2" t="s">
        <v>28</v>
      </c>
      <c r="M14" s="29" t="s">
        <v>26</v>
      </c>
      <c r="N14" s="30" t="s">
        <v>28</v>
      </c>
      <c r="O14" s="35" t="s">
        <v>26</v>
      </c>
      <c r="R14" s="2" t="s">
        <v>0</v>
      </c>
      <c r="S14" s="28" t="s">
        <v>30</v>
      </c>
      <c r="T14" s="2" t="s">
        <v>0</v>
      </c>
      <c r="U14" s="28" t="s">
        <v>30</v>
      </c>
    </row>
    <row r="15" spans="1:21" x14ac:dyDescent="0.35">
      <c r="B15" s="3" t="str">
        <f>IF(OR(F4="",G4="",A4="Between"),"",1)</f>
        <v/>
      </c>
      <c r="C15" s="4" t="str">
        <f>IF(OR(F4="",G4="",A4="Between"),"",F4-1)</f>
        <v/>
      </c>
      <c r="D15" s="3">
        <f>IF(OR(G4="",D4="",E4=""),"",SQRT(G4^2/(G4^2+D4+E4-2)))</f>
        <v>0.33781819170553995</v>
      </c>
      <c r="E15" s="4">
        <f>IF(OR(G4="",D4="",E4=""),"",SQRT(1-((1-D15^2)*(D4+E4-1))/(D4+E4-2)))</f>
        <v>0.3032724170005921</v>
      </c>
      <c r="F15" s="3" t="str">
        <f>IF(OR(G4="",D4&gt;0,E4&gt;0,A4="Within",F4=""),"",SQRT(G4^2/(G4^2+F4-2)))</f>
        <v/>
      </c>
      <c r="G15" s="10" t="str">
        <f>IF(OR(G4="",D4&gt;0,E4&gt;0,A4="Within",F4=""),"",SQRT(1-((1-F15^2)*(F4-1))/(F4-2)))</f>
        <v/>
      </c>
      <c r="H15" s="26" t="str">
        <f>IF(OR(A4="Within",C4="",D4="",E4=""),"",C4/(SQRT(C4^2+(1/((D4/(D4+E4))*(E4/(D4+E4)))))))</f>
        <v/>
      </c>
      <c r="I15" s="21" t="str">
        <f>IF(OR(A4="Within",C4="",D4="",E4=""),"",SQRT(1-((1-H15^2)*(D4+E4-1))/(D4+E4-2)))</f>
        <v/>
      </c>
      <c r="J15" s="26" t="str">
        <f>IF(OR(A4="Within",C4="",D4&gt;0,E4&gt;0),"",C4/(SQRT(C4^2+4)))</f>
        <v/>
      </c>
      <c r="K15" s="21" t="str">
        <f>IF(OR(A4="Within",C4="",D4&gt;0,E4&gt;0,F4=""),"",SQRT(1-((1-J15^2)*(F4-1))/(F4-2)))</f>
        <v/>
      </c>
      <c r="L15" s="51" t="str">
        <f>IF(OR(A4="Within",B4="",D4="",E4=""),"",L13*SQRT((D4+E4-2)/(D4+E4)))</f>
        <v/>
      </c>
      <c r="M15" s="57" t="str">
        <f>IF(OR(A4="Within",B4="",D4="",E4=""),"",L15*(1-(3/(4*(E4+D4)-9))))</f>
        <v/>
      </c>
      <c r="N15" s="52" t="str">
        <f>IF(OR(B4="",D4&gt;0,E4&gt;0,F4="",A4="Within"),"",N13*SQRT((F4-2)/(F4)))</f>
        <v/>
      </c>
      <c r="O15" s="57" t="str">
        <f>IF(OR(B4="",D4&gt;0,E4&gt;0,F4="",A4="Within"),"",N15*(1-(3/(4*(F4)-9))))</f>
        <v/>
      </c>
      <c r="R15" s="3" t="str">
        <f>IF(OR(K4="",D4="",E4="",A4="Within"),"",R13/(SQRT(R13^2+(1/((D4/(D4+E4))*(E4/(D4+E4)))))))</f>
        <v/>
      </c>
      <c r="S15" s="4" t="str">
        <f>IF(OR(D4="",E4="",K4="",A4="Within"),"",SQRT(1-((1-R15^2)*(D4+E4-1))/(D4+E4-2)))</f>
        <v/>
      </c>
      <c r="T15" s="3" t="str">
        <f>IF(OR(F4="",K4="",A4="Within",E4&gt;0,D4&gt;0),"",T13/(SQRT(T13^2+4)))</f>
        <v/>
      </c>
      <c r="U15" s="4" t="str">
        <f>IF(OR(F4="",K4="",T15=0,A4="Within",E4&gt;0,D4&gt;0),"",SQRT(1-((1-T15^2)*(F4-1))/(F4-2)))</f>
        <v/>
      </c>
    </row>
    <row r="16" spans="1:21" ht="16.5" x14ac:dyDescent="0.35">
      <c r="B16" s="2" t="s">
        <v>0</v>
      </c>
      <c r="C16" s="28" t="s">
        <v>30</v>
      </c>
      <c r="D16" s="54" t="s">
        <v>2</v>
      </c>
      <c r="E16" s="5" t="s">
        <v>8</v>
      </c>
      <c r="F16" s="54" t="s">
        <v>2</v>
      </c>
      <c r="G16" s="9" t="s">
        <v>8</v>
      </c>
      <c r="H16" s="55" t="s">
        <v>2</v>
      </c>
      <c r="I16" s="5" t="s">
        <v>8</v>
      </c>
      <c r="J16" s="55" t="s">
        <v>2</v>
      </c>
      <c r="K16" s="5" t="s">
        <v>8</v>
      </c>
      <c r="L16" s="59" t="s">
        <v>30</v>
      </c>
      <c r="M16" s="61" t="s">
        <v>8</v>
      </c>
      <c r="N16" s="59" t="s">
        <v>30</v>
      </c>
      <c r="O16" s="5" t="s">
        <v>8</v>
      </c>
      <c r="R16" s="54" t="s">
        <v>2</v>
      </c>
      <c r="S16" s="5" t="s">
        <v>8</v>
      </c>
      <c r="T16" s="54" t="s">
        <v>2</v>
      </c>
      <c r="U16" s="5" t="s">
        <v>8</v>
      </c>
    </row>
    <row r="17" spans="2:21" ht="15" thickBot="1" x14ac:dyDescent="0.4">
      <c r="B17" s="12" t="str">
        <f>IF(OR(B19=""),"",SQRT(B19))</f>
        <v/>
      </c>
      <c r="C17" s="7" t="str">
        <f>IF(OR(B17=""),"",SQRT(1-((1-B17^2)*(F4-1))/(F4-2)))</f>
        <v/>
      </c>
      <c r="D17" s="3">
        <f>IF(OR(G4="",D4="",E4=""),"",D15^2)</f>
        <v>0.11412113064720095</v>
      </c>
      <c r="E17" s="7">
        <f>IF(OR(G4="",D4="",E4=""),"",NORMSDIST(D13/SQRT(2)))</f>
        <v>0.69433079992202362</v>
      </c>
      <c r="F17" s="3" t="str">
        <f>IF(OR(G4="",D4&gt;0,E4&gt;0,A4="Within",F4=""),"",F15^2)</f>
        <v/>
      </c>
      <c r="G17" s="13" t="str">
        <f>IF(OR(G4="",D4&gt;0,E4&gt;0,A4="Within",F4=""),"",NORMSDIST(F13/SQRT(2)))</f>
        <v/>
      </c>
      <c r="H17" s="8" t="str">
        <f>IF(OR(A4="Within",C4="",D4="",E4=""),"",H15^2)</f>
        <v/>
      </c>
      <c r="I17" s="22" t="str">
        <f>IF(OR(A4="Within",C4="",D4="",E4=""),"",NORMSDIST(C4/SQRT(2)))</f>
        <v/>
      </c>
      <c r="J17" s="8" t="str">
        <f>IF(OR(A4="Within",C4="",D4&gt;0,E4&gt;0),"",J15^2)</f>
        <v/>
      </c>
      <c r="K17" s="22" t="str">
        <f>IF(OR(A4="Within",C4="",D4&gt;0,E4&gt;0),"",NORMSDIST(C4/SQRT(2)))</f>
        <v/>
      </c>
      <c r="L17" s="60" t="str">
        <f>IF(OR(B4="",D4="",E4=""),"",SQRT(1-((1-B4^2)*(D4+E4-1))/(D4+E4-2)))</f>
        <v/>
      </c>
      <c r="M17" s="58" t="str">
        <f>IF(OR(B4="",D4="",E4="",L13=""),"",NORMSDIST(L13/SQRT(2)))</f>
        <v/>
      </c>
      <c r="N17" s="60" t="str">
        <f>IF(OR(B4="",F4=""),"",SQRT(1-((1-B4^2)*(F4-1))/(F4-2)))</f>
        <v/>
      </c>
      <c r="O17" s="58" t="str">
        <f>IF(OR(B4="",D4&gt;0,E4&gt;0,N13=""),"",NORMSDIST(N13/SQRT(2)))</f>
        <v/>
      </c>
      <c r="R17" s="3" t="str">
        <f>IF(OR(D4="",E4="",K4="",A4="Within"),"",R15^2)</f>
        <v/>
      </c>
      <c r="S17" s="7" t="str">
        <f>IF(OR(D4="",E4="",K4="",A4="Within"),"",NORMSDIST(R13/SQRT(2)))</f>
        <v/>
      </c>
      <c r="T17" s="3" t="str">
        <f>IF(OR(F4="",K4="",A4="Within",E4&gt;0,D4&gt;0),"",T15^2)</f>
        <v/>
      </c>
      <c r="U17" s="7" t="str">
        <f>IF(OR(F4="",K4="",A4="Within",E4&gt;0,D4&gt;0),"",NORMSDIST(T13/SQRT(2)))</f>
        <v/>
      </c>
    </row>
    <row r="18" spans="2:21" x14ac:dyDescent="0.35">
      <c r="B18" s="53" t="s">
        <v>2</v>
      </c>
      <c r="D18" s="63" t="s">
        <v>26</v>
      </c>
      <c r="F18" s="63" t="s">
        <v>26</v>
      </c>
      <c r="R18" s="63" t="s">
        <v>26</v>
      </c>
      <c r="T18" s="63" t="s">
        <v>26</v>
      </c>
    </row>
    <row r="19" spans="2:21" ht="15" thickBot="1" x14ac:dyDescent="0.4">
      <c r="B19" s="11" t="str">
        <f>IF(OR(B13=""),"",B13*B15/(B13*B15+C15))</f>
        <v/>
      </c>
      <c r="D19" s="56">
        <f>IF(OR(G4="",D4="",E4=""),"",E13*(1-(3/(4*(D4+E4)-9))))</f>
        <v>0.68679245283018864</v>
      </c>
      <c r="F19" s="56" t="str">
        <f>IF(OR(G4="",D4&gt;0,E4&gt;0,A4="Within",F4=""),"",G13*(1-(3/(4*(F4)-9))))</f>
        <v/>
      </c>
      <c r="R19" s="56" t="str">
        <f>IF(OR(D4="",E4="",K4="",A4="Within"),"",S13*(1-(3/(4*(D4+E4)-9))))</f>
        <v/>
      </c>
      <c r="T19" s="56" t="str">
        <f>IF(OR(F4="",K4="",A4="Within",E4&gt;0,D4&gt;0),"",U13*(1-(3/(4*(F4)-9))))</f>
        <v/>
      </c>
    </row>
    <row r="21" spans="2:21" x14ac:dyDescent="0.35">
      <c r="B21" t="s">
        <v>19</v>
      </c>
      <c r="E21" s="1"/>
      <c r="F21" s="1"/>
      <c r="G21" s="1"/>
      <c r="H21" s="1"/>
      <c r="I21" s="1"/>
      <c r="J21" s="1"/>
      <c r="K21" s="1"/>
      <c r="L21" s="1"/>
      <c r="M21" s="1"/>
    </row>
    <row r="22" spans="2:21" ht="16.5" x14ac:dyDescent="0.45">
      <c r="B22" t="s">
        <v>32</v>
      </c>
      <c r="E22" s="1"/>
      <c r="F22" s="1"/>
      <c r="G22" s="1"/>
      <c r="H22" s="1"/>
      <c r="I22" s="1"/>
      <c r="J22" s="1"/>
      <c r="K22" s="1"/>
      <c r="L22" s="1"/>
      <c r="M22" s="1"/>
    </row>
    <row r="23" spans="2:21" ht="16.5" x14ac:dyDescent="0.45">
      <c r="B23" t="s">
        <v>31</v>
      </c>
      <c r="E23" s="1"/>
      <c r="F23" s="1"/>
      <c r="G23" s="1"/>
      <c r="H23" s="1"/>
      <c r="I23" s="1"/>
      <c r="J23" s="1"/>
      <c r="K23" s="1"/>
      <c r="L23" s="1"/>
      <c r="M23" s="1"/>
    </row>
    <row r="24" spans="2:21" ht="16.5" x14ac:dyDescent="0.45">
      <c r="B24" t="s">
        <v>40</v>
      </c>
      <c r="E24" s="1"/>
      <c r="F24" s="1"/>
      <c r="G24" s="1"/>
      <c r="H24" s="1"/>
      <c r="I24" s="1"/>
      <c r="J24" s="1"/>
      <c r="K24" s="1"/>
      <c r="L24" s="1"/>
      <c r="M24" s="1"/>
    </row>
    <row r="25" spans="2:21" ht="16.5" x14ac:dyDescent="0.45">
      <c r="B25" t="s">
        <v>33</v>
      </c>
      <c r="E25" s="1"/>
      <c r="F25" s="1"/>
      <c r="G25" s="1"/>
      <c r="H25" s="1"/>
      <c r="I25" s="1"/>
      <c r="J25" s="1"/>
      <c r="K25" s="1"/>
      <c r="L25" s="1"/>
      <c r="M25" s="1"/>
    </row>
    <row r="26" spans="2:21" ht="16.5" x14ac:dyDescent="0.45">
      <c r="B26" t="s">
        <v>41</v>
      </c>
      <c r="E26" s="1"/>
      <c r="F26" s="1"/>
      <c r="G26" s="1"/>
      <c r="H26" s="1"/>
      <c r="I26" s="1"/>
      <c r="J26" s="1"/>
      <c r="K26" s="1"/>
      <c r="L26" s="1"/>
      <c r="M26" s="1"/>
    </row>
    <row r="27" spans="2:21" ht="16.5" x14ac:dyDescent="0.45">
      <c r="B27" s="1" t="s">
        <v>25</v>
      </c>
      <c r="E27" s="1"/>
      <c r="F27" s="1"/>
      <c r="G27" s="1"/>
      <c r="H27" s="1"/>
      <c r="I27" s="1"/>
      <c r="J27" s="1"/>
      <c r="K27" s="1"/>
      <c r="L27" s="1"/>
    </row>
    <row r="28" spans="2:21" ht="16.5" x14ac:dyDescent="0.45">
      <c r="B28" s="40" t="s">
        <v>49</v>
      </c>
      <c r="E28" s="1"/>
      <c r="F28" s="1"/>
      <c r="G28" s="1"/>
      <c r="H28" s="1"/>
      <c r="I28" s="1"/>
      <c r="J28" s="1"/>
      <c r="K28" s="1"/>
      <c r="L28" s="1"/>
    </row>
    <row r="30" spans="2:21" x14ac:dyDescent="0.35">
      <c r="B30" s="36" t="s">
        <v>17</v>
      </c>
    </row>
    <row r="31" spans="2:21" x14ac:dyDescent="0.35">
      <c r="B31" s="37" t="s">
        <v>18</v>
      </c>
    </row>
    <row r="33" spans="2:25" x14ac:dyDescent="0.35">
      <c r="B33" t="s">
        <v>21</v>
      </c>
    </row>
    <row r="34" spans="2:25" x14ac:dyDescent="0.35">
      <c r="B34" s="39" t="s">
        <v>20</v>
      </c>
    </row>
    <row r="35" spans="2:25" x14ac:dyDescent="0.35">
      <c r="B35" t="s">
        <v>23</v>
      </c>
    </row>
    <row r="40" spans="2:25" x14ac:dyDescent="0.35">
      <c r="N40" s="1"/>
    </row>
    <row r="41" spans="2:25" x14ac:dyDescent="0.35">
      <c r="N41" s="1"/>
    </row>
    <row r="42" spans="2:25" x14ac:dyDescent="0.35">
      <c r="Q42" s="1"/>
      <c r="R42" s="1"/>
      <c r="S42" s="1"/>
      <c r="T42" s="1"/>
      <c r="U42" s="1"/>
      <c r="V42" s="1"/>
      <c r="W42" s="1"/>
      <c r="X42" s="1"/>
      <c r="Y42" s="1"/>
    </row>
  </sheetData>
  <mergeCells count="17">
    <mergeCell ref="N2:O2"/>
    <mergeCell ref="A1:U1"/>
    <mergeCell ref="A5:A11"/>
    <mergeCell ref="T5:U11"/>
    <mergeCell ref="T2:U4"/>
    <mergeCell ref="B2:K2"/>
    <mergeCell ref="B5:C11"/>
    <mergeCell ref="P5:Q11"/>
    <mergeCell ref="D5:E11"/>
    <mergeCell ref="R5:S11"/>
    <mergeCell ref="N5:O11"/>
    <mergeCell ref="F5:G11"/>
    <mergeCell ref="H5:I11"/>
    <mergeCell ref="J5:K11"/>
    <mergeCell ref="L5:M11"/>
    <mergeCell ref="Q2:S2"/>
    <mergeCell ref="A2:A3"/>
  </mergeCells>
  <conditionalFormatting sqref="F5">
    <cfRule type="expression" dxfId="12" priority="25">
      <formula>OR(G4="",A4="Within",F4&lt;1,E4&gt;0,D4&gt;0)</formula>
    </cfRule>
  </conditionalFormatting>
  <conditionalFormatting sqref="H5">
    <cfRule type="expression" dxfId="11" priority="26">
      <formula>OR(A4="Within",D4&lt;1,E4&lt;1,C4="")</formula>
    </cfRule>
  </conditionalFormatting>
  <conditionalFormatting sqref="J5">
    <cfRule type="expression" dxfId="10" priority="27">
      <formula>OR(A4="Within",C4="",D4&lt;&gt;"",E4&lt;&gt;"")</formula>
    </cfRule>
  </conditionalFormatting>
  <conditionalFormatting sqref="L5">
    <cfRule type="expression" dxfId="9" priority="28">
      <formula>OR(B4="",D4&lt;1,E4&lt;1)</formula>
    </cfRule>
  </conditionalFormatting>
  <conditionalFormatting sqref="B5">
    <cfRule type="expression" dxfId="8" priority="29">
      <formula>OR(G4="",A4="Between",F4&lt;1)</formula>
    </cfRule>
  </conditionalFormatting>
  <conditionalFormatting sqref="D5">
    <cfRule type="expression" dxfId="7" priority="31">
      <formula>OR(D4="",E4="",A4="Within",G4="")</formula>
    </cfRule>
  </conditionalFormatting>
  <conditionalFormatting sqref="N5">
    <cfRule type="expression" dxfId="6" priority="8">
      <formula>OR(B4="")</formula>
    </cfRule>
  </conditionalFormatting>
  <conditionalFormatting sqref="P5">
    <cfRule type="expression" dxfId="5" priority="32">
      <formula>OR(H4="",I4="",J4="")</formula>
    </cfRule>
  </conditionalFormatting>
  <conditionalFormatting sqref="R5">
    <cfRule type="expression" dxfId="4" priority="33">
      <formula>OR(K4="",D4="",E4="",A4="Within")</formula>
    </cfRule>
  </conditionalFormatting>
  <conditionalFormatting sqref="F4">
    <cfRule type="expression" dxfId="3" priority="7">
      <formula>OR(D4&gt;0,E4&gt;0)</formula>
    </cfRule>
  </conditionalFormatting>
  <conditionalFormatting sqref="T5">
    <cfRule type="expression" dxfId="2" priority="6">
      <formula>OR(K4="",F4="",A4="Within",D4&gt;0,E4&gt;0)</formula>
    </cfRule>
  </conditionalFormatting>
  <conditionalFormatting sqref="S3">
    <cfRule type="expression" dxfId="1" priority="3">
      <formula>(OR(Q4="",R4=""))</formula>
    </cfRule>
  </conditionalFormatting>
  <conditionalFormatting sqref="O3">
    <cfRule type="expression" dxfId="0" priority="1">
      <formula>(OR(N4=""))</formula>
    </cfRule>
  </conditionalFormatting>
  <dataValidations count="1">
    <dataValidation type="list" allowBlank="1" showInputMessage="1" showErrorMessage="1" promptTitle="Design?" prompt="Was a within or between subjects design used? Click on the dropdown menu arrow to change." sqref="A4">
      <formula1>"Within,Between"</formula1>
    </dataValidation>
  </dataValidations>
  <hyperlinks>
    <hyperlink ref="B31" r:id="rId1"/>
    <hyperlink ref="B34" r:id="rId2" display="Download this article here."/>
  </hyperlinks>
  <pageMargins left="0" right="0" top="0.74803149606299213" bottom="0.74803149606299213" header="0.31496062992125984" footer="0.31496062992125984"/>
  <pageSetup paperSize="199" orientation="landscape" verticalDpi="30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FromR2D2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Paul Dong</cp:lastModifiedBy>
  <dcterms:created xsi:type="dcterms:W3CDTF">2013-11-18T15:28:31Z</dcterms:created>
  <dcterms:modified xsi:type="dcterms:W3CDTF">2020-03-02T01:30:53Z</dcterms:modified>
</cp:coreProperties>
</file>