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10005"/>
  </bookViews>
  <sheets>
    <sheet name="本周" sheetId="1" r:id="rId1"/>
    <sheet name="上周" sheetId="2" r:id="rId2"/>
    <sheet name="统计表" sheetId="3" r:id="rId3"/>
    <sheet name="差异表" sheetId="4" r:id="rId4"/>
  </sheets>
  <definedNames>
    <definedName name="_xlnm._FilterDatabase" localSheetId="1" hidden="1">上周!$A$1:$P$14</definedName>
  </definedNames>
  <calcPr calcId="144525"/>
</workbook>
</file>

<file path=xl/sharedStrings.xml><?xml version="1.0" encoding="utf-8"?>
<sst xmlns="http://schemas.openxmlformats.org/spreadsheetml/2006/main" count="111">
  <si>
    <t>代扣日期</t>
  </si>
  <si>
    <t>机构号</t>
  </si>
  <si>
    <t>客户姓名</t>
  </si>
  <si>
    <t>证件号</t>
  </si>
  <si>
    <t>手机号</t>
  </si>
  <si>
    <t>银行姓名</t>
  </si>
  <si>
    <t>银行卡号</t>
  </si>
  <si>
    <t>期数</t>
  </si>
  <si>
    <t>当期金额</t>
  </si>
  <si>
    <t>剩余总额</t>
  </si>
  <si>
    <t>本金余额</t>
  </si>
  <si>
    <t>催收方式</t>
  </si>
  <si>
    <t>多期逾期客户状态</t>
  </si>
  <si>
    <t>[2002]51testing</t>
  </si>
  <si>
    <t>李二</t>
  </si>
  <si>
    <t>513122199111102737</t>
  </si>
  <si>
    <t>15202811870</t>
  </si>
  <si>
    <t>邮储银行</t>
  </si>
  <si>
    <t>6217996770000028918</t>
  </si>
  <si>
    <t>[2010]重庆新华</t>
  </si>
  <si>
    <t>曾三</t>
  </si>
  <si>
    <t>510525198804063033</t>
  </si>
  <si>
    <t>13618320188</t>
  </si>
  <si>
    <t>中国工商银行</t>
  </si>
  <si>
    <t>6212263100009353231</t>
  </si>
  <si>
    <t>[2017]陕西新华</t>
  </si>
  <si>
    <t>唐四</t>
  </si>
  <si>
    <t>411330198912153113</t>
  </si>
  <si>
    <t>15708020926</t>
  </si>
  <si>
    <t>中国建设银行</t>
  </si>
  <si>
    <t>6217004220034628853</t>
  </si>
  <si>
    <t>[2022]贵州新华</t>
  </si>
  <si>
    <t>刘五</t>
  </si>
  <si>
    <t>520111199701021216</t>
  </si>
  <si>
    <t>18285131849</t>
  </si>
  <si>
    <t>6217007100017708673</t>
  </si>
  <si>
    <t>拖期用户，但上期未还</t>
  </si>
  <si>
    <t>[2023]重庆汇众</t>
  </si>
  <si>
    <t>袁六</t>
  </si>
  <si>
    <t>500223199312250637</t>
  </si>
  <si>
    <t>15683016979</t>
  </si>
  <si>
    <t>6217003760038735619</t>
  </si>
  <si>
    <t>拖期用户</t>
  </si>
  <si>
    <t>席八</t>
  </si>
  <si>
    <t>310105199011262833</t>
  </si>
  <si>
    <t>6212261001055674102</t>
  </si>
  <si>
    <t>和51有就业纠纷，以仲裁威胁其与51解决问题</t>
  </si>
  <si>
    <t>[2011]成都汇智动力</t>
  </si>
  <si>
    <t>张九</t>
  </si>
  <si>
    <t>510603199511146494</t>
  </si>
  <si>
    <t>6217003810028316886</t>
  </si>
  <si>
    <t>[2029]西安智汇诚</t>
  </si>
  <si>
    <t>秦十</t>
  </si>
  <si>
    <t>610423199110165836</t>
  </si>
  <si>
    <t>6217004220020126987</t>
  </si>
  <si>
    <t>[2050]辛斋科技</t>
  </si>
  <si>
    <t>吴乙</t>
  </si>
  <si>
    <t>441481198806194393</t>
  </si>
  <si>
    <t>6222023602075437194</t>
  </si>
  <si>
    <t>[2065]丁东信息</t>
  </si>
  <si>
    <t>冯丙</t>
  </si>
  <si>
    <t>440301199103308012</t>
  </si>
  <si>
    <t>6217007200041230080</t>
  </si>
  <si>
    <t>杨一</t>
  </si>
  <si>
    <t>622322199111203015</t>
  </si>
  <si>
    <t>15150269545</t>
  </si>
  <si>
    <t>中国农业银行</t>
  </si>
  <si>
    <t>6228481218281785276</t>
  </si>
  <si>
    <t>冯冯</t>
  </si>
  <si>
    <t>522121199311113224</t>
  </si>
  <si>
    <t>18886025442</t>
  </si>
  <si>
    <t>建设银行</t>
  </si>
  <si>
    <t>6217007100031801652</t>
  </si>
  <si>
    <t>汪汪</t>
  </si>
  <si>
    <t>420222199211085437</t>
  </si>
  <si>
    <t>13545868253</t>
  </si>
  <si>
    <t>6217002870027673654</t>
  </si>
  <si>
    <t>沟通机构代偿</t>
  </si>
  <si>
    <t>就业纠纷客户</t>
  </si>
  <si>
    <t>茶茶</t>
  </si>
  <si>
    <t>440301199010248030</t>
  </si>
  <si>
    <t>13570896591</t>
  </si>
  <si>
    <t>6217007200050643462</t>
  </si>
  <si>
    <t>[2063]上海毅推</t>
  </si>
  <si>
    <t>徐徐</t>
  </si>
  <si>
    <t>320724199308292711</t>
  </si>
  <si>
    <t>6222081001027949175</t>
  </si>
  <si>
    <t>本周账户逾期数据</t>
  </si>
  <si>
    <t>逾期期数</t>
  </si>
  <si>
    <t>上周</t>
  </si>
  <si>
    <t>本周</t>
  </si>
  <si>
    <t>催回数量</t>
  </si>
  <si>
    <t>处理方案</t>
  </si>
  <si>
    <t>件数</t>
  </si>
  <si>
    <t>账户余额</t>
  </si>
  <si>
    <t>计提比例</t>
  </si>
  <si>
    <t>坏账计提额</t>
  </si>
  <si>
    <t>M1</t>
  </si>
  <si>
    <t>电话与IM催收</t>
  </si>
  <si>
    <t>M2</t>
  </si>
  <si>
    <t>M3</t>
  </si>
  <si>
    <t>M4</t>
  </si>
  <si>
    <t>M5</t>
  </si>
  <si>
    <t>律师函</t>
  </si>
  <si>
    <t>M6</t>
  </si>
  <si>
    <t>委外</t>
  </si>
  <si>
    <t>M6+</t>
  </si>
  <si>
    <t>合计</t>
  </si>
  <si>
    <t>差异详情</t>
  </si>
  <si>
    <t>系统多</t>
  </si>
  <si>
    <t>系统少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</si>
</sst>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_ "/>
    <numFmt numFmtId="177" formatCode="0.00_ "/>
    <numFmt numFmtId="178" formatCode="#,###.00"/>
    <numFmt numFmtId="179" formatCode="_ * #,##0_ ;_ * \-#,##0_ ;_ * &quot;-&quot;??_ ;_ @_ "/>
  </numFmts>
  <fonts count="7">
    <font>
      <sz val="10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7">
    <xf numFmtId="0" fontId="0" fillId="0" borderId="0" xfId="0" applyAlignment="1"/>
    <xf numFmtId="0" fontId="1" fillId="0" borderId="0" xfId="0" applyFont="1" applyAlignment="1"/>
    <xf numFmtId="49" fontId="0" fillId="0" borderId="0" xfId="0" applyNumberFormat="1" applyAlignment="1"/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0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0" fontId="1" fillId="2" borderId="2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2" fillId="2" borderId="2" xfId="7" applyFont="1" applyFill="1" applyBorder="1" applyAlignment="1">
      <alignment horizontal="center" vertical="center"/>
    </xf>
    <xf numFmtId="177" fontId="2" fillId="2" borderId="1" xfId="7" applyNumberFormat="1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177" fontId="2" fillId="2" borderId="3" xfId="7" applyNumberFormat="1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177" fontId="2" fillId="2" borderId="4" xfId="7" applyNumberFormat="1" applyFont="1" applyFill="1" applyBorder="1" applyAlignment="1">
      <alignment horizontal="center" vertical="center"/>
    </xf>
    <xf numFmtId="0" fontId="2" fillId="2" borderId="5" xfId="7" applyFont="1" applyFill="1" applyBorder="1" applyAlignment="1">
      <alignment horizontal="center" vertical="center"/>
    </xf>
    <xf numFmtId="176" fontId="2" fillId="2" borderId="1" xfId="7" applyNumberFormat="1" applyFont="1" applyFill="1" applyBorder="1" applyAlignment="1">
      <alignment horizontal="center" vertical="center"/>
    </xf>
    <xf numFmtId="0" fontId="1" fillId="2" borderId="1" xfId="7" applyFont="1" applyFill="1" applyBorder="1" applyAlignment="1">
      <alignment vertical="center"/>
    </xf>
    <xf numFmtId="0" fontId="2" fillId="2" borderId="1" xfId="7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2" fillId="2" borderId="1" xfId="7" applyNumberFormat="1" applyFont="1" applyFill="1" applyBorder="1" applyAlignment="1">
      <alignment horizontal="center" vertical="center"/>
    </xf>
    <xf numFmtId="9" fontId="2" fillId="2" borderId="3" xfId="7" applyNumberFormat="1" applyFont="1" applyFill="1" applyBorder="1" applyAlignment="1">
      <alignment horizontal="center" vertical="center"/>
    </xf>
    <xf numFmtId="9" fontId="2" fillId="2" borderId="4" xfId="7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43" fontId="1" fillId="0" borderId="0" xfId="1" applyFont="1" applyBorder="1" applyAlignment="1">
      <alignment vertical="center"/>
    </xf>
    <xf numFmtId="43" fontId="1" fillId="0" borderId="0" xfId="1" applyFont="1" applyAlignment="1">
      <alignment vertical="center"/>
    </xf>
    <xf numFmtId="4" fontId="1" fillId="0" borderId="0" xfId="0" applyNumberFormat="1" applyFont="1" applyAlignment="1">
      <alignment vertical="center"/>
    </xf>
    <xf numFmtId="178" fontId="2" fillId="0" borderId="0" xfId="0" applyNumberFormat="1" applyFont="1" applyFill="1" applyBorder="1" applyAlignment="1">
      <alignment vertical="center" wrapText="1"/>
    </xf>
    <xf numFmtId="178" fontId="2" fillId="0" borderId="0" xfId="0" applyNumberFormat="1" applyFont="1" applyFill="1" applyBorder="1" applyAlignment="1">
      <alignment wrapText="1"/>
    </xf>
    <xf numFmtId="43" fontId="0" fillId="0" borderId="0" xfId="8" applyFont="1" applyAlignment="1">
      <alignment vertical="center"/>
    </xf>
    <xf numFmtId="178" fontId="2" fillId="0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9" fontId="2" fillId="0" borderId="0" xfId="8" applyNumberFormat="1" applyFont="1" applyAlignment="1">
      <alignment vertical="center"/>
    </xf>
    <xf numFmtId="179" fontId="2" fillId="0" borderId="0" xfId="0" applyNumberFormat="1" applyFont="1" applyFill="1" applyBorder="1" applyAlignment="1">
      <alignment wrapText="1"/>
    </xf>
    <xf numFmtId="179" fontId="0" fillId="0" borderId="0" xfId="0" applyNumberFormat="1" applyAlignment="1">
      <alignment vertical="center"/>
    </xf>
    <xf numFmtId="14" fontId="1" fillId="0" borderId="0" xfId="0" applyNumberFormat="1" applyFont="1" applyAlignment="1">
      <alignment vertical="center"/>
    </xf>
    <xf numFmtId="43" fontId="2" fillId="0" borderId="0" xfId="8" applyFont="1" applyAlignment="1">
      <alignment vertical="center"/>
    </xf>
  </cellXfs>
  <cellStyles count="9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  <cellStyle name="千位分隔 2" xfId="8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1"/>
  <sheetViews>
    <sheetView tabSelected="1" workbookViewId="0">
      <selection activeCell="A13" sqref="A13"/>
    </sheetView>
  </sheetViews>
  <sheetFormatPr defaultColWidth="9" defaultRowHeight="12.75"/>
  <cols>
    <col min="1" max="1" width="9.71428571428571" style="4" customWidth="1"/>
    <col min="2" max="2" width="14.5714285714286" style="4" customWidth="1"/>
    <col min="3" max="3" width="7.28571428571429" style="50" customWidth="1"/>
    <col min="4" max="4" width="12.2857142857143" style="4" customWidth="1"/>
    <col min="5" max="5" width="12.2857142857143" style="26" customWidth="1"/>
    <col min="6" max="6" width="13.1428571428571" style="4" customWidth="1"/>
    <col min="7" max="7" width="20.7142857142857" style="27" customWidth="1"/>
    <col min="8" max="8" width="6.42857142857143" style="4" customWidth="1"/>
    <col min="9" max="9" width="11.2857142857143" style="28" customWidth="1"/>
    <col min="10" max="11" width="11.1428571428571" style="28" customWidth="1"/>
    <col min="12" max="12" width="13.8571428571429" style="4" customWidth="1"/>
    <col min="13" max="13" width="27.5714285714286" style="4" customWidth="1"/>
    <col min="14" max="14" width="7.28571428571429" style="4" customWidth="1"/>
    <col min="15" max="16384" width="9.14285714285714" style="4"/>
  </cols>
  <sheetData>
    <row r="1" spans="1:13">
      <c r="A1" s="29" t="s">
        <v>0</v>
      </c>
      <c r="B1" s="29" t="s">
        <v>1</v>
      </c>
      <c r="C1" s="51" t="s">
        <v>2</v>
      </c>
      <c r="D1" s="29" t="s">
        <v>3</v>
      </c>
      <c r="E1" s="31" t="s">
        <v>4</v>
      </c>
      <c r="F1" s="29" t="s">
        <v>5</v>
      </c>
      <c r="G1" s="32" t="s">
        <v>6</v>
      </c>
      <c r="H1" s="4" t="s">
        <v>7</v>
      </c>
      <c r="I1" s="43" t="s">
        <v>8</v>
      </c>
      <c r="J1" s="28" t="s">
        <v>9</v>
      </c>
      <c r="K1" s="44" t="s">
        <v>10</v>
      </c>
      <c r="L1" s="45" t="s">
        <v>11</v>
      </c>
      <c r="M1" s="4" t="s">
        <v>12</v>
      </c>
    </row>
    <row r="2" spans="1:14">
      <c r="A2" s="33">
        <v>20171113</v>
      </c>
      <c r="B2" s="34" t="s">
        <v>13</v>
      </c>
      <c r="C2" s="3" t="s">
        <v>14</v>
      </c>
      <c r="D2" s="34" t="s">
        <v>15</v>
      </c>
      <c r="E2" s="35" t="s">
        <v>16</v>
      </c>
      <c r="F2" s="33" t="s">
        <v>17</v>
      </c>
      <c r="G2" s="34" t="s">
        <v>18</v>
      </c>
      <c r="H2" s="4">
        <v>10</v>
      </c>
      <c r="I2" s="46">
        <v>19611.73</v>
      </c>
      <c r="J2" s="28">
        <v>15205.65</v>
      </c>
      <c r="K2" s="28">
        <v>12448.82</v>
      </c>
      <c r="L2" s="28"/>
      <c r="M2" s="28"/>
      <c r="N2" s="28"/>
    </row>
    <row r="3" spans="1:14">
      <c r="A3" s="33">
        <v>20171113</v>
      </c>
      <c r="B3" s="34" t="s">
        <v>19</v>
      </c>
      <c r="C3" s="3" t="s">
        <v>20</v>
      </c>
      <c r="D3" s="34" t="s">
        <v>21</v>
      </c>
      <c r="E3" s="35" t="s">
        <v>22</v>
      </c>
      <c r="F3" s="33" t="s">
        <v>23</v>
      </c>
      <c r="G3" s="34" t="s">
        <v>24</v>
      </c>
      <c r="H3" s="4">
        <v>1</v>
      </c>
      <c r="I3" s="46">
        <v>14836.98</v>
      </c>
      <c r="J3" s="28">
        <v>12339.46</v>
      </c>
      <c r="K3" s="28">
        <v>9132</v>
      </c>
      <c r="L3" s="28"/>
      <c r="M3" s="28"/>
      <c r="N3" s="28"/>
    </row>
    <row r="4" spans="1:14">
      <c r="A4" s="33">
        <v>20171113</v>
      </c>
      <c r="B4" s="34" t="s">
        <v>25</v>
      </c>
      <c r="C4" s="3" t="s">
        <v>26</v>
      </c>
      <c r="D4" s="34" t="s">
        <v>27</v>
      </c>
      <c r="E4" s="35" t="s">
        <v>28</v>
      </c>
      <c r="F4" s="33" t="s">
        <v>29</v>
      </c>
      <c r="G4" s="34" t="s">
        <v>30</v>
      </c>
      <c r="H4" s="4">
        <v>6</v>
      </c>
      <c r="I4" s="46">
        <v>9866.09</v>
      </c>
      <c r="J4" s="28">
        <v>8602.14</v>
      </c>
      <c r="K4" s="28">
        <v>5876.92</v>
      </c>
      <c r="L4" s="28"/>
      <c r="M4" s="28"/>
      <c r="N4" s="28"/>
    </row>
    <row r="5" spans="1:14">
      <c r="A5" s="33">
        <v>20171113</v>
      </c>
      <c r="B5" s="34" t="s">
        <v>31</v>
      </c>
      <c r="C5" s="3" t="s">
        <v>32</v>
      </c>
      <c r="D5" s="34" t="s">
        <v>33</v>
      </c>
      <c r="E5" s="35" t="s">
        <v>34</v>
      </c>
      <c r="F5" s="33" t="s">
        <v>29</v>
      </c>
      <c r="G5" s="34" t="s">
        <v>35</v>
      </c>
      <c r="H5" s="4">
        <v>7</v>
      </c>
      <c r="I5" s="46">
        <v>15655.65</v>
      </c>
      <c r="J5" s="28">
        <v>14999.93</v>
      </c>
      <c r="K5" s="28">
        <v>11336.86</v>
      </c>
      <c r="L5" s="28"/>
      <c r="M5" s="28" t="s">
        <v>36</v>
      </c>
      <c r="N5" s="28"/>
    </row>
    <row r="6" spans="1:14">
      <c r="A6" s="33">
        <v>20171113</v>
      </c>
      <c r="B6" s="34" t="s">
        <v>37</v>
      </c>
      <c r="C6" s="3" t="s">
        <v>38</v>
      </c>
      <c r="D6" s="34" t="s">
        <v>39</v>
      </c>
      <c r="E6" s="35" t="s">
        <v>40</v>
      </c>
      <c r="F6" s="33" t="s">
        <v>29</v>
      </c>
      <c r="G6" s="34" t="s">
        <v>41</v>
      </c>
      <c r="H6" s="4">
        <v>9</v>
      </c>
      <c r="I6" s="46">
        <v>6662.11</v>
      </c>
      <c r="J6" s="28">
        <v>5632.51</v>
      </c>
      <c r="K6" s="28">
        <v>3111.84</v>
      </c>
      <c r="L6" s="28" t="s">
        <v>42</v>
      </c>
      <c r="M6" s="28" t="s">
        <v>42</v>
      </c>
      <c r="N6" s="28"/>
    </row>
    <row r="7" spans="1:14">
      <c r="A7" s="36">
        <v>20171126</v>
      </c>
      <c r="B7" s="37" t="s">
        <v>13</v>
      </c>
      <c r="C7" s="38" t="s">
        <v>43</v>
      </c>
      <c r="D7" s="37" t="s">
        <v>44</v>
      </c>
      <c r="E7" s="36">
        <v>18017402525</v>
      </c>
      <c r="F7" s="37" t="s">
        <v>23</v>
      </c>
      <c r="G7" s="36" t="s">
        <v>45</v>
      </c>
      <c r="H7" s="4">
        <v>13</v>
      </c>
      <c r="I7" s="47">
        <v>24679.57</v>
      </c>
      <c r="J7" s="28">
        <v>20097.47</v>
      </c>
      <c r="K7" s="28">
        <v>17384.63</v>
      </c>
      <c r="L7" s="28"/>
      <c r="M7" s="28" t="s">
        <v>46</v>
      </c>
      <c r="N7" s="28"/>
    </row>
    <row r="8" spans="1:14">
      <c r="A8" s="36">
        <v>20171126</v>
      </c>
      <c r="B8" s="37" t="s">
        <v>47</v>
      </c>
      <c r="C8" s="38" t="s">
        <v>48</v>
      </c>
      <c r="D8" s="37" t="s">
        <v>49</v>
      </c>
      <c r="E8" s="36">
        <v>18581883757</v>
      </c>
      <c r="F8" s="37" t="s">
        <v>29</v>
      </c>
      <c r="G8" s="36" t="s">
        <v>50</v>
      </c>
      <c r="H8" s="4">
        <v>6</v>
      </c>
      <c r="I8" s="47">
        <v>6312.85</v>
      </c>
      <c r="J8" s="28">
        <v>17701.06</v>
      </c>
      <c r="K8" s="28">
        <v>14220</v>
      </c>
      <c r="L8" s="28"/>
      <c r="M8" s="28"/>
      <c r="N8" s="28"/>
    </row>
    <row r="9" spans="1:14">
      <c r="A9" s="36">
        <v>20171126</v>
      </c>
      <c r="B9" s="37" t="s">
        <v>51</v>
      </c>
      <c r="C9" s="38" t="s">
        <v>52</v>
      </c>
      <c r="D9" s="37" t="s">
        <v>53</v>
      </c>
      <c r="E9" s="36">
        <v>15191477292</v>
      </c>
      <c r="F9" s="37" t="s">
        <v>29</v>
      </c>
      <c r="G9" s="36" t="s">
        <v>54</v>
      </c>
      <c r="H9" s="4">
        <v>6</v>
      </c>
      <c r="I9" s="47">
        <v>7679.86</v>
      </c>
      <c r="J9" s="28">
        <v>9539.34</v>
      </c>
      <c r="K9" s="28">
        <v>7222.74</v>
      </c>
      <c r="L9" s="28"/>
      <c r="M9" s="28"/>
      <c r="N9" s="28"/>
    </row>
    <row r="10" spans="1:14">
      <c r="A10" s="36">
        <v>20171126</v>
      </c>
      <c r="B10" s="37" t="s">
        <v>55</v>
      </c>
      <c r="C10" s="38" t="s">
        <v>56</v>
      </c>
      <c r="D10" s="37" t="s">
        <v>57</v>
      </c>
      <c r="E10" s="36">
        <v>13828496301</v>
      </c>
      <c r="F10" s="37" t="s">
        <v>23</v>
      </c>
      <c r="G10" s="36" t="s">
        <v>58</v>
      </c>
      <c r="H10" s="4">
        <v>9</v>
      </c>
      <c r="I10" s="47">
        <v>16836</v>
      </c>
      <c r="J10" s="28">
        <v>14686.56</v>
      </c>
      <c r="K10" s="28">
        <v>10896.48</v>
      </c>
      <c r="L10" s="28"/>
      <c r="M10" s="28"/>
      <c r="N10" s="28"/>
    </row>
    <row r="11" spans="1:14">
      <c r="A11" s="36">
        <v>20171126</v>
      </c>
      <c r="B11" s="37" t="s">
        <v>59</v>
      </c>
      <c r="C11" s="38" t="s">
        <v>60</v>
      </c>
      <c r="D11" s="37" t="s">
        <v>61</v>
      </c>
      <c r="E11" s="35">
        <v>18825212614</v>
      </c>
      <c r="F11" s="37" t="s">
        <v>29</v>
      </c>
      <c r="G11" s="36" t="s">
        <v>62</v>
      </c>
      <c r="H11" s="4">
        <v>1</v>
      </c>
      <c r="I11" s="47">
        <v>10950.34</v>
      </c>
      <c r="J11" s="48">
        <v>19622.09</v>
      </c>
      <c r="K11" s="48">
        <v>15876</v>
      </c>
      <c r="L11" s="48"/>
      <c r="M11" s="48"/>
      <c r="N11" s="48"/>
    </row>
    <row r="12" spans="1:14">
      <c r="A12" s="39"/>
      <c r="B12" s="40"/>
      <c r="C12" s="40"/>
      <c r="D12" s="40"/>
      <c r="E12" s="41"/>
      <c r="F12" s="39"/>
      <c r="G12" s="40"/>
      <c r="I12" s="49"/>
      <c r="L12" s="28"/>
      <c r="M12" s="28"/>
      <c r="N12" s="28"/>
    </row>
    <row r="13" spans="1:14">
      <c r="A13" s="39"/>
      <c r="B13" s="40"/>
      <c r="C13" s="40"/>
      <c r="D13" s="40"/>
      <c r="E13" s="41"/>
      <c r="F13" s="39"/>
      <c r="G13" s="40"/>
      <c r="I13" s="49"/>
      <c r="L13" s="28"/>
      <c r="M13" s="28"/>
      <c r="N13" s="28"/>
    </row>
    <row r="14" spans="1:15">
      <c r="A14" s="29"/>
      <c r="B14" s="29"/>
      <c r="C14" s="51"/>
      <c r="D14" s="29"/>
      <c r="E14" s="31"/>
      <c r="F14" s="29"/>
      <c r="G14" s="32"/>
      <c r="I14" s="43"/>
      <c r="K14" s="44"/>
      <c r="L14" s="45"/>
      <c r="N14" s="55"/>
      <c r="O14" s="55"/>
    </row>
    <row r="15" spans="1:15">
      <c r="A15" s="33"/>
      <c r="B15" s="34"/>
      <c r="C15" s="3"/>
      <c r="D15" s="34"/>
      <c r="E15" s="35"/>
      <c r="F15" s="33"/>
      <c r="G15" s="34"/>
      <c r="H15" s="52"/>
      <c r="I15" s="46"/>
      <c r="J15" s="56"/>
      <c r="K15" s="56"/>
      <c r="L15" s="56"/>
      <c r="M15" s="56"/>
      <c r="N15" s="56"/>
      <c r="O15" s="48"/>
    </row>
    <row r="16" spans="1:15">
      <c r="A16" s="33"/>
      <c r="B16" s="34"/>
      <c r="C16" s="3"/>
      <c r="D16" s="34"/>
      <c r="E16" s="35"/>
      <c r="F16" s="33"/>
      <c r="G16" s="34"/>
      <c r="H16" s="52"/>
      <c r="I16" s="46"/>
      <c r="J16" s="56"/>
      <c r="K16" s="56"/>
      <c r="L16" s="56"/>
      <c r="M16" s="56"/>
      <c r="N16" s="56"/>
      <c r="O16" s="48"/>
    </row>
    <row r="17" spans="1:15">
      <c r="A17" s="33"/>
      <c r="B17" s="34"/>
      <c r="C17" s="3"/>
      <c r="D17" s="34"/>
      <c r="E17" s="35"/>
      <c r="F17" s="33"/>
      <c r="G17" s="34"/>
      <c r="H17" s="52"/>
      <c r="I17" s="46"/>
      <c r="J17" s="56"/>
      <c r="K17" s="56"/>
      <c r="L17" s="56"/>
      <c r="M17" s="56"/>
      <c r="N17" s="56"/>
      <c r="O17" s="48"/>
    </row>
    <row r="18" spans="1:15">
      <c r="A18" s="33"/>
      <c r="B18" s="34"/>
      <c r="C18" s="3"/>
      <c r="D18" s="34"/>
      <c r="E18" s="35"/>
      <c r="F18" s="33"/>
      <c r="G18" s="34"/>
      <c r="H18" s="52"/>
      <c r="I18" s="46"/>
      <c r="J18" s="56"/>
      <c r="K18" s="56"/>
      <c r="L18" s="56"/>
      <c r="M18" s="56"/>
      <c r="N18" s="56"/>
      <c r="O18" s="48"/>
    </row>
    <row r="19" spans="1:15">
      <c r="A19" s="33"/>
      <c r="B19" s="34"/>
      <c r="C19" s="3"/>
      <c r="D19" s="34"/>
      <c r="E19" s="35"/>
      <c r="F19" s="33"/>
      <c r="G19" s="34"/>
      <c r="H19" s="52"/>
      <c r="I19" s="46"/>
      <c r="J19" s="56"/>
      <c r="K19" s="56"/>
      <c r="L19" s="56"/>
      <c r="M19" s="56"/>
      <c r="N19" s="56"/>
      <c r="O19" s="48"/>
    </row>
    <row r="20" spans="1:15">
      <c r="A20" s="36"/>
      <c r="B20" s="37"/>
      <c r="C20" s="38"/>
      <c r="D20" s="37"/>
      <c r="E20" s="35"/>
      <c r="F20" s="37"/>
      <c r="G20" s="36"/>
      <c r="H20" s="53"/>
      <c r="I20" s="47"/>
      <c r="J20" s="56"/>
      <c r="K20" s="56"/>
      <c r="L20" s="56"/>
      <c r="M20" s="56"/>
      <c r="N20" s="56"/>
      <c r="O20" s="48"/>
    </row>
    <row r="21" spans="1:15">
      <c r="A21" s="36"/>
      <c r="B21" s="37"/>
      <c r="C21" s="38"/>
      <c r="D21" s="37"/>
      <c r="E21" s="35"/>
      <c r="F21" s="37"/>
      <c r="G21" s="36"/>
      <c r="H21" s="53"/>
      <c r="I21" s="47"/>
      <c r="J21" s="56"/>
      <c r="K21" s="56"/>
      <c r="L21" s="56"/>
      <c r="M21" s="56"/>
      <c r="N21" s="56"/>
      <c r="O21" s="48"/>
    </row>
    <row r="22" spans="1:15">
      <c r="A22" s="36"/>
      <c r="B22" s="37"/>
      <c r="C22" s="38"/>
      <c r="D22" s="37"/>
      <c r="E22" s="35"/>
      <c r="F22" s="37"/>
      <c r="G22" s="36"/>
      <c r="H22" s="53"/>
      <c r="I22" s="47"/>
      <c r="J22" s="56"/>
      <c r="K22" s="56"/>
      <c r="L22" s="56"/>
      <c r="M22" s="56"/>
      <c r="N22" s="56"/>
      <c r="O22" s="48"/>
    </row>
    <row r="23" spans="1:15">
      <c r="A23" s="36"/>
      <c r="B23" s="37"/>
      <c r="C23" s="38"/>
      <c r="D23" s="37"/>
      <c r="E23" s="35"/>
      <c r="F23" s="37"/>
      <c r="G23" s="36"/>
      <c r="H23" s="53"/>
      <c r="I23" s="47"/>
      <c r="J23" s="56"/>
      <c r="K23" s="56"/>
      <c r="L23" s="56"/>
      <c r="M23" s="56"/>
      <c r="N23" s="56"/>
      <c r="O23" s="48"/>
    </row>
    <row r="24" spans="1:15">
      <c r="A24" s="36"/>
      <c r="B24" s="37"/>
      <c r="C24" s="38"/>
      <c r="D24" s="37"/>
      <c r="E24" s="35"/>
      <c r="F24" s="37"/>
      <c r="G24" s="36"/>
      <c r="H24" s="53"/>
      <c r="I24" s="47"/>
      <c r="J24" s="56"/>
      <c r="K24" s="56"/>
      <c r="L24" s="56"/>
      <c r="M24" s="56"/>
      <c r="N24" s="56"/>
      <c r="O24" s="48"/>
    </row>
    <row r="25" spans="8:11">
      <c r="H25" s="54"/>
      <c r="I25" s="54"/>
      <c r="J25" s="54"/>
      <c r="K25" s="54"/>
    </row>
    <row r="26" spans="8:11">
      <c r="H26" s="54"/>
      <c r="I26" s="54"/>
      <c r="J26" s="54"/>
      <c r="K26" s="54"/>
    </row>
    <row r="27" spans="8:11">
      <c r="H27" s="54"/>
      <c r="I27" s="54"/>
      <c r="J27" s="54"/>
      <c r="K27" s="54"/>
    </row>
    <row r="28" spans="8:11">
      <c r="H28" s="54"/>
      <c r="I28" s="54"/>
      <c r="J28" s="54"/>
      <c r="K28" s="54"/>
    </row>
    <row r="29" spans="8:11">
      <c r="H29" s="54"/>
      <c r="I29" s="54"/>
      <c r="J29" s="54"/>
      <c r="K29" s="54"/>
    </row>
    <row r="30" spans="5:11">
      <c r="E30" s="4"/>
      <c r="G30" s="4"/>
      <c r="H30" s="54"/>
      <c r="I30" s="54"/>
      <c r="J30" s="54"/>
      <c r="K30" s="54"/>
    </row>
    <row r="31" spans="5:11">
      <c r="E31" s="4"/>
      <c r="G31" s="4"/>
      <c r="H31" s="54"/>
      <c r="I31" s="54"/>
      <c r="J31" s="54"/>
      <c r="K31" s="54"/>
    </row>
    <row r="32" spans="5:11">
      <c r="E32" s="4"/>
      <c r="G32" s="4"/>
      <c r="H32" s="54"/>
      <c r="I32" s="54"/>
      <c r="J32" s="54"/>
      <c r="K32" s="54"/>
    </row>
    <row r="33" spans="8:11">
      <c r="H33" s="54"/>
      <c r="I33" s="54"/>
      <c r="J33" s="54"/>
      <c r="K33" s="54"/>
    </row>
    <row r="34" spans="8:11">
      <c r="H34" s="54"/>
      <c r="I34" s="54"/>
      <c r="J34" s="54"/>
      <c r="K34" s="54"/>
    </row>
    <row r="37" spans="3:11">
      <c r="C37" s="4"/>
      <c r="E37" s="4"/>
      <c r="G37" s="4"/>
      <c r="I37" s="4"/>
      <c r="J37" s="4"/>
      <c r="K37" s="4"/>
    </row>
    <row r="38" spans="3:11">
      <c r="C38" s="4"/>
      <c r="E38" s="4"/>
      <c r="G38" s="4"/>
      <c r="I38" s="4"/>
      <c r="J38" s="4"/>
      <c r="K38" s="4"/>
    </row>
    <row r="39" spans="3:11">
      <c r="C39" s="4"/>
      <c r="E39" s="4"/>
      <c r="G39" s="4"/>
      <c r="I39" s="4"/>
      <c r="J39" s="4"/>
      <c r="K39" s="4"/>
    </row>
    <row r="40" spans="3:11">
      <c r="C40" s="4"/>
      <c r="E40" s="4"/>
      <c r="G40" s="4"/>
      <c r="I40" s="4"/>
      <c r="J40" s="4"/>
      <c r="K40" s="4"/>
    </row>
    <row r="41" spans="3:11">
      <c r="C41" s="4"/>
      <c r="E41" s="4"/>
      <c r="G41" s="4"/>
      <c r="I41" s="4"/>
      <c r="J41" s="4"/>
      <c r="K41" s="4"/>
    </row>
    <row r="42" spans="3:11">
      <c r="C42" s="4"/>
      <c r="E42" s="4"/>
      <c r="G42" s="4"/>
      <c r="I42" s="4"/>
      <c r="J42" s="4"/>
      <c r="K42" s="4"/>
    </row>
    <row r="43" spans="3:11">
      <c r="C43" s="4"/>
      <c r="E43" s="4"/>
      <c r="G43" s="4"/>
      <c r="I43" s="4"/>
      <c r="J43" s="4"/>
      <c r="K43" s="4"/>
    </row>
    <row r="44" spans="3:11">
      <c r="C44" s="4"/>
      <c r="E44" s="4"/>
      <c r="G44" s="4"/>
      <c r="I44" s="4"/>
      <c r="J44" s="4"/>
      <c r="K44" s="4"/>
    </row>
    <row r="45" spans="3:11">
      <c r="C45" s="4"/>
      <c r="E45" s="4"/>
      <c r="G45" s="4"/>
      <c r="I45" s="4"/>
      <c r="J45" s="4"/>
      <c r="K45" s="4"/>
    </row>
    <row r="46" spans="3:11">
      <c r="C46" s="4"/>
      <c r="E46" s="4"/>
      <c r="G46" s="4"/>
      <c r="I46" s="4"/>
      <c r="J46" s="4"/>
      <c r="K46" s="4"/>
    </row>
    <row r="47" spans="3:11">
      <c r="C47" s="4"/>
      <c r="E47" s="4"/>
      <c r="G47" s="4"/>
      <c r="I47" s="4"/>
      <c r="J47" s="4"/>
      <c r="K47" s="4"/>
    </row>
    <row r="48" spans="3:11">
      <c r="C48" s="4"/>
      <c r="E48" s="4"/>
      <c r="G48" s="4"/>
      <c r="I48" s="4"/>
      <c r="J48" s="4"/>
      <c r="K48" s="4"/>
    </row>
    <row r="49" spans="3:11">
      <c r="C49" s="4"/>
      <c r="E49" s="4"/>
      <c r="G49" s="4"/>
      <c r="I49" s="4"/>
      <c r="J49" s="4"/>
      <c r="K49" s="4"/>
    </row>
    <row r="50" spans="3:11">
      <c r="C50" s="4"/>
      <c r="E50" s="4"/>
      <c r="G50" s="4"/>
      <c r="I50" s="4"/>
      <c r="J50" s="4"/>
      <c r="K50" s="4"/>
    </row>
    <row r="51" spans="3:11">
      <c r="C51" s="4"/>
      <c r="E51" s="4"/>
      <c r="G51" s="4"/>
      <c r="I51" s="4"/>
      <c r="J51" s="4"/>
      <c r="K51" s="4"/>
    </row>
    <row r="52" spans="3:11">
      <c r="C52" s="4"/>
      <c r="E52" s="4"/>
      <c r="G52" s="4"/>
      <c r="I52" s="4"/>
      <c r="J52" s="4"/>
      <c r="K52" s="4"/>
    </row>
    <row r="53" spans="3:11">
      <c r="C53" s="4"/>
      <c r="E53" s="4"/>
      <c r="G53" s="4"/>
      <c r="I53" s="4"/>
      <c r="J53" s="4"/>
      <c r="K53" s="4"/>
    </row>
    <row r="54" spans="3:11">
      <c r="C54" s="4"/>
      <c r="E54" s="4"/>
      <c r="G54" s="4"/>
      <c r="I54" s="4"/>
      <c r="J54" s="4"/>
      <c r="K54" s="4"/>
    </row>
    <row r="55" spans="3:11">
      <c r="C55" s="4"/>
      <c r="E55" s="4"/>
      <c r="G55" s="4"/>
      <c r="I55" s="4"/>
      <c r="J55" s="4"/>
      <c r="K55" s="4"/>
    </row>
    <row r="56" spans="3:11">
      <c r="C56" s="4"/>
      <c r="E56" s="4"/>
      <c r="G56" s="4"/>
      <c r="I56" s="4"/>
      <c r="J56" s="4"/>
      <c r="K56" s="4"/>
    </row>
    <row r="57" spans="3:11">
      <c r="C57" s="4"/>
      <c r="E57" s="4"/>
      <c r="G57" s="4"/>
      <c r="I57" s="4"/>
      <c r="J57" s="4"/>
      <c r="K57" s="4"/>
    </row>
    <row r="58" spans="3:11">
      <c r="C58" s="4"/>
      <c r="E58" s="4"/>
      <c r="G58" s="4"/>
      <c r="I58" s="4"/>
      <c r="J58" s="4"/>
      <c r="K58" s="4"/>
    </row>
    <row r="59" spans="3:11">
      <c r="C59" s="4"/>
      <c r="E59" s="4"/>
      <c r="G59" s="4"/>
      <c r="I59" s="4"/>
      <c r="J59" s="4"/>
      <c r="K59" s="4"/>
    </row>
    <row r="60" spans="3:11">
      <c r="C60" s="4"/>
      <c r="E60" s="4"/>
      <c r="G60" s="4"/>
      <c r="I60" s="4"/>
      <c r="J60" s="4"/>
      <c r="K60" s="4"/>
    </row>
    <row r="61" spans="3:11">
      <c r="C61" s="4"/>
      <c r="E61" s="4"/>
      <c r="G61" s="4"/>
      <c r="I61" s="4"/>
      <c r="J61" s="4"/>
      <c r="K61" s="4"/>
    </row>
    <row r="62" spans="3:11">
      <c r="C62" s="4"/>
      <c r="E62" s="4"/>
      <c r="G62" s="4"/>
      <c r="I62" s="4"/>
      <c r="J62" s="4"/>
      <c r="K62" s="4"/>
    </row>
    <row r="69" spans="3:11">
      <c r="C69" s="4"/>
      <c r="E69" s="4"/>
      <c r="G69" s="4"/>
      <c r="I69" s="4"/>
      <c r="J69" s="4"/>
      <c r="K69" s="4"/>
    </row>
    <row r="70" spans="3:11">
      <c r="C70" s="4"/>
      <c r="E70" s="4"/>
      <c r="G70" s="4"/>
      <c r="I70" s="4"/>
      <c r="J70" s="4"/>
      <c r="K70" s="4"/>
    </row>
    <row r="71" spans="3:11">
      <c r="C71" s="4"/>
      <c r="E71" s="4"/>
      <c r="G71" s="4"/>
      <c r="I71" s="4"/>
      <c r="J71" s="4"/>
      <c r="K71" s="4"/>
    </row>
    <row r="77" spans="3:11">
      <c r="C77" s="4"/>
      <c r="E77" s="4"/>
      <c r="G77" s="4"/>
      <c r="I77" s="4"/>
      <c r="J77" s="4"/>
      <c r="K77" s="4"/>
    </row>
    <row r="78" spans="3:11">
      <c r="C78" s="4"/>
      <c r="E78" s="4"/>
      <c r="G78" s="4"/>
      <c r="I78" s="4"/>
      <c r="J78" s="4"/>
      <c r="K78" s="4"/>
    </row>
    <row r="79" spans="3:11">
      <c r="C79" s="4"/>
      <c r="E79" s="4"/>
      <c r="G79" s="4"/>
      <c r="I79" s="4"/>
      <c r="J79" s="4"/>
      <c r="K79" s="4"/>
    </row>
    <row r="87" spans="3:11">
      <c r="C87" s="4"/>
      <c r="E87" s="4"/>
      <c r="G87" s="4"/>
      <c r="I87" s="4"/>
      <c r="J87" s="4"/>
      <c r="K87" s="4"/>
    </row>
    <row r="88" spans="3:11">
      <c r="C88" s="4"/>
      <c r="E88" s="4"/>
      <c r="G88" s="4"/>
      <c r="I88" s="4"/>
      <c r="J88" s="4"/>
      <c r="K88" s="4"/>
    </row>
    <row r="95" spans="3:11">
      <c r="C95" s="4"/>
      <c r="E95" s="4"/>
      <c r="G95" s="4"/>
      <c r="I95" s="4"/>
      <c r="J95" s="4"/>
      <c r="K95" s="4"/>
    </row>
    <row r="96" spans="3:11">
      <c r="C96" s="4"/>
      <c r="E96" s="4"/>
      <c r="G96" s="4"/>
      <c r="I96" s="4"/>
      <c r="J96" s="4"/>
      <c r="K96" s="4"/>
    </row>
    <row r="97" spans="3:11">
      <c r="C97" s="4"/>
      <c r="E97" s="4"/>
      <c r="G97" s="4"/>
      <c r="I97" s="4"/>
      <c r="J97" s="4"/>
      <c r="K97" s="4"/>
    </row>
    <row r="103" spans="3:11">
      <c r="C103" s="4"/>
      <c r="E103" s="4"/>
      <c r="G103" s="4"/>
      <c r="I103" s="4"/>
      <c r="J103" s="4"/>
      <c r="K103" s="4"/>
    </row>
    <row r="104" spans="3:11">
      <c r="C104" s="4"/>
      <c r="E104" s="4"/>
      <c r="G104" s="4"/>
      <c r="I104" s="4"/>
      <c r="J104" s="4"/>
      <c r="K104" s="4"/>
    </row>
    <row r="105" spans="3:11">
      <c r="C105" s="4"/>
      <c r="E105" s="4"/>
      <c r="G105" s="4"/>
      <c r="I105" s="4"/>
      <c r="J105" s="4"/>
      <c r="K105" s="4"/>
    </row>
    <row r="110" spans="3:11">
      <c r="C110" s="4"/>
      <c r="E110" s="4"/>
      <c r="G110" s="4"/>
      <c r="I110" s="4"/>
      <c r="J110" s="4"/>
      <c r="K110" s="4"/>
    </row>
    <row r="111" spans="3:11">
      <c r="C111" s="4"/>
      <c r="E111" s="4"/>
      <c r="G111" s="4"/>
      <c r="I111" s="4"/>
      <c r="J111" s="4"/>
      <c r="K111" s="4"/>
    </row>
    <row r="112" spans="3:11">
      <c r="C112" s="4"/>
      <c r="E112" s="4"/>
      <c r="G112" s="4"/>
      <c r="I112" s="4"/>
      <c r="J112" s="4"/>
      <c r="K112" s="4"/>
    </row>
    <row r="116" spans="3:11">
      <c r="C116" s="4"/>
      <c r="E116" s="4"/>
      <c r="G116" s="4"/>
      <c r="I116" s="4"/>
      <c r="J116" s="4"/>
      <c r="K116" s="4"/>
    </row>
    <row r="117" spans="3:11">
      <c r="C117" s="4"/>
      <c r="E117" s="4"/>
      <c r="G117" s="4"/>
      <c r="I117" s="4"/>
      <c r="J117" s="4"/>
      <c r="K117" s="4"/>
    </row>
    <row r="124" spans="3:11">
      <c r="C124" s="4"/>
      <c r="E124" s="4"/>
      <c r="G124" s="4"/>
      <c r="I124" s="4"/>
      <c r="J124" s="4"/>
      <c r="K124" s="4"/>
    </row>
    <row r="125" spans="3:11">
      <c r="C125" s="4"/>
      <c r="E125" s="4"/>
      <c r="G125" s="4"/>
      <c r="I125" s="4"/>
      <c r="J125" s="4"/>
      <c r="K125" s="4"/>
    </row>
    <row r="126" spans="3:11">
      <c r="C126" s="4"/>
      <c r="E126" s="4"/>
      <c r="G126" s="4"/>
      <c r="I126" s="4"/>
      <c r="J126" s="4"/>
      <c r="K126" s="4"/>
    </row>
    <row r="132" spans="3:11">
      <c r="C132" s="4"/>
      <c r="E132" s="4"/>
      <c r="G132" s="4"/>
      <c r="I132" s="4"/>
      <c r="J132" s="4"/>
      <c r="K132" s="4"/>
    </row>
    <row r="133" spans="3:11">
      <c r="C133" s="4"/>
      <c r="E133" s="4"/>
      <c r="G133" s="4"/>
      <c r="I133" s="4"/>
      <c r="J133" s="4"/>
      <c r="K133" s="4"/>
    </row>
    <row r="134" spans="3:11">
      <c r="C134" s="4"/>
      <c r="E134" s="4"/>
      <c r="G134" s="4"/>
      <c r="I134" s="4"/>
      <c r="J134" s="4"/>
      <c r="K134" s="4"/>
    </row>
    <row r="139" spans="3:11">
      <c r="C139" s="4"/>
      <c r="E139" s="4"/>
      <c r="G139" s="4"/>
      <c r="I139" s="4"/>
      <c r="J139" s="4"/>
      <c r="K139" s="4"/>
    </row>
    <row r="140" spans="3:11">
      <c r="C140" s="4"/>
      <c r="E140" s="4"/>
      <c r="G140" s="4"/>
      <c r="I140" s="4"/>
      <c r="J140" s="4"/>
      <c r="K140" s="4"/>
    </row>
    <row r="141" spans="3:11">
      <c r="C141" s="4"/>
      <c r="E141" s="4"/>
      <c r="G141" s="4"/>
      <c r="I141" s="4"/>
      <c r="J141" s="4"/>
      <c r="K141" s="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2"/>
  <sheetViews>
    <sheetView workbookViewId="0">
      <selection activeCell="H8" sqref="H8"/>
    </sheetView>
  </sheetViews>
  <sheetFormatPr defaultColWidth="9" defaultRowHeight="12.75"/>
  <cols>
    <col min="1" max="1" width="9.71428571428571" style="4" customWidth="1"/>
    <col min="2" max="2" width="14.5714285714286" style="4" customWidth="1"/>
    <col min="3" max="3" width="7.28571428571429" style="25" customWidth="1"/>
    <col min="4" max="4" width="12.2857142857143" style="4" customWidth="1"/>
    <col min="5" max="5" width="12.2857142857143" style="26" customWidth="1"/>
    <col min="6" max="6" width="13.1428571428571" style="4" customWidth="1"/>
    <col min="7" max="7" width="20.7142857142857" style="27" customWidth="1"/>
    <col min="8" max="8" width="6.42857142857143" style="4" customWidth="1"/>
    <col min="9" max="9" width="11.2857142857143" style="28" customWidth="1"/>
    <col min="10" max="11" width="11.1428571428571" style="28" customWidth="1"/>
    <col min="12" max="12" width="13.8571428571429" style="4" customWidth="1"/>
    <col min="13" max="13" width="27.5714285714286" style="4" customWidth="1"/>
    <col min="14" max="14" width="3" style="4" customWidth="1"/>
    <col min="15" max="16384" width="9.14285714285714" style="4"/>
  </cols>
  <sheetData>
    <row r="1" spans="1:13">
      <c r="A1" s="29" t="s">
        <v>0</v>
      </c>
      <c r="B1" s="29" t="s">
        <v>1</v>
      </c>
      <c r="C1" s="30" t="s">
        <v>2</v>
      </c>
      <c r="D1" s="29" t="s">
        <v>3</v>
      </c>
      <c r="E1" s="31" t="s">
        <v>4</v>
      </c>
      <c r="F1" s="29" t="s">
        <v>5</v>
      </c>
      <c r="G1" s="32" t="s">
        <v>6</v>
      </c>
      <c r="H1" s="4" t="s">
        <v>7</v>
      </c>
      <c r="I1" s="43" t="s">
        <v>8</v>
      </c>
      <c r="J1" s="28" t="s">
        <v>9</v>
      </c>
      <c r="K1" s="44" t="s">
        <v>10</v>
      </c>
      <c r="L1" s="45" t="s">
        <v>11</v>
      </c>
      <c r="M1" s="4" t="s">
        <v>12</v>
      </c>
    </row>
    <row r="2" spans="1:14">
      <c r="A2" s="33">
        <v>20171113</v>
      </c>
      <c r="B2" s="34" t="s">
        <v>13</v>
      </c>
      <c r="C2" s="3" t="s">
        <v>63</v>
      </c>
      <c r="D2" s="34" t="s">
        <v>64</v>
      </c>
      <c r="E2" s="35" t="s">
        <v>65</v>
      </c>
      <c r="F2" s="33" t="s">
        <v>66</v>
      </c>
      <c r="G2" s="34" t="s">
        <v>67</v>
      </c>
      <c r="H2" s="4">
        <v>1</v>
      </c>
      <c r="I2" s="46">
        <v>1815.47</v>
      </c>
      <c r="J2" s="28">
        <v>1058.84</v>
      </c>
      <c r="K2" s="28">
        <v>0</v>
      </c>
      <c r="L2" s="28"/>
      <c r="M2" s="28"/>
      <c r="N2" s="28"/>
    </row>
    <row r="3" spans="1:14">
      <c r="A3" s="33">
        <v>20171113</v>
      </c>
      <c r="B3" s="34" t="s">
        <v>13</v>
      </c>
      <c r="C3" s="3" t="s">
        <v>14</v>
      </c>
      <c r="D3" s="34" t="s">
        <v>15</v>
      </c>
      <c r="E3" s="35" t="s">
        <v>16</v>
      </c>
      <c r="F3" s="33" t="s">
        <v>17</v>
      </c>
      <c r="G3" s="34" t="s">
        <v>18</v>
      </c>
      <c r="H3" s="4">
        <v>10</v>
      </c>
      <c r="I3" s="46">
        <v>19611.73</v>
      </c>
      <c r="J3" s="28">
        <v>15205.65</v>
      </c>
      <c r="K3" s="28">
        <v>12448.82</v>
      </c>
      <c r="L3" s="28"/>
      <c r="M3" s="28"/>
      <c r="N3" s="28"/>
    </row>
    <row r="4" spans="1:14">
      <c r="A4" s="33">
        <v>20171113</v>
      </c>
      <c r="B4" s="34" t="s">
        <v>19</v>
      </c>
      <c r="C4" s="3" t="s">
        <v>20</v>
      </c>
      <c r="D4" s="34" t="s">
        <v>21</v>
      </c>
      <c r="E4" s="35" t="s">
        <v>22</v>
      </c>
      <c r="F4" s="33" t="s">
        <v>23</v>
      </c>
      <c r="G4" s="34" t="s">
        <v>24</v>
      </c>
      <c r="H4" s="4">
        <v>1</v>
      </c>
      <c r="I4" s="46">
        <v>14836.98</v>
      </c>
      <c r="J4" s="28">
        <v>12339.46</v>
      </c>
      <c r="K4" s="28">
        <v>9132</v>
      </c>
      <c r="L4" s="28"/>
      <c r="M4" s="28"/>
      <c r="N4" s="28"/>
    </row>
    <row r="5" spans="1:14">
      <c r="A5" s="33">
        <v>20171113</v>
      </c>
      <c r="B5" s="34" t="s">
        <v>25</v>
      </c>
      <c r="C5" s="3" t="s">
        <v>26</v>
      </c>
      <c r="D5" s="34" t="s">
        <v>27</v>
      </c>
      <c r="E5" s="35" t="s">
        <v>28</v>
      </c>
      <c r="F5" s="33" t="s">
        <v>29</v>
      </c>
      <c r="G5" s="34" t="s">
        <v>30</v>
      </c>
      <c r="H5" s="4">
        <v>6</v>
      </c>
      <c r="I5" s="46">
        <v>9866.09</v>
      </c>
      <c r="J5" s="28">
        <v>8602.14</v>
      </c>
      <c r="K5" s="28">
        <v>5876.92</v>
      </c>
      <c r="L5" s="28"/>
      <c r="M5" s="28"/>
      <c r="N5" s="28"/>
    </row>
    <row r="6" spans="1:14">
      <c r="A6" s="33">
        <v>20171113</v>
      </c>
      <c r="B6" s="34" t="s">
        <v>31</v>
      </c>
      <c r="C6" s="3" t="s">
        <v>32</v>
      </c>
      <c r="D6" s="34" t="s">
        <v>33</v>
      </c>
      <c r="E6" s="35" t="s">
        <v>34</v>
      </c>
      <c r="F6" s="33" t="s">
        <v>29</v>
      </c>
      <c r="G6" s="34" t="s">
        <v>35</v>
      </c>
      <c r="H6" s="4">
        <v>7</v>
      </c>
      <c r="I6" s="46">
        <v>15655.65</v>
      </c>
      <c r="J6" s="28">
        <v>14999.93</v>
      </c>
      <c r="K6" s="28">
        <v>11336.86</v>
      </c>
      <c r="L6" s="28"/>
      <c r="M6" s="28" t="s">
        <v>36</v>
      </c>
      <c r="N6" s="28"/>
    </row>
    <row r="7" spans="1:14">
      <c r="A7" s="33">
        <v>20171113</v>
      </c>
      <c r="B7" s="34" t="s">
        <v>31</v>
      </c>
      <c r="C7" s="3" t="s">
        <v>68</v>
      </c>
      <c r="D7" s="34" t="s">
        <v>69</v>
      </c>
      <c r="E7" s="35" t="s">
        <v>70</v>
      </c>
      <c r="F7" s="33" t="s">
        <v>71</v>
      </c>
      <c r="G7" s="34" t="s">
        <v>72</v>
      </c>
      <c r="H7" s="4">
        <v>1</v>
      </c>
      <c r="I7" s="46">
        <v>1092.45</v>
      </c>
      <c r="J7" s="28">
        <v>9832</v>
      </c>
      <c r="K7" s="28">
        <v>5019.95</v>
      </c>
      <c r="L7" s="28"/>
      <c r="M7" s="28"/>
      <c r="N7" s="28"/>
    </row>
    <row r="8" spans="1:14">
      <c r="A8" s="33">
        <v>20171113</v>
      </c>
      <c r="B8" s="34" t="s">
        <v>37</v>
      </c>
      <c r="C8" s="3" t="s">
        <v>38</v>
      </c>
      <c r="D8" s="34" t="s">
        <v>39</v>
      </c>
      <c r="E8" s="35" t="s">
        <v>40</v>
      </c>
      <c r="F8" s="33" t="s">
        <v>29</v>
      </c>
      <c r="G8" s="34" t="s">
        <v>41</v>
      </c>
      <c r="H8" s="4">
        <v>9</v>
      </c>
      <c r="I8" s="46">
        <v>6662.11</v>
      </c>
      <c r="J8" s="28">
        <v>5632.51</v>
      </c>
      <c r="K8" s="28">
        <v>3111.84</v>
      </c>
      <c r="L8" s="28" t="s">
        <v>42</v>
      </c>
      <c r="M8" s="28" t="s">
        <v>42</v>
      </c>
      <c r="N8" s="28"/>
    </row>
    <row r="9" spans="1:14">
      <c r="A9" s="33">
        <v>20171113</v>
      </c>
      <c r="B9" s="34" t="s">
        <v>55</v>
      </c>
      <c r="C9" s="3" t="s">
        <v>73</v>
      </c>
      <c r="D9" s="34" t="s">
        <v>74</v>
      </c>
      <c r="E9" s="35" t="s">
        <v>75</v>
      </c>
      <c r="F9" s="33" t="s">
        <v>29</v>
      </c>
      <c r="G9" s="34" t="s">
        <v>76</v>
      </c>
      <c r="H9" s="4">
        <v>4</v>
      </c>
      <c r="I9" s="46">
        <v>5914.49</v>
      </c>
      <c r="J9" s="28">
        <v>5157.62</v>
      </c>
      <c r="K9" s="28">
        <v>916.340000000004</v>
      </c>
      <c r="L9" s="28" t="s">
        <v>77</v>
      </c>
      <c r="M9" s="28" t="s">
        <v>78</v>
      </c>
      <c r="N9" s="28"/>
    </row>
    <row r="10" spans="1:14">
      <c r="A10" s="33">
        <v>20171113</v>
      </c>
      <c r="B10" s="34" t="s">
        <v>59</v>
      </c>
      <c r="C10" s="3" t="s">
        <v>79</v>
      </c>
      <c r="D10" s="34" t="s">
        <v>80</v>
      </c>
      <c r="E10" s="35" t="s">
        <v>81</v>
      </c>
      <c r="F10" s="33" t="s">
        <v>71</v>
      </c>
      <c r="G10" s="34" t="s">
        <v>82</v>
      </c>
      <c r="H10" s="4">
        <v>7</v>
      </c>
      <c r="I10" s="46">
        <v>8948.27</v>
      </c>
      <c r="J10" s="28">
        <v>19460.09</v>
      </c>
      <c r="K10" s="28">
        <v>15714</v>
      </c>
      <c r="L10" s="28"/>
      <c r="M10" s="28"/>
      <c r="N10" s="28"/>
    </row>
    <row r="11" spans="1:14">
      <c r="A11" s="36">
        <v>20171026</v>
      </c>
      <c r="B11" s="37" t="s">
        <v>13</v>
      </c>
      <c r="C11" s="38" t="s">
        <v>43</v>
      </c>
      <c r="D11" s="37" t="s">
        <v>44</v>
      </c>
      <c r="E11" s="36">
        <v>18017402525</v>
      </c>
      <c r="F11" s="37" t="s">
        <v>23</v>
      </c>
      <c r="G11" s="36" t="s">
        <v>45</v>
      </c>
      <c r="H11" s="4">
        <v>12</v>
      </c>
      <c r="I11" s="47">
        <v>24019.08</v>
      </c>
      <c r="J11" s="28">
        <v>20097.47</v>
      </c>
      <c r="K11" s="28">
        <v>17384.63</v>
      </c>
      <c r="L11" s="28"/>
      <c r="M11" s="28" t="s">
        <v>46</v>
      </c>
      <c r="N11" s="28"/>
    </row>
    <row r="12" spans="1:14">
      <c r="A12" s="36">
        <v>20171026</v>
      </c>
      <c r="B12" s="37" t="s">
        <v>47</v>
      </c>
      <c r="C12" s="38" t="s">
        <v>48</v>
      </c>
      <c r="D12" s="37" t="s">
        <v>49</v>
      </c>
      <c r="E12" s="36">
        <v>18581883757</v>
      </c>
      <c r="F12" s="37" t="s">
        <v>29</v>
      </c>
      <c r="G12" s="36" t="s">
        <v>50</v>
      </c>
      <c r="H12" s="4">
        <v>5</v>
      </c>
      <c r="I12" s="47">
        <v>5192.92</v>
      </c>
      <c r="J12" s="28">
        <v>17701.06</v>
      </c>
      <c r="K12" s="28">
        <v>14220</v>
      </c>
      <c r="L12" s="28"/>
      <c r="M12" s="28"/>
      <c r="N12" s="28"/>
    </row>
    <row r="13" spans="1:14">
      <c r="A13" s="36">
        <v>20171026</v>
      </c>
      <c r="B13" s="37" t="s">
        <v>51</v>
      </c>
      <c r="C13" s="38" t="s">
        <v>52</v>
      </c>
      <c r="D13" s="37" t="s">
        <v>53</v>
      </c>
      <c r="E13" s="36">
        <v>15191477292</v>
      </c>
      <c r="F13" s="37" t="s">
        <v>29</v>
      </c>
      <c r="G13" s="36" t="s">
        <v>54</v>
      </c>
      <c r="H13" s="4">
        <v>5</v>
      </c>
      <c r="I13" s="47">
        <v>6315.47</v>
      </c>
      <c r="J13" s="28">
        <v>9539.34</v>
      </c>
      <c r="K13" s="28">
        <v>7222.74</v>
      </c>
      <c r="L13" s="28"/>
      <c r="M13" s="28"/>
      <c r="N13" s="28"/>
    </row>
    <row r="14" spans="1:14">
      <c r="A14" s="36">
        <v>20171026</v>
      </c>
      <c r="B14" s="37" t="s">
        <v>55</v>
      </c>
      <c r="C14" s="38" t="s">
        <v>56</v>
      </c>
      <c r="D14" s="37" t="s">
        <v>57</v>
      </c>
      <c r="E14" s="36">
        <v>13828496301</v>
      </c>
      <c r="F14" s="37" t="s">
        <v>23</v>
      </c>
      <c r="G14" s="36" t="s">
        <v>58</v>
      </c>
      <c r="H14" s="4">
        <v>8</v>
      </c>
      <c r="I14" s="47">
        <v>16415.25</v>
      </c>
      <c r="J14" s="28">
        <v>14686.56</v>
      </c>
      <c r="K14" s="28">
        <v>10896.48</v>
      </c>
      <c r="L14" s="28"/>
      <c r="M14" s="28"/>
      <c r="N14" s="28"/>
    </row>
    <row r="15" spans="1:14">
      <c r="A15" s="36">
        <v>20171026</v>
      </c>
      <c r="B15" s="37" t="s">
        <v>83</v>
      </c>
      <c r="C15" s="38" t="s">
        <v>84</v>
      </c>
      <c r="D15" s="37" t="s">
        <v>85</v>
      </c>
      <c r="E15" s="36">
        <v>18260622293</v>
      </c>
      <c r="F15" s="37" t="s">
        <v>23</v>
      </c>
      <c r="G15" s="36" t="s">
        <v>86</v>
      </c>
      <c r="H15" s="4">
        <v>8</v>
      </c>
      <c r="I15" s="47">
        <v>10039.17</v>
      </c>
      <c r="J15" s="48">
        <v>20176.13</v>
      </c>
      <c r="K15" s="48">
        <v>15120</v>
      </c>
      <c r="L15" s="48"/>
      <c r="M15" s="48"/>
      <c r="N15" s="48"/>
    </row>
    <row r="16" spans="1:14">
      <c r="A16" s="39"/>
      <c r="B16" s="40"/>
      <c r="C16" s="40"/>
      <c r="D16" s="40"/>
      <c r="E16" s="41"/>
      <c r="F16" s="39"/>
      <c r="G16" s="40"/>
      <c r="I16" s="49"/>
      <c r="L16" s="28"/>
      <c r="M16" s="28"/>
      <c r="N16" s="28"/>
    </row>
    <row r="17" spans="1:14">
      <c r="A17" s="39"/>
      <c r="B17" s="40"/>
      <c r="C17" s="40"/>
      <c r="D17" s="40"/>
      <c r="E17" s="41"/>
      <c r="F17" s="39"/>
      <c r="G17" s="40"/>
      <c r="I17" s="49"/>
      <c r="L17" s="28"/>
      <c r="M17" s="28"/>
      <c r="N17" s="28"/>
    </row>
    <row r="18" spans="1:14">
      <c r="A18" s="39"/>
      <c r="B18" s="40"/>
      <c r="C18" s="40"/>
      <c r="D18" s="40"/>
      <c r="E18" s="41"/>
      <c r="F18" s="39"/>
      <c r="G18" s="40"/>
      <c r="I18" s="49"/>
      <c r="L18" s="28"/>
      <c r="M18" s="28"/>
      <c r="N18" s="28"/>
    </row>
    <row r="19" spans="1:14">
      <c r="A19" s="39"/>
      <c r="B19" s="40"/>
      <c r="C19" s="40"/>
      <c r="D19" s="40"/>
      <c r="E19" s="41"/>
      <c r="F19" s="39"/>
      <c r="G19" s="40"/>
      <c r="I19" s="49"/>
      <c r="L19" s="28"/>
      <c r="M19" s="28"/>
      <c r="N19" s="28"/>
    </row>
    <row r="20" spans="1:13">
      <c r="A20" s="39"/>
      <c r="B20" s="40"/>
      <c r="C20" s="40"/>
      <c r="D20" s="40"/>
      <c r="E20" s="41"/>
      <c r="F20" s="39"/>
      <c r="G20" s="40"/>
      <c r="I20" s="49"/>
      <c r="L20" s="28"/>
      <c r="M20" s="28"/>
    </row>
    <row r="21" spans="1:13">
      <c r="A21" s="39"/>
      <c r="B21" s="40"/>
      <c r="C21" s="40"/>
      <c r="D21" s="40"/>
      <c r="E21" s="41"/>
      <c r="F21" s="39"/>
      <c r="G21" s="40"/>
      <c r="I21" s="49"/>
      <c r="L21" s="28"/>
      <c r="M21" s="28"/>
    </row>
    <row r="22" spans="1:13">
      <c r="A22" s="39"/>
      <c r="B22" s="40"/>
      <c r="C22" s="40"/>
      <c r="D22" s="40"/>
      <c r="E22" s="41"/>
      <c r="F22" s="39"/>
      <c r="G22" s="40"/>
      <c r="I22" s="49"/>
      <c r="L22" s="28"/>
      <c r="M22" s="28"/>
    </row>
    <row r="31" spans="3:11">
      <c r="C31" s="42"/>
      <c r="E31" s="4"/>
      <c r="G31" s="4"/>
      <c r="I31" s="4"/>
      <c r="J31" s="4"/>
      <c r="K31" s="4"/>
    </row>
    <row r="32" spans="3:11">
      <c r="C32" s="42"/>
      <c r="E32" s="4"/>
      <c r="G32" s="4"/>
      <c r="I32" s="4"/>
      <c r="J32" s="4"/>
      <c r="K32" s="4"/>
    </row>
    <row r="33" spans="3:11">
      <c r="C33" s="42"/>
      <c r="E33" s="4"/>
      <c r="G33" s="4"/>
      <c r="I33" s="4"/>
      <c r="J33" s="4"/>
      <c r="K33" s="4"/>
    </row>
    <row r="41" spans="3:11">
      <c r="C41" s="42"/>
      <c r="E41" s="4"/>
      <c r="G41" s="4"/>
      <c r="I41" s="4"/>
      <c r="J41" s="4"/>
      <c r="K41" s="4"/>
    </row>
    <row r="42" spans="3:11">
      <c r="C42" s="42"/>
      <c r="E42" s="4"/>
      <c r="G42" s="4"/>
      <c r="I42" s="4"/>
      <c r="J42" s="4"/>
      <c r="K42" s="4"/>
    </row>
    <row r="43" spans="3:11">
      <c r="C43" s="42"/>
      <c r="E43" s="4"/>
      <c r="G43" s="4"/>
      <c r="I43" s="4"/>
      <c r="J43" s="4"/>
      <c r="K43" s="4"/>
    </row>
    <row r="48" spans="3:11">
      <c r="C48" s="42"/>
      <c r="E48" s="4"/>
      <c r="G48" s="4"/>
      <c r="I48" s="4"/>
      <c r="J48" s="4"/>
      <c r="K48" s="4"/>
    </row>
    <row r="49" spans="3:11">
      <c r="C49" s="42"/>
      <c r="E49" s="4"/>
      <c r="G49" s="4"/>
      <c r="I49" s="4"/>
      <c r="J49" s="4"/>
      <c r="K49" s="4"/>
    </row>
    <row r="50" spans="3:11">
      <c r="C50" s="42"/>
      <c r="E50" s="4"/>
      <c r="G50" s="4"/>
      <c r="I50" s="4"/>
      <c r="J50" s="4"/>
      <c r="K50" s="4"/>
    </row>
    <row r="51" spans="3:11">
      <c r="C51" s="42"/>
      <c r="E51" s="4"/>
      <c r="G51" s="4"/>
      <c r="I51" s="4"/>
      <c r="J51" s="4"/>
      <c r="K51" s="4"/>
    </row>
    <row r="52" spans="3:11">
      <c r="C52" s="42"/>
      <c r="E52" s="4"/>
      <c r="G52" s="4"/>
      <c r="I52" s="4"/>
      <c r="J52" s="4"/>
      <c r="K52" s="4"/>
    </row>
    <row r="53" spans="3:11">
      <c r="C53" s="42"/>
      <c r="E53" s="4"/>
      <c r="G53" s="4"/>
      <c r="I53" s="4"/>
      <c r="J53" s="4"/>
      <c r="K53" s="4"/>
    </row>
    <row r="54" spans="3:11">
      <c r="C54" s="42"/>
      <c r="E54" s="4"/>
      <c r="G54" s="4"/>
      <c r="I54" s="4"/>
      <c r="J54" s="4"/>
      <c r="K54" s="4"/>
    </row>
    <row r="55" spans="3:11">
      <c r="C55" s="42"/>
      <c r="E55" s="4"/>
      <c r="G55" s="4"/>
      <c r="I55" s="4"/>
      <c r="J55" s="4"/>
      <c r="K55" s="4"/>
    </row>
    <row r="56" spans="3:11">
      <c r="C56" s="42"/>
      <c r="E56" s="4"/>
      <c r="G56" s="4"/>
      <c r="I56" s="4"/>
      <c r="J56" s="4"/>
      <c r="K56" s="4"/>
    </row>
    <row r="57" spans="3:11">
      <c r="C57" s="42"/>
      <c r="E57" s="4"/>
      <c r="G57" s="4"/>
      <c r="I57" s="4"/>
      <c r="J57" s="4"/>
      <c r="K57" s="4"/>
    </row>
    <row r="58" spans="3:11">
      <c r="C58" s="42"/>
      <c r="E58" s="4"/>
      <c r="G58" s="4"/>
      <c r="I58" s="4"/>
      <c r="J58" s="4"/>
      <c r="K58" s="4"/>
    </row>
    <row r="59" spans="3:11">
      <c r="C59" s="42"/>
      <c r="E59" s="4"/>
      <c r="G59" s="4"/>
      <c r="I59" s="4"/>
      <c r="J59" s="4"/>
      <c r="K59" s="4"/>
    </row>
    <row r="60" spans="3:11">
      <c r="C60" s="42"/>
      <c r="E60" s="4"/>
      <c r="G60" s="4"/>
      <c r="I60" s="4"/>
      <c r="J60" s="4"/>
      <c r="K60" s="4"/>
    </row>
    <row r="61" spans="3:11">
      <c r="C61" s="42"/>
      <c r="E61" s="4"/>
      <c r="G61" s="4"/>
      <c r="I61" s="4"/>
      <c r="J61" s="4"/>
      <c r="K61" s="4"/>
    </row>
    <row r="62" spans="3:11">
      <c r="C62" s="42"/>
      <c r="E62" s="4"/>
      <c r="G62" s="4"/>
      <c r="I62" s="4"/>
      <c r="J62" s="4"/>
      <c r="K62" s="4"/>
    </row>
    <row r="63" spans="3:11">
      <c r="C63" s="42"/>
      <c r="E63" s="4"/>
      <c r="G63" s="4"/>
      <c r="I63" s="4"/>
      <c r="J63" s="4"/>
      <c r="K63" s="4"/>
    </row>
    <row r="64" spans="3:11">
      <c r="C64" s="42"/>
      <c r="E64" s="4"/>
      <c r="G64" s="4"/>
      <c r="I64" s="4"/>
      <c r="J64" s="4"/>
      <c r="K64" s="4"/>
    </row>
    <row r="65" spans="3:11">
      <c r="C65" s="42"/>
      <c r="E65" s="4"/>
      <c r="G65" s="4"/>
      <c r="I65" s="4"/>
      <c r="J65" s="4"/>
      <c r="K65" s="4"/>
    </row>
    <row r="66" spans="3:11">
      <c r="C66" s="42"/>
      <c r="E66" s="4"/>
      <c r="G66" s="4"/>
      <c r="I66" s="4"/>
      <c r="J66" s="4"/>
      <c r="K66" s="4"/>
    </row>
    <row r="67" spans="3:11">
      <c r="C67" s="42"/>
      <c r="E67" s="4"/>
      <c r="G67" s="4"/>
      <c r="I67" s="4"/>
      <c r="J67" s="4"/>
      <c r="K67" s="4"/>
    </row>
    <row r="68" spans="3:11">
      <c r="C68" s="42"/>
      <c r="E68" s="4"/>
      <c r="G68" s="4"/>
      <c r="I68" s="4"/>
      <c r="J68" s="4"/>
      <c r="K68" s="4"/>
    </row>
    <row r="69" spans="3:11">
      <c r="C69" s="42"/>
      <c r="E69" s="4"/>
      <c r="G69" s="4"/>
      <c r="I69" s="4"/>
      <c r="J69" s="4"/>
      <c r="K69" s="4"/>
    </row>
    <row r="70" spans="3:11">
      <c r="C70" s="42"/>
      <c r="E70" s="4"/>
      <c r="G70" s="4"/>
      <c r="I70" s="4"/>
      <c r="J70" s="4"/>
      <c r="K70" s="4"/>
    </row>
    <row r="71" spans="3:11">
      <c r="C71" s="42"/>
      <c r="E71" s="4"/>
      <c r="G71" s="4"/>
      <c r="I71" s="4"/>
      <c r="J71" s="4"/>
      <c r="K71" s="4"/>
    </row>
    <row r="72" spans="3:11">
      <c r="C72" s="42"/>
      <c r="E72" s="4"/>
      <c r="G72" s="4"/>
      <c r="I72" s="4"/>
      <c r="J72" s="4"/>
      <c r="K72" s="4"/>
    </row>
    <row r="73" spans="3:11">
      <c r="C73" s="42"/>
      <c r="E73" s="4"/>
      <c r="G73" s="4"/>
      <c r="I73" s="4"/>
      <c r="J73" s="4"/>
      <c r="K73" s="4"/>
    </row>
    <row r="80" spans="3:11">
      <c r="C80" s="42"/>
      <c r="E80" s="4"/>
      <c r="G80" s="4"/>
      <c r="I80" s="4"/>
      <c r="J80" s="4"/>
      <c r="K80" s="4"/>
    </row>
    <row r="81" spans="3:11">
      <c r="C81" s="42"/>
      <c r="E81" s="4"/>
      <c r="G81" s="4"/>
      <c r="I81" s="4"/>
      <c r="J81" s="4"/>
      <c r="K81" s="4"/>
    </row>
    <row r="82" spans="3:11">
      <c r="C82" s="42"/>
      <c r="E82" s="4"/>
      <c r="G82" s="4"/>
      <c r="I82" s="4"/>
      <c r="J82" s="4"/>
      <c r="K82" s="4"/>
    </row>
    <row r="88" spans="3:11">
      <c r="C88" s="42"/>
      <c r="E88" s="4"/>
      <c r="G88" s="4"/>
      <c r="I88" s="4"/>
      <c r="J88" s="4"/>
      <c r="K88" s="4"/>
    </row>
    <row r="89" spans="3:11">
      <c r="C89" s="42"/>
      <c r="E89" s="4"/>
      <c r="G89" s="4"/>
      <c r="I89" s="4"/>
      <c r="J89" s="4"/>
      <c r="K89" s="4"/>
    </row>
    <row r="90" spans="3:11">
      <c r="C90" s="42"/>
      <c r="E90" s="4"/>
      <c r="G90" s="4"/>
      <c r="I90" s="4"/>
      <c r="J90" s="4"/>
      <c r="K90" s="4"/>
    </row>
    <row r="98" spans="3:11">
      <c r="C98" s="42"/>
      <c r="E98" s="4"/>
      <c r="G98" s="4"/>
      <c r="I98" s="4"/>
      <c r="J98" s="4"/>
      <c r="K98" s="4"/>
    </row>
    <row r="99" spans="3:11">
      <c r="C99" s="42"/>
      <c r="E99" s="4"/>
      <c r="G99" s="4"/>
      <c r="I99" s="4"/>
      <c r="J99" s="4"/>
      <c r="K99" s="4"/>
    </row>
    <row r="106" spans="3:11">
      <c r="C106" s="42"/>
      <c r="E106" s="4"/>
      <c r="G106" s="4"/>
      <c r="I106" s="4"/>
      <c r="J106" s="4"/>
      <c r="K106" s="4"/>
    </row>
    <row r="107" spans="3:11">
      <c r="C107" s="42"/>
      <c r="E107" s="4"/>
      <c r="G107" s="4"/>
      <c r="I107" s="4"/>
      <c r="J107" s="4"/>
      <c r="K107" s="4"/>
    </row>
    <row r="108" spans="3:11">
      <c r="C108" s="42"/>
      <c r="E108" s="4"/>
      <c r="G108" s="4"/>
      <c r="I108" s="4"/>
      <c r="J108" s="4"/>
      <c r="K108" s="4"/>
    </row>
    <row r="114" spans="3:11">
      <c r="C114" s="42"/>
      <c r="E114" s="4"/>
      <c r="G114" s="4"/>
      <c r="I114" s="4"/>
      <c r="J114" s="4"/>
      <c r="K114" s="4"/>
    </row>
    <row r="115" spans="3:11">
      <c r="C115" s="42"/>
      <c r="E115" s="4"/>
      <c r="G115" s="4"/>
      <c r="I115" s="4"/>
      <c r="J115" s="4"/>
      <c r="K115" s="4"/>
    </row>
    <row r="116" spans="3:11">
      <c r="C116" s="42"/>
      <c r="E116" s="4"/>
      <c r="G116" s="4"/>
      <c r="I116" s="4"/>
      <c r="J116" s="4"/>
      <c r="K116" s="4"/>
    </row>
    <row r="121" spans="3:11">
      <c r="C121" s="42"/>
      <c r="E121" s="4"/>
      <c r="G121" s="4"/>
      <c r="I121" s="4"/>
      <c r="J121" s="4"/>
      <c r="K121" s="4"/>
    </row>
    <row r="122" spans="3:11">
      <c r="C122" s="42"/>
      <c r="E122" s="4"/>
      <c r="G122" s="4"/>
      <c r="I122" s="4"/>
      <c r="J122" s="4"/>
      <c r="K122" s="4"/>
    </row>
    <row r="123" spans="3:11">
      <c r="C123" s="42"/>
      <c r="E123" s="4"/>
      <c r="G123" s="4"/>
      <c r="I123" s="4"/>
      <c r="J123" s="4"/>
      <c r="K123" s="4"/>
    </row>
    <row r="127" spans="3:11">
      <c r="C127" s="42"/>
      <c r="E127" s="4"/>
      <c r="G127" s="4"/>
      <c r="I127" s="4"/>
      <c r="J127" s="4"/>
      <c r="K127" s="4"/>
    </row>
    <row r="128" spans="3:11">
      <c r="C128" s="42"/>
      <c r="E128" s="4"/>
      <c r="G128" s="4"/>
      <c r="I128" s="4"/>
      <c r="J128" s="4"/>
      <c r="K128" s="4"/>
    </row>
    <row r="135" spans="3:11">
      <c r="C135" s="42"/>
      <c r="E135" s="4"/>
      <c r="G135" s="4"/>
      <c r="I135" s="4"/>
      <c r="J135" s="4"/>
      <c r="K135" s="4"/>
    </row>
    <row r="136" spans="3:11">
      <c r="C136" s="42"/>
      <c r="E136" s="4"/>
      <c r="G136" s="4"/>
      <c r="I136" s="4"/>
      <c r="J136" s="4"/>
      <c r="K136" s="4"/>
    </row>
    <row r="137" spans="3:11">
      <c r="C137" s="42"/>
      <c r="E137" s="4"/>
      <c r="G137" s="4"/>
      <c r="I137" s="4"/>
      <c r="J137" s="4"/>
      <c r="K137" s="4"/>
    </row>
    <row r="143" spans="3:11">
      <c r="C143" s="42"/>
      <c r="E143" s="4"/>
      <c r="G143" s="4"/>
      <c r="I143" s="4"/>
      <c r="J143" s="4"/>
      <c r="K143" s="4"/>
    </row>
    <row r="144" spans="3:11">
      <c r="C144" s="42"/>
      <c r="E144" s="4"/>
      <c r="G144" s="4"/>
      <c r="I144" s="4"/>
      <c r="J144" s="4"/>
      <c r="K144" s="4"/>
    </row>
    <row r="145" spans="3:11">
      <c r="C145" s="42"/>
      <c r="E145" s="4"/>
      <c r="G145" s="4"/>
      <c r="I145" s="4"/>
      <c r="J145" s="4"/>
      <c r="K145" s="4"/>
    </row>
    <row r="150" spans="3:11">
      <c r="C150" s="42"/>
      <c r="E150" s="4"/>
      <c r="G150" s="4"/>
      <c r="I150" s="4"/>
      <c r="J150" s="4"/>
      <c r="K150" s="4"/>
    </row>
    <row r="151" spans="3:11">
      <c r="C151" s="42"/>
      <c r="E151" s="4"/>
      <c r="G151" s="4"/>
      <c r="I151" s="4"/>
      <c r="J151" s="4"/>
      <c r="K151" s="4"/>
    </row>
    <row r="152" spans="3:11">
      <c r="C152" s="42"/>
      <c r="E152" s="4"/>
      <c r="G152" s="4"/>
      <c r="I152" s="4"/>
      <c r="J152" s="4"/>
      <c r="K152" s="4"/>
    </row>
  </sheetData>
  <sortState caseSensitive="0" columnSort="0" ref="O1:O184">
    <sortCondition descending="0" ref="O1:O184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workbookViewId="0">
      <selection activeCell="J7" sqref="J7:J9"/>
    </sheetView>
  </sheetViews>
  <sheetFormatPr defaultColWidth="9" defaultRowHeight="12.75"/>
  <cols>
    <col min="1" max="3" width="9.14285714285714" style="4"/>
    <col min="4" max="4" width="10.5714285714286" style="4" customWidth="1"/>
    <col min="5" max="5" width="14.2857142857143" style="4" customWidth="1"/>
    <col min="6" max="9" width="9.14285714285714" style="4"/>
    <col min="10" max="10" width="10.2857142857143" style="4" customWidth="1"/>
    <col min="11" max="16384" width="9.14285714285714" style="4"/>
  </cols>
  <sheetData>
    <row r="1" spans="1:10">
      <c r="A1" s="5" t="s">
        <v>87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6" t="s">
        <v>88</v>
      </c>
      <c r="B2" s="7" t="s">
        <v>89</v>
      </c>
      <c r="C2" s="7" t="s">
        <v>90</v>
      </c>
      <c r="D2" s="7" t="s">
        <v>91</v>
      </c>
      <c r="E2" s="7" t="s">
        <v>92</v>
      </c>
      <c r="F2" s="8" t="s">
        <v>93</v>
      </c>
      <c r="G2" s="9" t="s">
        <v>10</v>
      </c>
      <c r="H2" s="7" t="s">
        <v>94</v>
      </c>
      <c r="I2" s="7" t="s">
        <v>95</v>
      </c>
      <c r="J2" s="7" t="s">
        <v>96</v>
      </c>
    </row>
    <row r="3" spans="1:10">
      <c r="A3" s="6" t="s">
        <v>97</v>
      </c>
      <c r="B3" s="6">
        <f>COUNTIF(上周!H2:H314,"=1")</f>
        <v>3</v>
      </c>
      <c r="C3" s="6">
        <f>COUNTIF(本周!H2:H303,"=1")</f>
        <v>2</v>
      </c>
      <c r="D3" s="6">
        <v>2</v>
      </c>
      <c r="E3" s="7" t="s">
        <v>98</v>
      </c>
      <c r="F3" s="10">
        <f t="shared" ref="F3:F7" si="0">C3</f>
        <v>2</v>
      </c>
      <c r="G3" s="11">
        <f>SUMIF(本周!H2:H303,"=1",本周!K2:K303)/10000</f>
        <v>2.5008</v>
      </c>
      <c r="H3" s="11">
        <f>SUMIF(本周!H2:H303,"=1",本周!J2:J303)/10000</f>
        <v>3.196155</v>
      </c>
      <c r="I3" s="22">
        <v>0</v>
      </c>
      <c r="J3" s="6">
        <v>0</v>
      </c>
    </row>
    <row r="4" spans="1:10">
      <c r="A4" s="6" t="s">
        <v>99</v>
      </c>
      <c r="B4" s="6">
        <f>COUNTIF(上周!H2:H314,"=2")</f>
        <v>0</v>
      </c>
      <c r="C4" s="6">
        <f>COUNTIF(本周!H2:H303,"=2")</f>
        <v>0</v>
      </c>
      <c r="D4" s="6">
        <v>0</v>
      </c>
      <c r="E4" s="7" t="s">
        <v>98</v>
      </c>
      <c r="F4" s="10">
        <f>C4</f>
        <v>0</v>
      </c>
      <c r="G4" s="11">
        <f>SUMIF(本周!H2:H303,"=2",本周!K2:K303)/10000</f>
        <v>0</v>
      </c>
      <c r="H4" s="11">
        <f>SUMIF(本周!H2:H303,"=2",本周!J2:J303)/10000</f>
        <v>0</v>
      </c>
      <c r="I4" s="22">
        <v>0.05</v>
      </c>
      <c r="J4" s="11">
        <f t="shared" ref="J4:J7" si="1">H4*I4</f>
        <v>0</v>
      </c>
    </row>
    <row r="5" spans="1:10">
      <c r="A5" s="6" t="s">
        <v>100</v>
      </c>
      <c r="B5" s="6">
        <f>COUNTIF(上周!H2:H314,"=3")</f>
        <v>0</v>
      </c>
      <c r="C5" s="6">
        <f>COUNTIF(本周!H2:H303,"=3")</f>
        <v>0</v>
      </c>
      <c r="D5" s="6">
        <v>0</v>
      </c>
      <c r="E5" s="7" t="s">
        <v>98</v>
      </c>
      <c r="F5" s="10">
        <f>C5</f>
        <v>0</v>
      </c>
      <c r="G5" s="11">
        <f>SUMIF(本周!H2:H303,"=3",本周!K2:K303)/10000</f>
        <v>0</v>
      </c>
      <c r="H5" s="11">
        <f>SUMIF(本周!H2:H303,"=3",本周!J2:J303)/10000</f>
        <v>0</v>
      </c>
      <c r="I5" s="23">
        <v>0.2</v>
      </c>
      <c r="J5" s="11">
        <f>H5*I5</f>
        <v>0</v>
      </c>
    </row>
    <row r="6" spans="1:10">
      <c r="A6" s="12" t="s">
        <v>101</v>
      </c>
      <c r="B6" s="12">
        <f>COUNTIF(上周!H2:H314,"=4")</f>
        <v>1</v>
      </c>
      <c r="C6" s="12">
        <f>COUNTIF(本周!H2:H303,"=4")</f>
        <v>0</v>
      </c>
      <c r="D6" s="12">
        <v>1</v>
      </c>
      <c r="E6" s="7" t="s">
        <v>98</v>
      </c>
      <c r="F6" s="12">
        <f>C6</f>
        <v>0</v>
      </c>
      <c r="G6" s="13">
        <f>SUMIF(本周!H2:H303,"=4",本周!K2:K303)/10000</f>
        <v>0</v>
      </c>
      <c r="H6" s="13">
        <f>SUMIF(本周!H2:H303,"=4",本周!J2:J303)/10000</f>
        <v>0</v>
      </c>
      <c r="I6" s="24"/>
      <c r="J6" s="13">
        <f>H6*I5</f>
        <v>0</v>
      </c>
    </row>
    <row r="7" spans="1:10">
      <c r="A7" s="12" t="s">
        <v>102</v>
      </c>
      <c r="B7" s="12">
        <f>COUNTIF(上周!H2:H314,"=5")</f>
        <v>2</v>
      </c>
      <c r="C7" s="12">
        <f>COUNTIF(本周!H2:H303,"=5")</f>
        <v>0</v>
      </c>
      <c r="D7" s="12">
        <v>0</v>
      </c>
      <c r="E7" s="7" t="s">
        <v>77</v>
      </c>
      <c r="F7" s="12">
        <f>C7</f>
        <v>0</v>
      </c>
      <c r="G7" s="13">
        <f>SUMIF(本周!H2:H303,"=5",本周!K2:K303)/10000</f>
        <v>0</v>
      </c>
      <c r="H7" s="13">
        <f>SUMIF(本周!H2:H303,"=5",本周!J2:J303)/10000</f>
        <v>0</v>
      </c>
      <c r="I7" s="23">
        <v>0.6</v>
      </c>
      <c r="J7" s="13">
        <f>H7*I7</f>
        <v>0</v>
      </c>
    </row>
    <row r="8" spans="1:10">
      <c r="A8" s="14"/>
      <c r="B8" s="14"/>
      <c r="C8" s="14"/>
      <c r="D8" s="14"/>
      <c r="E8" s="7" t="s">
        <v>98</v>
      </c>
      <c r="F8" s="14"/>
      <c r="G8" s="15"/>
      <c r="H8" s="15"/>
      <c r="I8" s="24"/>
      <c r="J8" s="15"/>
    </row>
    <row r="9" spans="1:10">
      <c r="A9" s="14"/>
      <c r="B9" s="16"/>
      <c r="C9" s="16"/>
      <c r="D9" s="16"/>
      <c r="E9" s="7" t="s">
        <v>103</v>
      </c>
      <c r="F9" s="16"/>
      <c r="G9" s="15"/>
      <c r="H9" s="15"/>
      <c r="I9" s="24"/>
      <c r="J9" s="15"/>
    </row>
    <row r="10" spans="1:10">
      <c r="A10" s="12" t="s">
        <v>104</v>
      </c>
      <c r="B10" s="12">
        <f>COUNTIF(上周!H2:H314,"=6")</f>
        <v>1</v>
      </c>
      <c r="C10" s="12">
        <f>COUNTIF(本周!H2:H303,"=6")</f>
        <v>3</v>
      </c>
      <c r="D10" s="12">
        <v>0</v>
      </c>
      <c r="E10" s="7" t="s">
        <v>105</v>
      </c>
      <c r="F10" s="12">
        <f>C10</f>
        <v>3</v>
      </c>
      <c r="G10" s="13">
        <f>SUMIF(本周!H2:H303,"=6",本周!K2:K303)/10000</f>
        <v>2.731966</v>
      </c>
      <c r="H10" s="13">
        <f>SUMIF(本周!H2:H303,"=6",本周!J2:J303)/10000</f>
        <v>3.584254</v>
      </c>
      <c r="I10" s="24"/>
      <c r="J10" s="13">
        <f>H10*I7</f>
        <v>2.1505524</v>
      </c>
    </row>
    <row r="11" spans="1:10">
      <c r="A11" s="14"/>
      <c r="B11" s="14"/>
      <c r="C11" s="14"/>
      <c r="D11" s="14"/>
      <c r="E11" s="7" t="s">
        <v>77</v>
      </c>
      <c r="F11" s="14"/>
      <c r="G11" s="15"/>
      <c r="H11" s="15"/>
      <c r="I11" s="24"/>
      <c r="J11" s="15"/>
    </row>
    <row r="12" spans="1:10">
      <c r="A12" s="14"/>
      <c r="B12" s="14"/>
      <c r="C12" s="14"/>
      <c r="D12" s="14"/>
      <c r="E12" s="7" t="s">
        <v>103</v>
      </c>
      <c r="F12" s="14"/>
      <c r="G12" s="15"/>
      <c r="H12" s="15"/>
      <c r="I12" s="24"/>
      <c r="J12" s="15"/>
    </row>
    <row r="13" spans="1:10">
      <c r="A13" s="14"/>
      <c r="B13" s="16"/>
      <c r="C13" s="16"/>
      <c r="D13" s="16"/>
      <c r="E13" s="7" t="s">
        <v>98</v>
      </c>
      <c r="F13" s="16"/>
      <c r="G13" s="15"/>
      <c r="H13" s="15"/>
      <c r="I13" s="24"/>
      <c r="J13" s="15"/>
    </row>
    <row r="14" spans="1:10">
      <c r="A14" s="12" t="s">
        <v>106</v>
      </c>
      <c r="B14" s="12">
        <f>COUNTIF(上周!H2:H314,"&gt;6")</f>
        <v>7</v>
      </c>
      <c r="C14" s="12">
        <f>COUNTIF(本周!H2:H303,"&gt;6")</f>
        <v>5</v>
      </c>
      <c r="D14" s="12">
        <v>2</v>
      </c>
      <c r="E14" s="7" t="s">
        <v>105</v>
      </c>
      <c r="F14" s="12">
        <f>C14</f>
        <v>5</v>
      </c>
      <c r="G14" s="13">
        <f>SUMIF(本周!H2:H303,"&gt;6",本周!K2:K303)/10000</f>
        <v>5.517863</v>
      </c>
      <c r="H14" s="13">
        <f>SUMIF(本周!H2:H303,"&gt;6",本周!J2:J303)/10000</f>
        <v>7.062212</v>
      </c>
      <c r="I14" s="23">
        <v>1</v>
      </c>
      <c r="J14" s="13">
        <f>H14*I14</f>
        <v>7.062212</v>
      </c>
    </row>
    <row r="15" spans="1:10">
      <c r="A15" s="14"/>
      <c r="B15" s="14"/>
      <c r="C15" s="14"/>
      <c r="D15" s="14"/>
      <c r="E15" s="7" t="s">
        <v>77</v>
      </c>
      <c r="F15" s="14"/>
      <c r="G15" s="15"/>
      <c r="H15" s="15"/>
      <c r="I15" s="24"/>
      <c r="J15" s="15"/>
    </row>
    <row r="16" spans="1:10">
      <c r="A16" s="6" t="s">
        <v>107</v>
      </c>
      <c r="B16" s="6">
        <f t="shared" ref="B16:H16" si="2">SUM(B3:B15)</f>
        <v>14</v>
      </c>
      <c r="C16" s="17">
        <f>SUM(C3:C15)</f>
        <v>10</v>
      </c>
      <c r="D16" s="17">
        <f>SUM(D3:D15)</f>
        <v>5</v>
      </c>
      <c r="E16" s="18"/>
      <c r="F16" s="19"/>
      <c r="G16" s="11">
        <f>SUM(G3:G15)</f>
        <v>10.750629</v>
      </c>
      <c r="H16" s="11">
        <f>SUM(H3:H15)</f>
        <v>13.842621</v>
      </c>
      <c r="I16" s="6"/>
      <c r="J16" s="11">
        <f>SUM(J3:J15)</f>
        <v>9.2127644</v>
      </c>
    </row>
    <row r="19" spans="7:7">
      <c r="G19" s="20"/>
    </row>
    <row r="21" spans="3:3">
      <c r="C21" s="21"/>
    </row>
  </sheetData>
  <mergeCells count="28">
    <mergeCell ref="A1:J1"/>
    <mergeCell ref="A7:A9"/>
    <mergeCell ref="A10:A13"/>
    <mergeCell ref="A14:A15"/>
    <mergeCell ref="B7:B9"/>
    <mergeCell ref="B10:B13"/>
    <mergeCell ref="B14:B15"/>
    <mergeCell ref="C7:C9"/>
    <mergeCell ref="C10:C13"/>
    <mergeCell ref="C14:C15"/>
    <mergeCell ref="D7:D9"/>
    <mergeCell ref="D10:D13"/>
    <mergeCell ref="D14:D15"/>
    <mergeCell ref="F7:F9"/>
    <mergeCell ref="F10:F13"/>
    <mergeCell ref="F14:F15"/>
    <mergeCell ref="G7:G9"/>
    <mergeCell ref="G10:G13"/>
    <mergeCell ref="G14:G15"/>
    <mergeCell ref="H7:H9"/>
    <mergeCell ref="H10:H13"/>
    <mergeCell ref="H14:H15"/>
    <mergeCell ref="I5:I6"/>
    <mergeCell ref="I7:I13"/>
    <mergeCell ref="I14:I15"/>
    <mergeCell ref="J7:J9"/>
    <mergeCell ref="J10:J13"/>
    <mergeCell ref="J14:J1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E7" sqref="E7"/>
    </sheetView>
  </sheetViews>
  <sheetFormatPr defaultColWidth="9" defaultRowHeight="12.75" outlineLevelRow="2" outlineLevelCol="4"/>
  <cols>
    <col min="2" max="2" width="9.71428571428571" customWidth="1"/>
    <col min="3" max="3" width="15" customWidth="1"/>
    <col min="5" max="5" width="20.8571428571429" customWidth="1"/>
  </cols>
  <sheetData>
    <row r="1" spans="1:5">
      <c r="A1" s="1" t="s">
        <v>108</v>
      </c>
      <c r="B1" s="1" t="s">
        <v>0</v>
      </c>
      <c r="C1" s="1" t="s">
        <v>1</v>
      </c>
      <c r="D1" t="s">
        <v>2</v>
      </c>
      <c r="E1" s="2" t="s">
        <v>3</v>
      </c>
    </row>
    <row r="2" spans="1:5">
      <c r="A2" s="1" t="s">
        <v>109</v>
      </c>
      <c r="B2">
        <v>20171113</v>
      </c>
      <c r="C2" t="s">
        <v>13</v>
      </c>
      <c r="D2" s="1" t="s">
        <v>63</v>
      </c>
      <c r="E2" s="2" t="s">
        <v>64</v>
      </c>
    </row>
    <row r="3" spans="1:5">
      <c r="A3" s="1" t="s">
        <v>110</v>
      </c>
      <c r="B3">
        <v>20171113</v>
      </c>
      <c r="C3" t="s">
        <v>37</v>
      </c>
      <c r="D3" s="3" t="s">
        <v>38</v>
      </c>
      <c r="E3" s="2" t="s">
        <v>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本周</vt:lpstr>
      <vt:lpstr>上周</vt:lpstr>
      <vt:lpstr>统计表</vt:lpstr>
      <vt:lpstr>差异表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gu</cp:lastModifiedBy>
  <dcterms:created xsi:type="dcterms:W3CDTF">2017-06-08T02:28:00Z</dcterms:created>
  <dcterms:modified xsi:type="dcterms:W3CDTF">2017-12-19T08:33:55Z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