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D:\paula\Dropbox\FAO\NEAReview\SOFIA_21_27_67\data\"/>
    </mc:Choice>
  </mc:AlternateContent>
  <xr:revisionPtr revIDLastSave="0" documentId="13_ncr:1_{A2C01A67-3348-4B4B-8B33-E01BB6EEE718}" xr6:coauthVersionLast="47" xr6:coauthVersionMax="47" xr10:uidLastSave="{00000000-0000-0000-0000-000000000000}"/>
  <bookViews>
    <workbookView xWindow="1440" yWindow="1704" windowWidth="27504" windowHeight="15708" firstSheet="3" activeTab="5" xr2:uid="{00000000-000D-0000-FFFF-FFFF00000000}"/>
  </bookViews>
  <sheets>
    <sheet name="SpeciesSummary" sheetId="16" r:id="rId1"/>
    <sheet name="Overview" sheetId="15" r:id="rId2"/>
    <sheet name="PivotSummary" sheetId="9" r:id="rId3"/>
    <sheet name="Pivot" sheetId="10" r:id="rId4"/>
    <sheet name="Category" sheetId="14" r:id="rId5"/>
    <sheet name="ICES_SA_2023" sheetId="13" r:id="rId6"/>
    <sheet name="ICES_SA_2021" sheetId="7" r:id="rId7"/>
    <sheet name="SourceTable2023" sheetId="11" r:id="rId8"/>
    <sheet name="SourceTable2021" sheetId="6" r:id="rId9"/>
    <sheet name="SourceTable2013" sheetId="5" r:id="rId10"/>
    <sheet name="SourceTable2010" sheetId="3" r:id="rId11"/>
  </sheets>
  <definedNames>
    <definedName name="_xlnm._FilterDatabase" localSheetId="6" hidden="1">ICES_SA_2021!$A$1:$R$193</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15" l="1"/>
  <c r="F26" i="15"/>
  <c r="E26" i="15"/>
  <c r="D26" i="15"/>
  <c r="C26" i="15"/>
  <c r="B26" i="15"/>
  <c r="F25" i="15"/>
  <c r="E25" i="15"/>
  <c r="D25" i="15"/>
  <c r="C25" i="15"/>
  <c r="B25" i="15"/>
  <c r="F24" i="15"/>
  <c r="E24" i="15"/>
  <c r="D24" i="15"/>
  <c r="C24" i="15"/>
  <c r="B24" i="15"/>
  <c r="F23" i="15"/>
  <c r="E23" i="15"/>
  <c r="D23" i="15"/>
  <c r="C23" i="15"/>
  <c r="B23" i="15"/>
  <c r="F22" i="15"/>
  <c r="E22" i="15"/>
  <c r="D22" i="15"/>
  <c r="C22" i="15"/>
  <c r="B22" i="15"/>
  <c r="F21" i="15"/>
  <c r="E21" i="15"/>
  <c r="D21" i="15"/>
  <c r="C21" i="15"/>
  <c r="B21" i="15"/>
  <c r="F20" i="15"/>
  <c r="E20" i="15"/>
  <c r="D20" i="15"/>
  <c r="C20" i="15"/>
  <c r="B20" i="15"/>
  <c r="F19" i="15"/>
  <c r="E19" i="15"/>
  <c r="D19" i="15"/>
  <c r="C19" i="15"/>
  <c r="B19" i="15"/>
  <c r="F18" i="15"/>
  <c r="E18" i="15"/>
  <c r="D18" i="15"/>
  <c r="C18" i="15"/>
  <c r="B18" i="15"/>
  <c r="F17" i="15"/>
  <c r="E17" i="15"/>
  <c r="D17" i="15"/>
  <c r="C17" i="15"/>
  <c r="B17" i="15"/>
  <c r="F16" i="15"/>
  <c r="E16" i="15"/>
  <c r="D16" i="15"/>
  <c r="C16" i="15"/>
  <c r="B16" i="15"/>
  <c r="B33" i="9" l="1"/>
  <c r="B32" i="9"/>
  <c r="B31" i="9"/>
  <c r="B30" i="9"/>
  <c r="B29" i="9"/>
  <c r="B28" i="9"/>
  <c r="B27" i="9"/>
  <c r="B26" i="9"/>
  <c r="B25" i="9"/>
  <c r="B24" i="9"/>
  <c r="C27" i="9"/>
  <c r="K31" i="11"/>
  <c r="C24" i="9"/>
  <c r="K19" i="11"/>
  <c r="C26" i="9"/>
  <c r="G25" i="14"/>
  <c r="F25" i="14"/>
  <c r="E25" i="14"/>
  <c r="D25" i="14"/>
  <c r="C25" i="14"/>
  <c r="B25" i="14"/>
  <c r="G24" i="14"/>
  <c r="F24" i="14"/>
  <c r="E24" i="14"/>
  <c r="D24" i="14"/>
  <c r="C24" i="14"/>
  <c r="B24" i="14"/>
  <c r="G23" i="14"/>
  <c r="F23" i="14"/>
  <c r="E23" i="14"/>
  <c r="D23" i="14"/>
  <c r="C23" i="14"/>
  <c r="B23" i="14"/>
  <c r="G22" i="14"/>
  <c r="F22" i="14"/>
  <c r="E22" i="14"/>
  <c r="D22" i="14"/>
  <c r="C22" i="14"/>
  <c r="B22" i="14"/>
  <c r="G21" i="14"/>
  <c r="F21" i="14"/>
  <c r="E21" i="14"/>
  <c r="D21" i="14"/>
  <c r="C21" i="14"/>
  <c r="B21" i="14"/>
  <c r="G20" i="14"/>
  <c r="F20" i="14"/>
  <c r="E20" i="14"/>
  <c r="D20" i="14"/>
  <c r="C20" i="14"/>
  <c r="B20" i="14"/>
  <c r="G19" i="14"/>
  <c r="F19" i="14"/>
  <c r="E19" i="14"/>
  <c r="D19" i="14"/>
  <c r="C19" i="14"/>
  <c r="B19" i="14"/>
  <c r="G18" i="14"/>
  <c r="F18" i="14"/>
  <c r="E18" i="14"/>
  <c r="D18" i="14"/>
  <c r="C18" i="14"/>
  <c r="B18" i="14"/>
  <c r="G17" i="14"/>
  <c r="F17" i="14"/>
  <c r="E17" i="14"/>
  <c r="D17" i="14"/>
  <c r="C17" i="14"/>
  <c r="B17" i="14"/>
  <c r="G16" i="14"/>
  <c r="F16" i="14"/>
  <c r="E16" i="14"/>
  <c r="D16" i="14"/>
  <c r="C16" i="14"/>
  <c r="B16" i="14"/>
  <c r="M313" i="11"/>
  <c r="M312" i="11"/>
  <c r="N310" i="11"/>
  <c r="M310" i="11"/>
  <c r="L310" i="11"/>
  <c r="N306" i="11"/>
  <c r="M306" i="11"/>
  <c r="L306" i="11"/>
  <c r="N305" i="11"/>
  <c r="M305" i="11"/>
  <c r="L305" i="11"/>
  <c r="N304" i="11"/>
  <c r="M304" i="11"/>
  <c r="L304" i="11"/>
  <c r="N303" i="11"/>
  <c r="M303" i="11"/>
  <c r="L303" i="11"/>
  <c r="N299" i="11"/>
  <c r="M299" i="11"/>
  <c r="L299" i="11"/>
  <c r="N298" i="11"/>
  <c r="M298" i="11"/>
  <c r="L298" i="11"/>
  <c r="N297" i="11"/>
  <c r="M297" i="11"/>
  <c r="L297" i="11"/>
  <c r="N293" i="11"/>
  <c r="M293" i="11"/>
  <c r="L293" i="11"/>
  <c r="N288" i="11"/>
  <c r="M288" i="11"/>
  <c r="L288" i="11"/>
  <c r="N287" i="11"/>
  <c r="M287" i="11"/>
  <c r="L287" i="11"/>
  <c r="N286" i="11"/>
  <c r="M286" i="11"/>
  <c r="L286" i="11"/>
  <c r="N285" i="11"/>
  <c r="M285" i="11"/>
  <c r="L285" i="11"/>
  <c r="N284" i="11"/>
  <c r="M284" i="11"/>
  <c r="L284" i="11"/>
  <c r="N282" i="11"/>
  <c r="M282" i="11"/>
  <c r="L282" i="11"/>
  <c r="N281" i="11"/>
  <c r="M281" i="11"/>
  <c r="L281" i="11"/>
  <c r="N280" i="11"/>
  <c r="M280" i="11"/>
  <c r="L280" i="11"/>
  <c r="N279" i="11"/>
  <c r="M279" i="11"/>
  <c r="L279" i="11"/>
  <c r="N278" i="11"/>
  <c r="M278" i="11"/>
  <c r="L278" i="11"/>
  <c r="N277" i="11"/>
  <c r="M277" i="11"/>
  <c r="L277" i="11"/>
  <c r="N276" i="11"/>
  <c r="M276" i="11"/>
  <c r="L276" i="11"/>
  <c r="N275" i="11"/>
  <c r="M275" i="11"/>
  <c r="L275" i="11"/>
  <c r="N274" i="11"/>
  <c r="M274" i="11"/>
  <c r="L274" i="11"/>
  <c r="N273" i="11"/>
  <c r="M273" i="11"/>
  <c r="L273" i="11"/>
  <c r="N272" i="11"/>
  <c r="M272" i="11"/>
  <c r="L272" i="11"/>
  <c r="N271" i="11"/>
  <c r="M271" i="11"/>
  <c r="L271" i="11"/>
  <c r="N270" i="11"/>
  <c r="M270" i="11"/>
  <c r="L270" i="11"/>
  <c r="N292" i="11"/>
  <c r="M292" i="11"/>
  <c r="L292" i="11"/>
  <c r="N269" i="11"/>
  <c r="M269" i="11"/>
  <c r="L269" i="11"/>
  <c r="N268" i="11"/>
  <c r="M268" i="11"/>
  <c r="L268" i="11"/>
  <c r="N267" i="11"/>
  <c r="M267" i="11"/>
  <c r="L267" i="11"/>
  <c r="N266" i="11"/>
  <c r="M266" i="11"/>
  <c r="L266" i="11"/>
  <c r="N265" i="11"/>
  <c r="M265" i="11"/>
  <c r="L265" i="11"/>
  <c r="N291" i="11"/>
  <c r="M291" i="11"/>
  <c r="L291" i="11"/>
  <c r="N264" i="11"/>
  <c r="M264" i="11"/>
  <c r="L264" i="11"/>
  <c r="N263" i="11"/>
  <c r="M263" i="11"/>
  <c r="L263" i="11"/>
  <c r="N92" i="11"/>
  <c r="M92" i="11"/>
  <c r="L92" i="11"/>
  <c r="N91" i="11"/>
  <c r="M91" i="11"/>
  <c r="L91" i="11"/>
  <c r="N262" i="11"/>
  <c r="M262" i="11"/>
  <c r="L262" i="11"/>
  <c r="N290" i="11"/>
  <c r="M290" i="11"/>
  <c r="L290" i="11"/>
  <c r="N257" i="11"/>
  <c r="M257" i="11"/>
  <c r="L257" i="11"/>
  <c r="N256" i="11"/>
  <c r="M256" i="11"/>
  <c r="L256" i="11"/>
  <c r="N255" i="11"/>
  <c r="M255" i="11"/>
  <c r="L255" i="11"/>
  <c r="N254" i="11"/>
  <c r="M254" i="11"/>
  <c r="L254" i="11"/>
  <c r="N253" i="11"/>
  <c r="M253" i="11"/>
  <c r="L253" i="11"/>
  <c r="N249" i="11"/>
  <c r="M249" i="11"/>
  <c r="L249" i="11"/>
  <c r="N248" i="11"/>
  <c r="M248" i="11"/>
  <c r="L248" i="11"/>
  <c r="N243" i="11"/>
  <c r="M243" i="11"/>
  <c r="L243" i="11"/>
  <c r="N242" i="11"/>
  <c r="M242" i="11"/>
  <c r="L242" i="11"/>
  <c r="N241" i="11"/>
  <c r="M241" i="11"/>
  <c r="L241" i="11"/>
  <c r="N240" i="11"/>
  <c r="M240" i="11"/>
  <c r="L240" i="11"/>
  <c r="N239" i="11"/>
  <c r="M239" i="11"/>
  <c r="L239" i="11"/>
  <c r="N238" i="11"/>
  <c r="M238" i="11"/>
  <c r="L238" i="11"/>
  <c r="N237" i="11"/>
  <c r="M237" i="11"/>
  <c r="L237" i="11"/>
  <c r="N236" i="11"/>
  <c r="M236" i="11"/>
  <c r="L236" i="11"/>
  <c r="N235" i="11"/>
  <c r="M235" i="11"/>
  <c r="L235" i="11"/>
  <c r="N234" i="11"/>
  <c r="M234" i="11"/>
  <c r="L234" i="11"/>
  <c r="N233" i="11"/>
  <c r="M233" i="11"/>
  <c r="L233" i="11"/>
  <c r="N232" i="11"/>
  <c r="M232" i="11"/>
  <c r="L232" i="11"/>
  <c r="N231" i="11"/>
  <c r="M231" i="11"/>
  <c r="L231" i="11"/>
  <c r="N230" i="11"/>
  <c r="M230" i="11"/>
  <c r="L230" i="11"/>
  <c r="N229" i="11"/>
  <c r="M229" i="11"/>
  <c r="L229" i="11"/>
  <c r="N228" i="11"/>
  <c r="M228" i="11"/>
  <c r="L228" i="11"/>
  <c r="N227" i="11"/>
  <c r="M227" i="11"/>
  <c r="L227" i="11"/>
  <c r="N226" i="11"/>
  <c r="M226" i="11"/>
  <c r="L226" i="11"/>
  <c r="N225" i="11"/>
  <c r="M225" i="11"/>
  <c r="L225" i="11"/>
  <c r="N224" i="11"/>
  <c r="M224" i="11"/>
  <c r="L224" i="11"/>
  <c r="N223" i="11"/>
  <c r="M223" i="11"/>
  <c r="L223" i="11"/>
  <c r="N222" i="11"/>
  <c r="M222" i="11"/>
  <c r="L222" i="11"/>
  <c r="N221" i="11"/>
  <c r="M221" i="11"/>
  <c r="L221" i="11"/>
  <c r="N220" i="11"/>
  <c r="M220" i="11"/>
  <c r="L220" i="11"/>
  <c r="N219" i="11"/>
  <c r="M219" i="11"/>
  <c r="L219" i="11"/>
  <c r="N218" i="11"/>
  <c r="M218" i="11"/>
  <c r="L218" i="11"/>
  <c r="N217" i="11"/>
  <c r="M217" i="11"/>
  <c r="L217" i="11"/>
  <c r="N216" i="11"/>
  <c r="M216" i="11"/>
  <c r="L216" i="11"/>
  <c r="N215" i="11"/>
  <c r="M215" i="11"/>
  <c r="L215" i="11"/>
  <c r="N211" i="11"/>
  <c r="M211" i="11"/>
  <c r="L211" i="11"/>
  <c r="N206" i="11"/>
  <c r="M206" i="11"/>
  <c r="L206" i="11"/>
  <c r="N205" i="11"/>
  <c r="M205" i="11"/>
  <c r="L205" i="11"/>
  <c r="N200" i="11"/>
  <c r="M200" i="11"/>
  <c r="L200" i="11"/>
  <c r="N199" i="11"/>
  <c r="M199" i="11"/>
  <c r="L199" i="11"/>
  <c r="N198" i="11"/>
  <c r="M198" i="11"/>
  <c r="L198" i="11"/>
  <c r="N197" i="11"/>
  <c r="M197" i="11"/>
  <c r="L197" i="11"/>
  <c r="N192" i="11"/>
  <c r="M192" i="11"/>
  <c r="L192" i="11"/>
  <c r="N191" i="11"/>
  <c r="M191" i="11"/>
  <c r="L191" i="11"/>
  <c r="N190" i="11"/>
  <c r="M190" i="11"/>
  <c r="L190" i="11"/>
  <c r="N189" i="11"/>
  <c r="M189" i="11"/>
  <c r="L189" i="11"/>
  <c r="N184" i="11"/>
  <c r="M184" i="11"/>
  <c r="L184" i="11"/>
  <c r="N183" i="11"/>
  <c r="M183" i="11"/>
  <c r="L183" i="11"/>
  <c r="N179" i="11"/>
  <c r="M179" i="11"/>
  <c r="L179" i="11"/>
  <c r="N178" i="11"/>
  <c r="M178" i="11"/>
  <c r="L178" i="11"/>
  <c r="N177" i="11"/>
  <c r="M177" i="11"/>
  <c r="L177" i="11"/>
  <c r="N172" i="11"/>
  <c r="M172" i="11"/>
  <c r="L172" i="11"/>
  <c r="N171" i="11"/>
  <c r="M171" i="11"/>
  <c r="L171" i="11"/>
  <c r="N170" i="11"/>
  <c r="M170" i="11"/>
  <c r="L170" i="11"/>
  <c r="N169" i="11"/>
  <c r="M169" i="11"/>
  <c r="L169" i="11"/>
  <c r="N168" i="11"/>
  <c r="M168" i="11"/>
  <c r="L168" i="11"/>
  <c r="N167" i="11"/>
  <c r="M167" i="11"/>
  <c r="L167" i="11"/>
  <c r="N166" i="11"/>
  <c r="M166" i="11"/>
  <c r="L166" i="11"/>
  <c r="N161" i="11"/>
  <c r="M161" i="11"/>
  <c r="L161" i="11"/>
  <c r="N160" i="11"/>
  <c r="M160" i="11"/>
  <c r="L160" i="11"/>
  <c r="N159" i="11"/>
  <c r="M159" i="11"/>
  <c r="L159" i="11"/>
  <c r="N158" i="11"/>
  <c r="M158" i="11"/>
  <c r="L158" i="11"/>
  <c r="N157" i="11"/>
  <c r="M157" i="11"/>
  <c r="L157" i="11"/>
  <c r="N156" i="11"/>
  <c r="M156" i="11"/>
  <c r="L156" i="11"/>
  <c r="N155" i="11"/>
  <c r="M155" i="11"/>
  <c r="L155" i="11"/>
  <c r="N149" i="11"/>
  <c r="M149" i="11"/>
  <c r="L149" i="11"/>
  <c r="N148" i="11"/>
  <c r="M148" i="11"/>
  <c r="L148" i="11"/>
  <c r="N147" i="11"/>
  <c r="M147" i="11"/>
  <c r="L147" i="11"/>
  <c r="N146" i="11"/>
  <c r="M146" i="11"/>
  <c r="L146" i="11"/>
  <c r="N142" i="11"/>
  <c r="M142" i="11"/>
  <c r="L142" i="11"/>
  <c r="N137" i="11"/>
  <c r="M137" i="11"/>
  <c r="L137" i="11"/>
  <c r="N136" i="11"/>
  <c r="M136" i="11"/>
  <c r="L136" i="11"/>
  <c r="N135" i="11"/>
  <c r="M135" i="11"/>
  <c r="L135" i="11"/>
  <c r="N130" i="11"/>
  <c r="M130" i="11"/>
  <c r="L130" i="11"/>
  <c r="N129" i="11"/>
  <c r="M129" i="11"/>
  <c r="L129" i="11"/>
  <c r="N124" i="11"/>
  <c r="M124" i="11"/>
  <c r="L124" i="11"/>
  <c r="N119" i="11"/>
  <c r="M119" i="11"/>
  <c r="L119" i="11"/>
  <c r="N118" i="11"/>
  <c r="M118" i="11"/>
  <c r="L118" i="11"/>
  <c r="N117" i="11"/>
  <c r="M117" i="11"/>
  <c r="L117" i="11"/>
  <c r="N116" i="11"/>
  <c r="M116" i="11"/>
  <c r="L116" i="11"/>
  <c r="N115" i="11"/>
  <c r="M115" i="11"/>
  <c r="L115" i="11"/>
  <c r="N114" i="11"/>
  <c r="M114" i="11"/>
  <c r="L114" i="11"/>
  <c r="N113" i="11"/>
  <c r="M113" i="11"/>
  <c r="L113" i="11"/>
  <c r="N112" i="11"/>
  <c r="M112" i="11"/>
  <c r="L112" i="11"/>
  <c r="N111" i="11"/>
  <c r="M111" i="11"/>
  <c r="L111" i="11"/>
  <c r="N110" i="11"/>
  <c r="M110" i="11"/>
  <c r="L110" i="11"/>
  <c r="N109" i="11"/>
  <c r="M109" i="11"/>
  <c r="L109" i="11"/>
  <c r="N103" i="11"/>
  <c r="M103" i="11"/>
  <c r="L103" i="11"/>
  <c r="N102" i="11"/>
  <c r="M102" i="11"/>
  <c r="L102" i="11"/>
  <c r="N101" i="11"/>
  <c r="M101" i="11"/>
  <c r="L101" i="11"/>
  <c r="N100" i="11"/>
  <c r="M100" i="11"/>
  <c r="L100" i="11"/>
  <c r="N99" i="11"/>
  <c r="M99" i="11"/>
  <c r="L99" i="11"/>
  <c r="N98" i="11"/>
  <c r="M98" i="11"/>
  <c r="L98" i="11"/>
  <c r="N97" i="11"/>
  <c r="M97" i="11"/>
  <c r="L97" i="11"/>
  <c r="N96" i="11"/>
  <c r="M96" i="11"/>
  <c r="L96" i="11"/>
  <c r="N90" i="11"/>
  <c r="M90" i="11"/>
  <c r="L90" i="11"/>
  <c r="N89" i="11"/>
  <c r="M89" i="11"/>
  <c r="L89" i="11"/>
  <c r="N88" i="11"/>
  <c r="M88" i="11"/>
  <c r="L88" i="11"/>
  <c r="N87" i="11"/>
  <c r="M87" i="11"/>
  <c r="L87" i="11"/>
  <c r="N86" i="11"/>
  <c r="M86" i="11"/>
  <c r="L86" i="11"/>
  <c r="N85" i="11"/>
  <c r="M85" i="11"/>
  <c r="L85" i="11"/>
  <c r="N84" i="11"/>
  <c r="M84" i="11"/>
  <c r="L84" i="11"/>
  <c r="N83" i="11"/>
  <c r="M83" i="11"/>
  <c r="L83" i="11"/>
  <c r="N82" i="11"/>
  <c r="M82" i="11"/>
  <c r="L82" i="11"/>
  <c r="N81" i="11"/>
  <c r="M81" i="11"/>
  <c r="L81" i="11"/>
  <c r="N80" i="11"/>
  <c r="M80" i="11"/>
  <c r="L80" i="11"/>
  <c r="N79" i="11"/>
  <c r="M79" i="11"/>
  <c r="L79" i="11"/>
  <c r="N78" i="11"/>
  <c r="M78" i="11"/>
  <c r="L78" i="11"/>
  <c r="N77" i="11"/>
  <c r="M77" i="11"/>
  <c r="L77" i="11"/>
  <c r="N76" i="11"/>
  <c r="M76" i="11"/>
  <c r="L76" i="11"/>
  <c r="N75" i="11"/>
  <c r="M75" i="11"/>
  <c r="L75" i="11"/>
  <c r="N74" i="11"/>
  <c r="M74" i="11"/>
  <c r="L74" i="11"/>
  <c r="N73" i="11"/>
  <c r="M73" i="11"/>
  <c r="L73" i="11"/>
  <c r="N72" i="11"/>
  <c r="M72" i="11"/>
  <c r="L72" i="11"/>
  <c r="N71" i="11"/>
  <c r="M71" i="11"/>
  <c r="L71" i="11"/>
  <c r="N70" i="11"/>
  <c r="M70" i="11"/>
  <c r="L70" i="11"/>
  <c r="N69" i="11"/>
  <c r="M69" i="11"/>
  <c r="L69" i="11"/>
  <c r="N68" i="11"/>
  <c r="M68" i="11"/>
  <c r="L68" i="11"/>
  <c r="N67" i="11"/>
  <c r="M67" i="11"/>
  <c r="L67" i="11"/>
  <c r="N66" i="11"/>
  <c r="M66" i="11"/>
  <c r="L66" i="11"/>
  <c r="N65" i="11"/>
  <c r="M65" i="11"/>
  <c r="L65" i="11"/>
  <c r="N64" i="11"/>
  <c r="M64" i="11"/>
  <c r="L64" i="11"/>
  <c r="N63" i="11"/>
  <c r="M63" i="11"/>
  <c r="L63" i="11"/>
  <c r="N62" i="11"/>
  <c r="M62" i="11"/>
  <c r="L62" i="11"/>
  <c r="N61" i="11"/>
  <c r="M61" i="11"/>
  <c r="L61" i="11"/>
  <c r="N55" i="11"/>
  <c r="M55" i="11"/>
  <c r="L55" i="11"/>
  <c r="N54" i="11"/>
  <c r="M54" i="11"/>
  <c r="L54" i="11"/>
  <c r="N53" i="11"/>
  <c r="M53" i="11"/>
  <c r="L53" i="11"/>
  <c r="N52" i="11"/>
  <c r="M52" i="11"/>
  <c r="L52" i="11"/>
  <c r="N51" i="11"/>
  <c r="M51" i="11"/>
  <c r="L51" i="11"/>
  <c r="N50" i="11"/>
  <c r="M50" i="11"/>
  <c r="L50" i="11"/>
  <c r="N49" i="11"/>
  <c r="M49" i="11"/>
  <c r="L49" i="11"/>
  <c r="N44" i="11"/>
  <c r="M44" i="11"/>
  <c r="L44" i="11"/>
  <c r="N43" i="11"/>
  <c r="M43" i="11"/>
  <c r="L43" i="11"/>
  <c r="N42" i="11"/>
  <c r="M42" i="11"/>
  <c r="L42" i="11"/>
  <c r="N41" i="11"/>
  <c r="M41" i="11"/>
  <c r="L41" i="11"/>
  <c r="N40" i="11"/>
  <c r="M40" i="11"/>
  <c r="L40" i="11"/>
  <c r="N39" i="11"/>
  <c r="M39" i="11"/>
  <c r="L39" i="11"/>
  <c r="N38" i="11"/>
  <c r="M38" i="11"/>
  <c r="L38" i="11"/>
  <c r="N37" i="11"/>
  <c r="M37" i="11"/>
  <c r="L37" i="11"/>
  <c r="N36" i="11"/>
  <c r="M36" i="11"/>
  <c r="L36" i="11"/>
  <c r="N35" i="11"/>
  <c r="M35" i="11"/>
  <c r="L35" i="11"/>
  <c r="N34" i="11"/>
  <c r="M34" i="11"/>
  <c r="L34" i="11"/>
  <c r="N29" i="11"/>
  <c r="M29" i="11"/>
  <c r="L29" i="11"/>
  <c r="N25" i="11"/>
  <c r="M25" i="11"/>
  <c r="L25" i="11"/>
  <c r="N24" i="11"/>
  <c r="M24" i="11"/>
  <c r="L24" i="11"/>
  <c r="N23" i="11"/>
  <c r="M23" i="11"/>
  <c r="L23" i="11"/>
  <c r="N22" i="11"/>
  <c r="M22" i="11"/>
  <c r="L22" i="11"/>
  <c r="N17" i="11"/>
  <c r="M17" i="11"/>
  <c r="L17" i="11"/>
  <c r="N16" i="11"/>
  <c r="M16" i="11"/>
  <c r="L16" i="11"/>
  <c r="N15" i="11"/>
  <c r="M15" i="11"/>
  <c r="L15" i="11"/>
  <c r="N14" i="11"/>
  <c r="M14" i="11"/>
  <c r="L14" i="11"/>
  <c r="N13" i="11"/>
  <c r="M13" i="11"/>
  <c r="L13" i="11"/>
  <c r="N12" i="11"/>
  <c r="M12" i="11"/>
  <c r="L12" i="11"/>
  <c r="N11" i="11"/>
  <c r="M11" i="11"/>
  <c r="L11" i="11"/>
  <c r="N10" i="11"/>
  <c r="M10" i="11"/>
  <c r="L10" i="11"/>
  <c r="N9" i="11"/>
  <c r="M9" i="11"/>
  <c r="L9" i="11"/>
  <c r="N8" i="11"/>
  <c r="M8" i="11"/>
  <c r="L8" i="11"/>
  <c r="N7" i="11"/>
  <c r="M7" i="11"/>
  <c r="L7" i="11"/>
  <c r="N6" i="11"/>
  <c r="M6" i="11"/>
  <c r="L6" i="11"/>
  <c r="N5" i="11"/>
  <c r="M5" i="11"/>
  <c r="L5" i="11"/>
  <c r="N4" i="11"/>
  <c r="M4" i="11"/>
  <c r="L4" i="11"/>
  <c r="K315" i="11"/>
  <c r="M311" i="11"/>
  <c r="L311" i="11"/>
  <c r="N313" i="11"/>
  <c r="L313" i="11"/>
  <c r="N312" i="11"/>
  <c r="L312" i="11"/>
  <c r="N311" i="11"/>
  <c r="K245" i="11"/>
  <c r="K208" i="11"/>
  <c r="K202" i="11"/>
  <c r="K46" i="11"/>
  <c r="K27" i="11"/>
  <c r="K295" i="11"/>
  <c r="K121" i="11"/>
  <c r="K308" i="11"/>
  <c r="K301" i="11"/>
  <c r="K259" i="11"/>
  <c r="K251" i="11"/>
  <c r="K194" i="11"/>
  <c r="K186" i="11"/>
  <c r="K181" i="11"/>
  <c r="K174" i="11"/>
  <c r="K163" i="11"/>
  <c r="K152" i="11"/>
  <c r="K139" i="11"/>
  <c r="K105" i="11"/>
  <c r="K57" i="11"/>
  <c r="B2" i="11"/>
  <c r="B1" i="11"/>
  <c r="F5" i="10"/>
  <c r="G5" i="10"/>
  <c r="F6" i="10"/>
  <c r="G6" i="10"/>
  <c r="F7" i="10"/>
  <c r="G7" i="10"/>
  <c r="F8" i="10"/>
  <c r="G8" i="10"/>
  <c r="F9" i="10"/>
  <c r="G9" i="10"/>
  <c r="F10" i="10"/>
  <c r="G10" i="10"/>
  <c r="F11" i="10"/>
  <c r="G11" i="10"/>
  <c r="F12" i="10"/>
  <c r="G12" i="10"/>
  <c r="F13" i="10"/>
  <c r="G13" i="10"/>
  <c r="F14" i="10"/>
  <c r="G14" i="10"/>
  <c r="F15" i="10"/>
  <c r="G15" i="10"/>
  <c r="F16" i="10"/>
  <c r="G16" i="10"/>
  <c r="F17" i="10"/>
  <c r="G17" i="10"/>
  <c r="F18" i="10"/>
  <c r="G18" i="10"/>
  <c r="F19" i="10"/>
  <c r="G19" i="10"/>
  <c r="G4" i="10"/>
  <c r="F4" i="10"/>
  <c r="O193" i="7"/>
  <c r="O192" i="7"/>
  <c r="O191" i="7"/>
  <c r="O190" i="7"/>
  <c r="O189" i="7"/>
  <c r="O188" i="7"/>
  <c r="O187" i="7"/>
  <c r="O186" i="7"/>
  <c r="O185" i="7"/>
  <c r="O184" i="7"/>
  <c r="O183" i="7"/>
  <c r="O182" i="7"/>
  <c r="O181" i="7"/>
  <c r="O180" i="7"/>
  <c r="O179" i="7"/>
  <c r="O178" i="7"/>
  <c r="O177" i="7"/>
  <c r="O176" i="7"/>
  <c r="O175" i="7"/>
  <c r="O174" i="7"/>
  <c r="O173" i="7"/>
  <c r="O172" i="7"/>
  <c r="O171" i="7"/>
  <c r="O170" i="7"/>
  <c r="O169" i="7"/>
  <c r="O168" i="7"/>
  <c r="O167" i="7"/>
  <c r="O166" i="7"/>
  <c r="O165" i="7"/>
  <c r="O164" i="7"/>
  <c r="O163" i="7"/>
  <c r="O162" i="7"/>
  <c r="O161" i="7"/>
  <c r="O160" i="7"/>
  <c r="O159" i="7"/>
  <c r="O158" i="7"/>
  <c r="O157" i="7"/>
  <c r="O156" i="7"/>
  <c r="O155" i="7"/>
  <c r="O154" i="7"/>
  <c r="O153" i="7"/>
  <c r="O152" i="7"/>
  <c r="O151" i="7"/>
  <c r="O150" i="7"/>
  <c r="O149" i="7"/>
  <c r="O148" i="7"/>
  <c r="O147" i="7"/>
  <c r="O146" i="7"/>
  <c r="O145" i="7"/>
  <c r="O144" i="7"/>
  <c r="O143" i="7"/>
  <c r="O142" i="7"/>
  <c r="O141" i="7"/>
  <c r="O140" i="7"/>
  <c r="O139" i="7"/>
  <c r="O138" i="7"/>
  <c r="O137" i="7"/>
  <c r="O136" i="7"/>
  <c r="O135" i="7"/>
  <c r="O134" i="7"/>
  <c r="O133" i="7"/>
  <c r="O132" i="7"/>
  <c r="O131" i="7"/>
  <c r="O130" i="7"/>
  <c r="O129" i="7"/>
  <c r="O128" i="7"/>
  <c r="O127" i="7"/>
  <c r="O126" i="7"/>
  <c r="O125" i="7"/>
  <c r="O124" i="7"/>
  <c r="O123" i="7"/>
  <c r="O122" i="7"/>
  <c r="O121" i="7"/>
  <c r="O120" i="7"/>
  <c r="O119" i="7"/>
  <c r="O118" i="7"/>
  <c r="O117" i="7"/>
  <c r="O116" i="7"/>
  <c r="O115" i="7"/>
  <c r="O114" i="7"/>
  <c r="O113" i="7"/>
  <c r="O112" i="7"/>
  <c r="O111" i="7"/>
  <c r="O110" i="7"/>
  <c r="O109" i="7"/>
  <c r="O108" i="7"/>
  <c r="O107" i="7"/>
  <c r="O106" i="7"/>
  <c r="O105" i="7"/>
  <c r="O104" i="7"/>
  <c r="O103" i="7"/>
  <c r="O102" i="7"/>
  <c r="O101" i="7"/>
  <c r="O100" i="7"/>
  <c r="O99" i="7"/>
  <c r="O98" i="7"/>
  <c r="O97" i="7"/>
  <c r="O96" i="7"/>
  <c r="O95" i="7"/>
  <c r="O94" i="7"/>
  <c r="O93" i="7"/>
  <c r="O92" i="7"/>
  <c r="O91" i="7"/>
  <c r="O90" i="7"/>
  <c r="O89" i="7"/>
  <c r="O88" i="7"/>
  <c r="O87" i="7"/>
  <c r="O86" i="7"/>
  <c r="O85" i="7"/>
  <c r="O84" i="7"/>
  <c r="O83" i="7"/>
  <c r="O82" i="7"/>
  <c r="O81" i="7"/>
  <c r="O80" i="7"/>
  <c r="O79" i="7"/>
  <c r="O78" i="7"/>
  <c r="O77" i="7"/>
  <c r="O76" i="7"/>
  <c r="O75" i="7"/>
  <c r="O74" i="7"/>
  <c r="O73" i="7"/>
  <c r="O72" i="7"/>
  <c r="O71" i="7"/>
  <c r="O70" i="7"/>
  <c r="O69" i="7"/>
  <c r="O68" i="7"/>
  <c r="O67" i="7"/>
  <c r="O66" i="7"/>
  <c r="O65" i="7"/>
  <c r="O64" i="7"/>
  <c r="O63" i="7"/>
  <c r="O62" i="7"/>
  <c r="O61" i="7"/>
  <c r="O60" i="7"/>
  <c r="O59" i="7"/>
  <c r="O58" i="7"/>
  <c r="O57" i="7"/>
  <c r="O56"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O3" i="7"/>
  <c r="O2" i="7"/>
  <c r="Q193" i="7"/>
  <c r="Q192" i="7"/>
  <c r="Q191" i="7"/>
  <c r="Q190" i="7"/>
  <c r="Q189" i="7"/>
  <c r="Q188" i="7"/>
  <c r="Q187" i="7"/>
  <c r="Q186" i="7"/>
  <c r="Q185" i="7"/>
  <c r="Q184" i="7"/>
  <c r="Q183" i="7"/>
  <c r="Q182" i="7"/>
  <c r="Q181" i="7"/>
  <c r="Q180" i="7"/>
  <c r="Q179" i="7"/>
  <c r="Q178" i="7"/>
  <c r="Q177" i="7"/>
  <c r="Q176" i="7"/>
  <c r="Q175" i="7"/>
  <c r="Q174" i="7"/>
  <c r="Q173" i="7"/>
  <c r="Q172" i="7"/>
  <c r="Q171" i="7"/>
  <c r="Q170" i="7"/>
  <c r="Q169" i="7"/>
  <c r="Q168" i="7"/>
  <c r="Q167" i="7"/>
  <c r="Q166" i="7"/>
  <c r="Q165" i="7"/>
  <c r="Q164" i="7"/>
  <c r="Q163" i="7"/>
  <c r="Q162" i="7"/>
  <c r="Q161" i="7"/>
  <c r="Q160" i="7"/>
  <c r="Q159" i="7"/>
  <c r="Q158" i="7"/>
  <c r="Q157" i="7"/>
  <c r="Q156"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 r="C33" i="9" l="1"/>
  <c r="C32" i="9"/>
  <c r="C31" i="9"/>
  <c r="C30" i="9"/>
  <c r="C29" i="9"/>
  <c r="C28" i="9"/>
  <c r="C25" i="9"/>
  <c r="P193" i="7"/>
  <c r="P192" i="7"/>
  <c r="P191" i="7"/>
  <c r="P190" i="7"/>
  <c r="P189" i="7"/>
  <c r="P188" i="7"/>
  <c r="P187" i="7"/>
  <c r="P184" i="7"/>
  <c r="P183" i="7"/>
  <c r="P182" i="7"/>
  <c r="P181" i="7"/>
  <c r="P180" i="7"/>
  <c r="P177" i="7"/>
  <c r="P176" i="7"/>
  <c r="P175" i="7"/>
  <c r="P174" i="7"/>
  <c r="P173" i="7"/>
  <c r="P172" i="7"/>
  <c r="P171" i="7"/>
  <c r="P170" i="7"/>
  <c r="P169" i="7"/>
  <c r="P168" i="7"/>
  <c r="P167" i="7"/>
  <c r="P166" i="7"/>
  <c r="P165" i="7"/>
  <c r="P164" i="7"/>
  <c r="P163" i="7"/>
  <c r="P162" i="7"/>
  <c r="P160" i="7"/>
  <c r="P159" i="7"/>
  <c r="P158" i="7"/>
  <c r="P157" i="7"/>
  <c r="P156" i="7"/>
  <c r="P155" i="7"/>
  <c r="P153" i="7"/>
  <c r="P152" i="7"/>
  <c r="P151" i="7"/>
  <c r="P149" i="7"/>
  <c r="P148" i="7"/>
  <c r="P147" i="7"/>
  <c r="P146" i="7"/>
  <c r="P145" i="7"/>
  <c r="P144" i="7"/>
  <c r="P143" i="7"/>
  <c r="P142" i="7"/>
  <c r="P141" i="7"/>
  <c r="P140" i="7"/>
  <c r="P139" i="7"/>
  <c r="P138" i="7"/>
  <c r="P137" i="7"/>
  <c r="P136" i="7"/>
  <c r="P135" i="7"/>
  <c r="P134" i="7"/>
  <c r="P133" i="7"/>
  <c r="P132" i="7"/>
  <c r="P131" i="7"/>
  <c r="P130" i="7"/>
  <c r="P128" i="7"/>
  <c r="P127" i="7"/>
  <c r="P126" i="7"/>
  <c r="P125" i="7"/>
  <c r="P123" i="7"/>
  <c r="P122" i="7"/>
  <c r="P121" i="7"/>
  <c r="P119" i="7"/>
  <c r="P118" i="7"/>
  <c r="P113" i="7"/>
  <c r="P111" i="7"/>
  <c r="P109" i="7"/>
  <c r="P108" i="7"/>
  <c r="P107" i="7"/>
  <c r="P106" i="7"/>
  <c r="P105" i="7"/>
  <c r="P104" i="7"/>
  <c r="P102" i="7"/>
  <c r="P101" i="7"/>
  <c r="P100" i="7"/>
  <c r="P99" i="7"/>
  <c r="P97" i="7"/>
  <c r="P96" i="7"/>
  <c r="P95" i="7"/>
  <c r="P94" i="7"/>
  <c r="P93" i="7"/>
  <c r="P92" i="7"/>
  <c r="P91" i="7"/>
  <c r="P90" i="7"/>
  <c r="P89" i="7"/>
  <c r="P88" i="7"/>
  <c r="P87" i="7"/>
  <c r="P86" i="7"/>
  <c r="P85" i="7"/>
  <c r="P84" i="7"/>
  <c r="P83" i="7"/>
  <c r="P82" i="7"/>
  <c r="P81" i="7"/>
  <c r="P76" i="7"/>
  <c r="P67" i="7"/>
  <c r="P66" i="7"/>
  <c r="P65" i="7"/>
  <c r="P63" i="7"/>
  <c r="P62" i="7"/>
  <c r="P61" i="7"/>
  <c r="P60" i="7"/>
  <c r="P59" i="7"/>
  <c r="P57" i="7"/>
  <c r="P56" i="7"/>
  <c r="P54" i="7"/>
  <c r="P53" i="7"/>
  <c r="P52" i="7"/>
  <c r="P51" i="7"/>
  <c r="P50" i="7"/>
  <c r="P49" i="7"/>
  <c r="P48" i="7"/>
  <c r="P47" i="7"/>
  <c r="P46" i="7"/>
  <c r="P44" i="7"/>
  <c r="P43" i="7"/>
  <c r="P42" i="7"/>
  <c r="P41" i="7"/>
  <c r="P40" i="7"/>
  <c r="P39" i="7"/>
  <c r="P38" i="7"/>
  <c r="P37" i="7"/>
  <c r="P36" i="7"/>
  <c r="P34" i="7"/>
  <c r="P33" i="7"/>
  <c r="P32" i="7"/>
  <c r="P31" i="7"/>
  <c r="P30" i="7"/>
  <c r="P29" i="7"/>
  <c r="P28" i="7"/>
  <c r="P27" i="7"/>
  <c r="P25" i="7"/>
  <c r="P24" i="7"/>
  <c r="P23" i="7"/>
  <c r="P22" i="7"/>
  <c r="P21" i="7"/>
  <c r="P20" i="7"/>
  <c r="P19" i="7"/>
  <c r="P18" i="7"/>
  <c r="P17" i="7"/>
  <c r="P16" i="7"/>
  <c r="P15" i="7"/>
  <c r="P13" i="7"/>
  <c r="P12" i="7"/>
  <c r="P11" i="7"/>
  <c r="P10" i="7"/>
  <c r="P9" i="7"/>
  <c r="P8" i="7"/>
  <c r="P7" i="7"/>
  <c r="P6" i="7"/>
  <c r="P5" i="7"/>
  <c r="P4" i="7"/>
  <c r="P3" i="7"/>
  <c r="P2" i="7"/>
  <c r="L55" i="7"/>
  <c r="O55" i="7" s="1"/>
  <c r="J299" i="6"/>
  <c r="J293" i="6"/>
  <c r="J287" i="6"/>
  <c r="J254" i="6"/>
  <c r="J240" i="6"/>
  <c r="J197" i="6"/>
  <c r="J189" i="6"/>
  <c r="J169" i="6"/>
  <c r="J160" i="6"/>
  <c r="J118" i="6"/>
  <c r="J103" i="6"/>
  <c r="J90" i="6"/>
  <c r="J27" i="6"/>
  <c r="F14" i="6"/>
  <c r="J19" i="6" s="1"/>
  <c r="J246" i="6"/>
  <c r="J203" i="6"/>
  <c r="J181" i="6"/>
  <c r="J176" i="6"/>
  <c r="J149" i="6"/>
  <c r="J136" i="6"/>
  <c r="J56" i="6"/>
  <c r="J45" i="6"/>
  <c r="B2" i="6"/>
  <c r="B1" i="6"/>
  <c r="B2" i="5"/>
  <c r="I226" i="5"/>
  <c r="I170" i="5"/>
  <c r="I115" i="5"/>
  <c r="I98" i="5"/>
  <c r="I83" i="5"/>
  <c r="I28" i="5"/>
  <c r="E13" i="5"/>
  <c r="I18" i="5" s="1"/>
  <c r="I239" i="5"/>
  <c r="I232" i="5"/>
  <c r="I196" i="5"/>
  <c r="I190" i="5"/>
  <c r="I183" i="5"/>
  <c r="I175" i="5"/>
  <c r="I164" i="5"/>
  <c r="I153" i="5"/>
  <c r="I143" i="5"/>
  <c r="I130" i="5"/>
  <c r="I57" i="5"/>
  <c r="I46" i="5"/>
  <c r="B1" i="5"/>
  <c r="I44" i="3"/>
  <c r="B1" i="3"/>
  <c r="I225" i="3"/>
  <c r="I163" i="3"/>
  <c r="I219" i="3"/>
  <c r="I213" i="3"/>
  <c r="I77" i="3"/>
  <c r="I184" i="3"/>
  <c r="I178" i="3"/>
  <c r="I171" i="3"/>
  <c r="I152" i="3"/>
  <c r="I141" i="3"/>
  <c r="I131" i="3"/>
  <c r="I118" i="3"/>
  <c r="I103" i="3"/>
  <c r="I56" i="3"/>
  <c r="I19" i="3"/>
  <c r="I27" i="3"/>
  <c r="P55" i="7" l="1"/>
  <c r="Q5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I1" authorId="0" shapeId="0" xr:uid="{40539BF3-C01A-4AB0-ADD5-C8FC5B75206C}">
      <text>
        <r>
          <rPr>
            <b/>
            <sz val="8"/>
            <color indexed="81"/>
            <rFont val="Tahoma"/>
            <family val="2"/>
          </rPr>
          <t>Source of advice (ICES reference)</t>
        </r>
      </text>
    </comment>
    <comment ref="K1" authorId="0" shapeId="0" xr:uid="{1CEABD21-1A11-4FCA-B420-2B4B603B887B}">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L1" authorId="0" shapeId="0" xr:uid="{A834FBC1-FDFB-482B-9A5D-DD740DB3DA8E}">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M1" authorId="0" shapeId="0" xr:uid="{9385CC03-809F-4CF0-AAC1-97FA656F732A}">
      <text>
        <r>
          <rPr>
            <b/>
            <sz val="8"/>
            <color indexed="81"/>
            <rFont val="Tahoma"/>
            <family val="2"/>
          </rPr>
          <t>Numerical score for averaging overfished to not fully exploited.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I1" authorId="0" shapeId="0" xr:uid="{873F6FF1-28BD-4CC1-83F4-1A6274B05CD4}">
      <text>
        <r>
          <rPr>
            <b/>
            <sz val="8"/>
            <color indexed="81"/>
            <rFont val="Tahoma"/>
            <family val="2"/>
          </rPr>
          <t>Source of advice (ICES reference)</t>
        </r>
      </text>
    </comment>
    <comment ref="K1" authorId="0" shapeId="0" xr:uid="{49ED02A3-052F-4928-AD7C-CEF561A1802B}">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L1" authorId="0" shapeId="0" xr:uid="{9F4BA941-DBE9-45B8-B1BC-E83C3DD5782E}">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M1" authorId="0" shapeId="0" xr:uid="{83696146-8737-4F29-923C-386BBEC7699C}">
      <text>
        <r>
          <rPr>
            <b/>
            <sz val="8"/>
            <color indexed="81"/>
            <rFont val="Tahoma"/>
            <family val="2"/>
          </rPr>
          <t>Numerical score for averaging overfished to not fully exploited.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G3" authorId="0" shapeId="0" xr:uid="{F3930382-CCA3-4391-B56B-1A5A0683AEBC}">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H3" authorId="0" shapeId="0" xr:uid="{133F5918-B858-4EC7-8D61-1B7BD9D2A4FC}">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I3" authorId="0" shapeId="0" xr:uid="{5301C5FE-0294-4436-B049-71F760867786}">
      <text>
        <r>
          <rPr>
            <b/>
            <sz val="8"/>
            <color indexed="81"/>
            <rFont val="Tahoma"/>
            <family val="2"/>
          </rPr>
          <t>Source of advice (ICES reference)</t>
        </r>
      </text>
    </comment>
    <comment ref="K3" authorId="0" shapeId="0" xr:uid="{1C3008F4-5388-4E07-900F-026AD6E4BEAD}">
      <text>
        <r>
          <rPr>
            <b/>
            <sz val="8"/>
            <color indexed="81"/>
            <rFont val="Tahoma"/>
            <family val="2"/>
          </rPr>
          <t>Numerical score for averaging overfished to not fully exploited.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F3" authorId="0" shapeId="0" xr:uid="{13330163-6085-4941-B849-8D1E6BB7A13A}">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H3" authorId="0" shapeId="0" xr:uid="{82FE7AA6-E53A-4B01-A38C-A19139BBA3DA}">
      <text>
        <r>
          <rPr>
            <b/>
            <sz val="8"/>
            <color indexed="81"/>
            <rFont val="Tahoma"/>
            <family val="2"/>
          </rPr>
          <t>Source of advice (ICES reference)</t>
        </r>
      </text>
    </comment>
    <comment ref="J3" authorId="0" shapeId="0" xr:uid="{090B0015-8167-4FFD-AE16-62EAB502AC3F}">
      <text>
        <r>
          <rPr>
            <b/>
            <sz val="8"/>
            <color indexed="81"/>
            <rFont val="Tahoma"/>
            <family val="2"/>
          </rPr>
          <t>Numerical score for averaging overfished to not fully exploited.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E3" authorId="0" shapeId="0" xr:uid="{00000000-0006-0000-0100-000001000000}">
      <text>
        <r>
          <rPr>
            <b/>
            <sz val="8"/>
            <color indexed="81"/>
            <rFont val="Tahoma"/>
            <family val="2"/>
          </rPr>
          <t>This column provides a weight for the average score. The weight should be related to the productivity of the stock, so the overall state of stocks can be estimated, weighted by the stocks size and contribution to the production. Ideally, SSBMSY might be used here, but otherwise it can be some other measure, at worst the current catch.</t>
        </r>
      </text>
    </comment>
    <comment ref="G3" authorId="0" shapeId="0" xr:uid="{00000000-0006-0000-0100-000002000000}">
      <text>
        <r>
          <rPr>
            <b/>
            <sz val="8"/>
            <color indexed="81"/>
            <rFont val="Tahoma"/>
            <family val="2"/>
          </rPr>
          <t>Source of advice (ICES reference)</t>
        </r>
      </text>
    </comment>
    <comment ref="I3" authorId="0" shapeId="0" xr:uid="{00000000-0006-0000-0100-000003000000}">
      <text>
        <r>
          <rPr>
            <b/>
            <sz val="8"/>
            <color indexed="81"/>
            <rFont val="Tahoma"/>
            <family val="2"/>
          </rPr>
          <t>Numerical score for averaging overfished to not fully exploited.</t>
        </r>
      </text>
    </comment>
  </commentList>
</comments>
</file>

<file path=xl/sharedStrings.xml><?xml version="1.0" encoding="utf-8"?>
<sst xmlns="http://schemas.openxmlformats.org/spreadsheetml/2006/main" count="7960" uniqueCount="1534">
  <si>
    <t>F</t>
  </si>
  <si>
    <t>F-O</t>
  </si>
  <si>
    <t>31-Flounders, halibuts, soles</t>
  </si>
  <si>
    <t>Haddock</t>
  </si>
  <si>
    <t>32-Cods, hakes, haddocks</t>
  </si>
  <si>
    <t>33-Miscellaneous coastal fishes</t>
  </si>
  <si>
    <t>?</t>
  </si>
  <si>
    <t>34-Miscellaneous demersal fishes</t>
  </si>
  <si>
    <t>35-Herrings, sardines, anchovies</t>
  </si>
  <si>
    <t>Capelin</t>
  </si>
  <si>
    <t>37-Miscellaneous pelagic fishes</t>
  </si>
  <si>
    <t>45-Shrimps, prawns</t>
  </si>
  <si>
    <t>23-Salmons, trouts, smelts</t>
  </si>
  <si>
    <t>O</t>
  </si>
  <si>
    <t>Whiting</t>
  </si>
  <si>
    <t>Notes</t>
  </si>
  <si>
    <t>Stock</t>
  </si>
  <si>
    <t>Biomass</t>
  </si>
  <si>
    <t>State</t>
  </si>
  <si>
    <t>Western Baltic cod</t>
  </si>
  <si>
    <t>8.4.1.</t>
  </si>
  <si>
    <t>Advice May 2010</t>
  </si>
  <si>
    <t>Eastern Baltic Cod</t>
  </si>
  <si>
    <t>8.4.2</t>
  </si>
  <si>
    <t>SSB (t)</t>
  </si>
  <si>
    <t>N</t>
  </si>
  <si>
    <t>Cod in Subareas I and II (Northeast Arctic cod)</t>
  </si>
  <si>
    <t>3.4.1</t>
  </si>
  <si>
    <t>Score</t>
  </si>
  <si>
    <t>Cod in Subareas I and II (Norwegian coastal cod)</t>
  </si>
  <si>
    <t>3.4.2</t>
  </si>
  <si>
    <t>Greenland cod</t>
  </si>
  <si>
    <t>Very uncertain</t>
  </si>
  <si>
    <t>2.4.1</t>
  </si>
  <si>
    <t>Faroe Bank cod</t>
  </si>
  <si>
    <t>Division Vb2</t>
  </si>
  <si>
    <t>Subdivision 22-24</t>
  </si>
  <si>
    <t>Subdivisions 25 32</t>
  </si>
  <si>
    <t>Subareas I and II</t>
  </si>
  <si>
    <t>ICES Subarea XIV and NAFO Subarea 1</t>
  </si>
  <si>
    <t>4.4.2</t>
  </si>
  <si>
    <t>SSB assumed 10*MaxLandings</t>
  </si>
  <si>
    <t>Subdivision Vb1</t>
  </si>
  <si>
    <t>Faroe Plateau cod</t>
  </si>
  <si>
    <t>4.4.1</t>
  </si>
  <si>
    <t>Iceland Cod</t>
  </si>
  <si>
    <t>Division Va</t>
  </si>
  <si>
    <t>2.4.2</t>
  </si>
  <si>
    <t>Average</t>
  </si>
  <si>
    <t>Cod</t>
  </si>
  <si>
    <t>EXTRACT OF THE REPORT OF THE ICES ADVISORY COMMITTEE NORTH ATLANTIC SALMON STOCKS</t>
  </si>
  <si>
    <t>AS REPORTED TO THE NORTH ATLANTIC SALMON CONSERVATION ORGANIZATION 2010</t>
  </si>
  <si>
    <t>COD</t>
  </si>
  <si>
    <t>SALMON</t>
  </si>
  <si>
    <t>Stock complex 1SW</t>
  </si>
  <si>
    <t>Stock complexes 1SW and MSW</t>
  </si>
  <si>
    <t xml:space="preserve">Stock complex MSW </t>
  </si>
  <si>
    <t>Salmon</t>
  </si>
  <si>
    <t xml:space="preserve">Average </t>
  </si>
  <si>
    <t>O-F</t>
  </si>
  <si>
    <t>Year</t>
  </si>
  <si>
    <t>PLAICE</t>
  </si>
  <si>
    <t>Subdivisions 22 32</t>
  </si>
  <si>
    <t>Status unknown, but catches recovered from very low.</t>
  </si>
  <si>
    <t>8.4.10</t>
  </si>
  <si>
    <t>5.4.8</t>
  </si>
  <si>
    <t>5.4.11</t>
  </si>
  <si>
    <t>5.4.10</t>
  </si>
  <si>
    <t>Based on number of maturing fish earliest in the time series</t>
  </si>
  <si>
    <t>Based on historical catches</t>
  </si>
  <si>
    <t>Subarea IV</t>
  </si>
  <si>
    <t>Baltic Sea plaice</t>
  </si>
  <si>
    <t>Celtic Sea plaice</t>
  </si>
  <si>
    <t>West of Ireland plaice</t>
  </si>
  <si>
    <t>Southwest of Ireland plaice</t>
  </si>
  <si>
    <t>North Sea plaice</t>
  </si>
  <si>
    <t>Divisions VII h–k</t>
  </si>
  <si>
    <t>Divisions VII b,c</t>
  </si>
  <si>
    <t>Divisions VII f,g</t>
  </si>
  <si>
    <t xml:space="preserve">F close to target. </t>
  </si>
  <si>
    <t>6.4.7</t>
  </si>
  <si>
    <t>Eastern Channel plaice</t>
  </si>
  <si>
    <t>Uncertain status, but SSB indicators stable</t>
  </si>
  <si>
    <t>6.4.8</t>
  </si>
  <si>
    <t>5.4.9</t>
  </si>
  <si>
    <t>Western Channel plaice</t>
  </si>
  <si>
    <t>Division VII e</t>
  </si>
  <si>
    <t>Division VII d</t>
  </si>
  <si>
    <t>Plaice</t>
  </si>
  <si>
    <t>Subarea IV, Division VIId, IIIa West</t>
  </si>
  <si>
    <t>North Sea, Eastern Channel, and Skagerrak cod</t>
  </si>
  <si>
    <t>6.4.2</t>
  </si>
  <si>
    <t>Divisions VII e–k</t>
  </si>
  <si>
    <t>Celtic Sea cod</t>
  </si>
  <si>
    <t>Status not known, but fishery at risk</t>
  </si>
  <si>
    <t>5.4.2</t>
  </si>
  <si>
    <t>Division VIIa</t>
  </si>
  <si>
    <t>5.4.1</t>
  </si>
  <si>
    <t>Division IIIa East</t>
  </si>
  <si>
    <t>Kattegat cod</t>
  </si>
  <si>
    <t>6.4.1</t>
  </si>
  <si>
    <t>Rockall cod</t>
  </si>
  <si>
    <t>Division Vib</t>
  </si>
  <si>
    <t>No information apart from catch. Catches have declined since 1994.</t>
  </si>
  <si>
    <t>5.4.22</t>
  </si>
  <si>
    <t>Division VIa</t>
  </si>
  <si>
    <t>West of Scotland cod</t>
  </si>
  <si>
    <t>Although the official status is unknown, the reported assessment suggests the stock is depleted.</t>
  </si>
  <si>
    <t>5.4.21</t>
  </si>
  <si>
    <t>Although most stocks are overfished, the largest not overexploited (particularly arctic cod)</t>
  </si>
  <si>
    <t>HADDOCK</t>
  </si>
  <si>
    <t>Northeast Arctic haddock</t>
  </si>
  <si>
    <t>3.4.3</t>
  </si>
  <si>
    <t>Faroe haddock</t>
  </si>
  <si>
    <t>Division Vb</t>
  </si>
  <si>
    <t>4.4.3</t>
  </si>
  <si>
    <t>2.4.3</t>
  </si>
  <si>
    <t>Iceland and E. Greenland haddock</t>
  </si>
  <si>
    <t>Subarea IV and Division IIIa</t>
  </si>
  <si>
    <t>North Sea and Skagerrak haddock</t>
  </si>
  <si>
    <t xml:space="preserve">Subarea IV and Division IIIa West </t>
  </si>
  <si>
    <t>6.4.3</t>
  </si>
  <si>
    <t>Divisions VII b–k</t>
  </si>
  <si>
    <t>Celtic seas haddock</t>
  </si>
  <si>
    <t>5.4.4</t>
  </si>
  <si>
    <t>Status not known, but scientific recommendation is to keep status quo</t>
  </si>
  <si>
    <t>5.4.3</t>
  </si>
  <si>
    <t>SSB has been increasing. Status is unknown</t>
  </si>
  <si>
    <t>Rockall haddock</t>
  </si>
  <si>
    <t>Irish Sea haddock</t>
  </si>
  <si>
    <t>5.4.24</t>
  </si>
  <si>
    <t>Division Via</t>
  </si>
  <si>
    <t>SSB</t>
  </si>
  <si>
    <t>5.4.23</t>
  </si>
  <si>
    <t>Faroe and West Scotland haddock is overfished, but otherwise stocks are in good shape</t>
  </si>
  <si>
    <t>FLATFISHES</t>
  </si>
  <si>
    <t>Baltic Sea dab</t>
  </si>
  <si>
    <t>Catches</t>
  </si>
  <si>
    <t>8.4.11</t>
  </si>
  <si>
    <t>Baltic Sea flounder</t>
  </si>
  <si>
    <t>8.4.9</t>
  </si>
  <si>
    <t>Greenland halibut</t>
  </si>
  <si>
    <t>3.4.7</t>
  </si>
  <si>
    <t>Subareas V, VI, XII, and XIV</t>
  </si>
  <si>
    <t>2.4.5</t>
  </si>
  <si>
    <t>Divisions VIIb,c</t>
  </si>
  <si>
    <t xml:space="preserve">West of Ireland Sole </t>
  </si>
  <si>
    <t>5.4.36</t>
  </si>
  <si>
    <t>Southwest of Ireland sole</t>
  </si>
  <si>
    <t>Division VII h–k</t>
  </si>
  <si>
    <t>5.4.35</t>
  </si>
  <si>
    <t>Divisions VIII a, b</t>
  </si>
  <si>
    <t>Bay of Biscay sole</t>
  </si>
  <si>
    <t>7.4.11</t>
  </si>
  <si>
    <t>Divisions VIIf,g</t>
  </si>
  <si>
    <t>Celtic Sea sole</t>
  </si>
  <si>
    <t>5.4.13</t>
  </si>
  <si>
    <t>6.4.11</t>
  </si>
  <si>
    <t>Division VIId</t>
  </si>
  <si>
    <t>Eastern Channel sole</t>
  </si>
  <si>
    <t>Division VIIe</t>
  </si>
  <si>
    <t>Western Channel sole</t>
  </si>
  <si>
    <t>4.4.14</t>
  </si>
  <si>
    <t>Irish Sea sole</t>
  </si>
  <si>
    <t>5.4.12</t>
  </si>
  <si>
    <t>Division IIIa</t>
  </si>
  <si>
    <t>Skagerrak and Kattegat sole</t>
  </si>
  <si>
    <t>6.4.9</t>
  </si>
  <si>
    <t>North Sea sole</t>
  </si>
  <si>
    <t>6.4.10</t>
  </si>
  <si>
    <t>Faltfishes</t>
  </si>
  <si>
    <t>Baltic Sea turbot</t>
  </si>
  <si>
    <t>8.4.12</t>
  </si>
  <si>
    <t>While a few sole stocks have demonstrated recovery, halibut in particular remains depleted</t>
  </si>
  <si>
    <t>Score weight, ideally biomass/potential yield</t>
  </si>
  <si>
    <t>Baltic sea trout</t>
  </si>
  <si>
    <t>Subdivisions 22-32</t>
  </si>
  <si>
    <t>8.4.16</t>
  </si>
  <si>
    <t>Only Baltic assessment available</t>
  </si>
  <si>
    <t>SANDEEL</t>
  </si>
  <si>
    <t>Skagerrak Kattegat sandeel</t>
  </si>
  <si>
    <t>6.4.21</t>
  </si>
  <si>
    <t>6.4.22</t>
  </si>
  <si>
    <t>Subarea IV excl. Shetland area</t>
  </si>
  <si>
    <t>North Sea sandeel</t>
  </si>
  <si>
    <t>West Scotland sandeel</t>
  </si>
  <si>
    <t>5.4.32</t>
  </si>
  <si>
    <t>Division IVa North of 59ºN and West of 0ºE</t>
  </si>
  <si>
    <t>Shetland area sandeel</t>
  </si>
  <si>
    <t>6.4.23</t>
  </si>
  <si>
    <t>Does not appear to be currently exploited</t>
  </si>
  <si>
    <t>Stock assessment: in recovery</t>
  </si>
  <si>
    <t>Sandeel</t>
  </si>
  <si>
    <t>Subdivisions 25 29 and 32 (excl. Gulf of Riga)</t>
  </si>
  <si>
    <t>Herring</t>
  </si>
  <si>
    <t>HERRING</t>
  </si>
  <si>
    <t>Central Baltic herring</t>
  </si>
  <si>
    <t>8.4.4</t>
  </si>
  <si>
    <t>8.4.6</t>
  </si>
  <si>
    <t>Subdivision 30</t>
  </si>
  <si>
    <t>Bothnian Sea herring</t>
  </si>
  <si>
    <t>Stock has increased. F &lt; Fpa</t>
  </si>
  <si>
    <t>8.4.7</t>
  </si>
  <si>
    <t>Subdivision 31</t>
  </si>
  <si>
    <t>Bothnian Bay herring</t>
  </si>
  <si>
    <t>Western Baltic spring spawning herring</t>
  </si>
  <si>
    <t>Division IIIa and Subdivisions 22–24</t>
  </si>
  <si>
    <t>6.4.15</t>
  </si>
  <si>
    <t>SSB 30% of 1991, but expected to decline further…</t>
  </si>
  <si>
    <t>6.4.16</t>
  </si>
  <si>
    <t>Subarea IV and Divisions IIIa and VIId</t>
  </si>
  <si>
    <t>North Sea autumn spawning herring</t>
  </si>
  <si>
    <t>Very poor recent recruitment, but TAC has been reduced in line…</t>
  </si>
  <si>
    <t>Division VIIa South of 52° 30’ N and VIIg,h,j,k</t>
  </si>
  <si>
    <t>Celtic Sea and South of Ireland herring</t>
  </si>
  <si>
    <t>5.4.16</t>
  </si>
  <si>
    <t>Recently recovered stock</t>
  </si>
  <si>
    <t>5.4.17</t>
  </si>
  <si>
    <t>Divisions VIa (South) and VIIb,c</t>
  </si>
  <si>
    <t>West of Ireland and Scotland</t>
  </si>
  <si>
    <t>Multiple sub-stocks, B&lt;Bpa</t>
  </si>
  <si>
    <t>Irish Sea herring</t>
  </si>
  <si>
    <t>Division VIIa North of 52º 30’N</t>
  </si>
  <si>
    <t>Multiple sub-stocks, B is relatively low</t>
  </si>
  <si>
    <t>5.4.15</t>
  </si>
  <si>
    <t>Northeast Atlantic</t>
  </si>
  <si>
    <t>Norwegian spring-spawning herring</t>
  </si>
  <si>
    <t>9.4.5</t>
  </si>
  <si>
    <t>Stock has fully recovered - good recent recruitment has pushed up SSB</t>
  </si>
  <si>
    <t>F-N</t>
  </si>
  <si>
    <t>Subdivision 28.1</t>
  </si>
  <si>
    <t>8.4.5</t>
  </si>
  <si>
    <t>Gulf of Riga herring</t>
  </si>
  <si>
    <t>Icelandic summer-spawning herring</t>
  </si>
  <si>
    <t>2.4.12</t>
  </si>
  <si>
    <t>Recent reduction SSB due to disease (Ichthyophonus infection). TAC very heavily reduced</t>
  </si>
  <si>
    <t>Division VIa North</t>
  </si>
  <si>
    <t>5.4.30</t>
  </si>
  <si>
    <t>Uncertain, but most probably fully -over exploited. Not clear stock has been allowed to recover</t>
  </si>
  <si>
    <t>North of Scotland herring</t>
  </si>
  <si>
    <t>BLUE WHITING</t>
  </si>
  <si>
    <t>Combined stock blue whiting</t>
  </si>
  <si>
    <t>9.4.4</t>
  </si>
  <si>
    <t>Subareas I–IX, XII, and XIV</t>
  </si>
  <si>
    <t>NORWAY POUT</t>
  </si>
  <si>
    <t>6.4.20</t>
  </si>
  <si>
    <t>North Sea and Skagerrak-Kattegat Norway pout</t>
  </si>
  <si>
    <t>Barents Sea northern shrimp</t>
  </si>
  <si>
    <t>Catch</t>
  </si>
  <si>
    <t>3.4.9</t>
  </si>
  <si>
    <t>6.4.24</t>
  </si>
  <si>
    <t>Division IVa</t>
  </si>
  <si>
    <t>Fladen Ground northern shrimp</t>
  </si>
  <si>
    <t>Division IIIa and Division IVa East</t>
  </si>
  <si>
    <t>Skagerrak and Norwegian Deep northern shrimp</t>
  </si>
  <si>
    <t>Northern shrimp</t>
  </si>
  <si>
    <t>Barents sea stock in good condition</t>
  </si>
  <si>
    <t>Indicators show catches could increase</t>
  </si>
  <si>
    <t>POLAR COD</t>
  </si>
  <si>
    <t>Barents sea polar cod</t>
  </si>
  <si>
    <t>IMR/PINRO(2008)</t>
  </si>
  <si>
    <t>Based on survey and relatively low catches. Polar cod is important food for cod, mammals and other species</t>
  </si>
  <si>
    <t>SAITHE</t>
  </si>
  <si>
    <t>Northeast Arctic saithe</t>
  </si>
  <si>
    <t>3.4.4</t>
  </si>
  <si>
    <t>Stock has recovered and currently high level on a par with initial SSB (1960s)</t>
  </si>
  <si>
    <t>Faroe saithe</t>
  </si>
  <si>
    <t>4.4.4</t>
  </si>
  <si>
    <t>SSB declining although not fully overfished yet - high risk</t>
  </si>
  <si>
    <t>Icelandic saithe</t>
  </si>
  <si>
    <t>2.4.4</t>
  </si>
  <si>
    <t>Saithe</t>
  </si>
  <si>
    <t>Subarea IV, Division IIIa, and Subarea VI</t>
  </si>
  <si>
    <t>North Sea, Skagerrak, West of Scotland and Rockall saithe</t>
  </si>
  <si>
    <t>6.4.12</t>
  </si>
  <si>
    <t>SSB 50% of highest value on record</t>
  </si>
  <si>
    <t>Artic and NEA saithe in good conditions, other smaller stocks declining</t>
  </si>
  <si>
    <t>WHITING</t>
  </si>
  <si>
    <t>Divisions VIIe–k</t>
  </si>
  <si>
    <t>West of Britain whiting</t>
  </si>
  <si>
    <t>5.4.6</t>
  </si>
  <si>
    <t>SSB low but recovery likely with increasing recruitment</t>
  </si>
  <si>
    <t>Subarea IV and Division VIId</t>
  </si>
  <si>
    <t>North Sea and Eastern Channel whiting</t>
  </si>
  <si>
    <t>6.4.5</t>
  </si>
  <si>
    <t>SSB &lt;30% of highest SSB estimated in 1990</t>
  </si>
  <si>
    <t>Irish Sea whiting</t>
  </si>
  <si>
    <t>ICES advises catches should be lowest possible.</t>
  </si>
  <si>
    <t>5.4.5</t>
  </si>
  <si>
    <t>Skagerrak – Kattegat whiting</t>
  </si>
  <si>
    <t>6.4.4</t>
  </si>
  <si>
    <t>Status uncertain, and catches kept below TAC.</t>
  </si>
  <si>
    <t>Catches described as negligible. Stock probably very small</t>
  </si>
  <si>
    <t>Division VIb</t>
  </si>
  <si>
    <t>Rockall whiting</t>
  </si>
  <si>
    <t>5.4.26</t>
  </si>
  <si>
    <t>West of Scotland whiting</t>
  </si>
  <si>
    <t>SSB currently at lowest observed level</t>
  </si>
  <si>
    <t>5.4.25</t>
  </si>
  <si>
    <t>NORTHERN PRAWN</t>
  </si>
  <si>
    <t>REDFISHES</t>
  </si>
  <si>
    <t>Barents sea beaked redfish (Sebastes mentella)</t>
  </si>
  <si>
    <t>SSB suspected as being very low and needs rebuilding</t>
  </si>
  <si>
    <t>3.4.5</t>
  </si>
  <si>
    <t>Division Va and Subarea XIV</t>
  </si>
  <si>
    <t>Icelandic Slope beaked redfish (Sebastes mentella)</t>
  </si>
  <si>
    <t>2.4.8</t>
  </si>
  <si>
    <t>Biomass seems stable, but stock is likely fully exploited</t>
  </si>
  <si>
    <t>Biomass has declined and stock lowest on record</t>
  </si>
  <si>
    <t>Iceland and E. Greenland beaked redfish (S. mentella) (Demersal)</t>
  </si>
  <si>
    <t xml:space="preserve">Subarea XIVb </t>
  </si>
  <si>
    <t>2.4.11</t>
  </si>
  <si>
    <t>Highly uncertain, although biomass has probably increased</t>
  </si>
  <si>
    <t>2.4.10</t>
  </si>
  <si>
    <t>Subareas V, XII, XIV and NAFO Subareas 1+2</t>
  </si>
  <si>
    <t xml:space="preserve">Iceland and E. Greenland deep pelagic stock (&gt; 500 m) beaked redfish (S. mentella) </t>
  </si>
  <si>
    <t xml:space="preserve">Iceland and E. Greenland shallow pelagic stock (&lt; 500 m) beaked redfish (S. mentella) </t>
  </si>
  <si>
    <t>2.4.9</t>
  </si>
  <si>
    <t>Stock considered very low state</t>
  </si>
  <si>
    <t>Iceland and E. Greenland golden redfish (S. marinus)</t>
  </si>
  <si>
    <t>Subareas V, VI, XII and XIV</t>
  </si>
  <si>
    <t>2.4.7</t>
  </si>
  <si>
    <t>Stock just above precautionary level</t>
  </si>
  <si>
    <t>Barents se golden redfish (S. marinus)</t>
  </si>
  <si>
    <t>3.4.6</t>
  </si>
  <si>
    <t>Redfishes</t>
  </si>
  <si>
    <t>SARDINE</t>
  </si>
  <si>
    <t>7.4.5</t>
  </si>
  <si>
    <t>SSB declined due to low recruitments but F also low. SSB seems overall stable</t>
  </si>
  <si>
    <t>Divisions VIIIc and IXa</t>
  </si>
  <si>
    <t>Spanish and Portuguese sardine</t>
  </si>
  <si>
    <t>Bay of Biscay sardine</t>
  </si>
  <si>
    <t>Divisions VIIe,h VIIIa,b,d</t>
  </si>
  <si>
    <t>ANCHOVY</t>
  </si>
  <si>
    <t>SPRAT</t>
  </si>
  <si>
    <t>Baltic Sea sprat</t>
  </si>
  <si>
    <t>8.4.8</t>
  </si>
  <si>
    <t>Sprat biomass is strongly dependent on cod stock</t>
  </si>
  <si>
    <t>Divisions VIId,e</t>
  </si>
  <si>
    <t>Channel sprat</t>
  </si>
  <si>
    <t>5.4.18</t>
  </si>
  <si>
    <t>No information on the status of this stock</t>
  </si>
  <si>
    <t>Skagerrak – Kattegat sprat</t>
  </si>
  <si>
    <t>Limited by juvenile herring catches</t>
  </si>
  <si>
    <t>6.4.17</t>
  </si>
  <si>
    <t>The state of the stock is uncertain. Survey trends indicate the stock size has increased from the 1980s and varied around an average level since 1998 with no trend.</t>
  </si>
  <si>
    <t>North Sea sprat</t>
  </si>
  <si>
    <t>6.4.18</t>
  </si>
  <si>
    <t>Sprat</t>
  </si>
  <si>
    <t>HORSE MACKEREL</t>
  </si>
  <si>
    <t>Divisions IIIa, IVb,c and VIId</t>
  </si>
  <si>
    <t>North sea horse mackerel</t>
  </si>
  <si>
    <t>6.4.19</t>
  </si>
  <si>
    <t>Southern horse mackerel</t>
  </si>
  <si>
    <t>Division IXa</t>
  </si>
  <si>
    <t>7.4.4</t>
  </si>
  <si>
    <t>No information on status</t>
  </si>
  <si>
    <t>SSB appears stable and ICES recommends no changes, suggesting fully utilized.</t>
  </si>
  <si>
    <t>Western horse mackerel</t>
  </si>
  <si>
    <t>Divisions IIa, IVa, Vb, VIa, VIIa c, e k and VIIIa e</t>
  </si>
  <si>
    <t>9.4.3</t>
  </si>
  <si>
    <t>Horse mackerel</t>
  </si>
  <si>
    <t>CAPELIN</t>
  </si>
  <si>
    <t>Subareas I and II, excluding Division IIa west of 5°W</t>
  </si>
  <si>
    <t>Barents Sea capelin</t>
  </si>
  <si>
    <t>Blim</t>
  </si>
  <si>
    <t>Subareas V and XIV and Division IIa west of 5°W</t>
  </si>
  <si>
    <t>Iceland–East Greenland–Jan Mayen capelin</t>
  </si>
  <si>
    <t>3.4.8</t>
  </si>
  <si>
    <t>It is estimated that 328 000 t were left for spawning in spring 2009 which is below the management target.</t>
  </si>
  <si>
    <t xml:space="preserve">Spanish Portuguese megrim (L. boscii and L. whiffiagonis) in </t>
  </si>
  <si>
    <t>7.4.2</t>
  </si>
  <si>
    <t>Subarea IV and VI</t>
  </si>
  <si>
    <t>North Sea, West of Scotland and Rockall megrim</t>
  </si>
  <si>
    <t>5.4.28</t>
  </si>
  <si>
    <t>5.4.19</t>
  </si>
  <si>
    <t>Divisions VIIb–k and VIIIa,b,d</t>
  </si>
  <si>
    <t>West Ireland and France megrim</t>
  </si>
  <si>
    <t>NEPHROPS</t>
  </si>
  <si>
    <t>MACKEREL</t>
  </si>
  <si>
    <t>North East Atlantic mackerel</t>
  </si>
  <si>
    <t>Area 27</t>
  </si>
  <si>
    <t>9.4.2</t>
  </si>
  <si>
    <t>HCR not working, but stock not overfished yet</t>
  </si>
  <si>
    <t>Hake</t>
  </si>
  <si>
    <t>Nephrops</t>
  </si>
  <si>
    <t>Division IXa (FU 26-30)</t>
  </si>
  <si>
    <t>Galicia and Portuguese nephrops</t>
  </si>
  <si>
    <t>7.4.10</t>
  </si>
  <si>
    <t>6.4.13</t>
  </si>
  <si>
    <t>Skagerrak – Kattegat nephrops</t>
  </si>
  <si>
    <t>6.4.14</t>
  </si>
  <si>
    <t>5.4.33</t>
  </si>
  <si>
    <t>Division Via FU11</t>
  </si>
  <si>
    <t>Division Via FU12</t>
  </si>
  <si>
    <t>Division Via FU13</t>
  </si>
  <si>
    <t>West Scotland nephrops North Minch</t>
  </si>
  <si>
    <t>West Scotland nephrops South Minch</t>
  </si>
  <si>
    <t>West Scotland nephrops Firth of Clyde</t>
  </si>
  <si>
    <t>Subarea IV FU5</t>
  </si>
  <si>
    <t>Subarea IV FU6</t>
  </si>
  <si>
    <t>Subarea IV FU7</t>
  </si>
  <si>
    <t>Subarea IV FU8</t>
  </si>
  <si>
    <t>Subarea IV FU9</t>
  </si>
  <si>
    <t>Subarea IV FU10</t>
  </si>
  <si>
    <t>Subarea IV FU32</t>
  </si>
  <si>
    <t>Subarea IV FU33</t>
  </si>
  <si>
    <t>North Sea nephops Moray Firth</t>
  </si>
  <si>
    <t>North Sea nephops Noup</t>
  </si>
  <si>
    <t>North Sea nephops Farn Deeps</t>
  </si>
  <si>
    <t>North Sea nephops Fladen ground</t>
  </si>
  <si>
    <t>North Sea nephops Firth of Forth</t>
  </si>
  <si>
    <t>North Sea nephops Botney Gut-Silver Pit</t>
  </si>
  <si>
    <t>North Sea nephops Off Horn's Reef</t>
  </si>
  <si>
    <t>North Sea nephops Norwegian Deeps</t>
  </si>
  <si>
    <t>Limited by cod bycatch.</t>
  </si>
  <si>
    <t xml:space="preserve">Irish Sea East nephrops </t>
  </si>
  <si>
    <t xml:space="preserve">Irish Sea West nephrops </t>
  </si>
  <si>
    <t>Subarea VIIa FU14</t>
  </si>
  <si>
    <t>Subarea VIIa FU15</t>
  </si>
  <si>
    <t>Subarea VIIa FU16</t>
  </si>
  <si>
    <t>Subarea VIIa FU17</t>
  </si>
  <si>
    <t>Subarea VIIa FU19</t>
  </si>
  <si>
    <t>Subarea VIIa FU20-22</t>
  </si>
  <si>
    <t>Porcupine Bank</t>
  </si>
  <si>
    <t>Aran Grounds</t>
  </si>
  <si>
    <t>Ireland SW and SE coast</t>
  </si>
  <si>
    <t>Celtic Sea</t>
  </si>
  <si>
    <t>5.4.34</t>
  </si>
  <si>
    <t>Divisions VIIIa,b FU 23, 24</t>
  </si>
  <si>
    <t>Bay of Biscay nephrops</t>
  </si>
  <si>
    <t>7.4.8</t>
  </si>
  <si>
    <t>Division VIIIc (FU 25, 31)</t>
  </si>
  <si>
    <t>North Galicia and Cantabrian Sea nephrops</t>
  </si>
  <si>
    <t>7.4.9</t>
  </si>
  <si>
    <t>HAKE</t>
  </si>
  <si>
    <t>7.4.6</t>
  </si>
  <si>
    <t>Subarea VIII</t>
  </si>
  <si>
    <t>Bay of Biscay anchovy</t>
  </si>
  <si>
    <t>Fishery closed since July 2005. Current SSB 25000</t>
  </si>
  <si>
    <t>7.4.7</t>
  </si>
  <si>
    <t>Anchovy</t>
  </si>
  <si>
    <t>SEA TROUT</t>
  </si>
  <si>
    <t>Northern hake stock</t>
  </si>
  <si>
    <t>Division IIIa, Subareas IV, VI, and VII, and Divisions VIIIa,b,d</t>
  </si>
  <si>
    <t>9.4.1</t>
  </si>
  <si>
    <t>Southern hake stock</t>
  </si>
  <si>
    <t>7.4.1</t>
  </si>
  <si>
    <t>Survey indicates stock large relative to catch (See MSC Cornish Sardine assessment)</t>
  </si>
  <si>
    <t>Portuguese / spanish anchovy</t>
  </si>
  <si>
    <t>OTHER DEMERSALS</t>
  </si>
  <si>
    <t>Spanish and portuguese anglerfish</t>
  </si>
  <si>
    <t>7.4.3</t>
  </si>
  <si>
    <t>Bay of Biscay, British and Irish anglerfish</t>
  </si>
  <si>
    <t>5.4.20</t>
  </si>
  <si>
    <t>Divisions IIa, IIIa, Subareas IV, and VI</t>
  </si>
  <si>
    <t>Northern anglerfish stock</t>
  </si>
  <si>
    <t>5.4.29</t>
  </si>
  <si>
    <t>Anglerfish</t>
  </si>
  <si>
    <t>Southern European Salmon</t>
  </si>
  <si>
    <t>Northern North-East Atlantic Commission Salmon</t>
  </si>
  <si>
    <t>Division VIa FU11</t>
  </si>
  <si>
    <t>Division VIa FU12</t>
  </si>
  <si>
    <t>Division VIa FU13</t>
  </si>
  <si>
    <t>Irish Sea cod</t>
  </si>
  <si>
    <t>West of Scotland haddock</t>
  </si>
  <si>
    <t>Irish Sea Plaice</t>
  </si>
  <si>
    <t>5.4.7</t>
  </si>
  <si>
    <t>Advice May 2013</t>
  </si>
  <si>
    <t>SSB MSY</t>
  </si>
  <si>
    <t>8.4.3</t>
  </si>
  <si>
    <t>SSBmsy assumed 5*MaxLandings</t>
  </si>
  <si>
    <t>Status v. poor, SSBmsy 5*7000 catch</t>
  </si>
  <si>
    <t>Status likely v. poor, SSBmsy =5*7000 catch</t>
  </si>
  <si>
    <t xml:space="preserve">No information apart from catch. Catches have been reduced to very precautionary level. </t>
  </si>
  <si>
    <t>North America</t>
  </si>
  <si>
    <t>Stock Complex 2SW</t>
  </si>
  <si>
    <t>Based on conservation limit</t>
  </si>
  <si>
    <t>Stock complexes MSW</t>
  </si>
  <si>
    <t>Stock complexes 1SW</t>
  </si>
  <si>
    <t>Based on conservation limit, F declining</t>
  </si>
  <si>
    <t>Conservation limit as number of maturing fish</t>
  </si>
  <si>
    <t>(O=overexploited, F=fully exploited, N=Not yet fully exploited)</t>
  </si>
  <si>
    <t>Score (O=1, F=2, N=3)</t>
  </si>
  <si>
    <t>West Greenland</t>
  </si>
  <si>
    <t>Stock considered low compared to historical levels, specific status not reported.</t>
  </si>
  <si>
    <t>Gulf of Finland</t>
  </si>
  <si>
    <t>8.4.14</t>
  </si>
  <si>
    <t>Smolt production in most cases lower than 50% unexploited</t>
  </si>
  <si>
    <t>Subdivision 32</t>
  </si>
  <si>
    <t>Status unknown, but catches set low.</t>
  </si>
  <si>
    <t>Bay of Biscay</t>
  </si>
  <si>
    <t>7.4.16</t>
  </si>
  <si>
    <t>Kettegat</t>
  </si>
  <si>
    <t>Subarea VIII and Division IXa</t>
  </si>
  <si>
    <t>Subdivisions 21-23</t>
  </si>
  <si>
    <t>Stock status unknown, but SSB increasing and F below target</t>
  </si>
  <si>
    <t>5.4.27</t>
  </si>
  <si>
    <t>Stock status unknown. Only catches which are stable</t>
  </si>
  <si>
    <t>Subdivisions 24-32</t>
  </si>
  <si>
    <t>Status unknown, but SSB increasing</t>
  </si>
  <si>
    <t>Status unknown, but SSB increasing slightly, discards very high</t>
  </si>
  <si>
    <t>Status unknown, but F higher than RPs, SSB increasing slightly</t>
  </si>
  <si>
    <t>Status unknown, but F lowest in TS, SSB increasing</t>
  </si>
  <si>
    <t>F decreasing, but too high, SSB around MSY</t>
  </si>
  <si>
    <t>F below and SBB above possible RPs</t>
  </si>
  <si>
    <t>F close to target, SSB very high</t>
  </si>
  <si>
    <t>Subarea IV + subdivision 20</t>
  </si>
  <si>
    <t>SSB within MSY region, but F&gt;FMSY</t>
  </si>
  <si>
    <t>SSB &amp; F within MSY region</t>
  </si>
  <si>
    <t>SSB &lt; SSBMSY, F=FMSY</t>
  </si>
  <si>
    <t>2.4.6</t>
  </si>
  <si>
    <t>SSB &amp; F within MSY region (SSBMSY=2*Blim)</t>
  </si>
  <si>
    <t>SSB has been increasing recently, effort decreasing. Status is unknown</t>
  </si>
  <si>
    <t>Faroe haddock is overfished, but otherwise stocks are in good shape</t>
  </si>
  <si>
    <t>North Sea Dab</t>
  </si>
  <si>
    <t>Biomass increasing</t>
  </si>
  <si>
    <t>Unknown status, stable biomass</t>
  </si>
  <si>
    <t>North Sea flounder</t>
  </si>
  <si>
    <t>Landings low/stable, Biomass increasing</t>
  </si>
  <si>
    <t>SSB approx = 50% SSBMSY</t>
  </si>
  <si>
    <t>West of Scotland and Celtic Sea megrim</t>
  </si>
  <si>
    <t>SSB well above BMSY</t>
  </si>
  <si>
    <t>Rockall megrim</t>
  </si>
  <si>
    <t>F very low, SSB increasing</t>
  </si>
  <si>
    <t>F below target, SSB increasing</t>
  </si>
  <si>
    <t xml:space="preserve">Spanish Portuguese megrim (L. boscii) </t>
  </si>
  <si>
    <t>Spanish Portuguese megrim (L. whiffiagonis)</t>
  </si>
  <si>
    <t>Divisiobs VIIIc and Ixa</t>
  </si>
  <si>
    <t>7.4.12</t>
  </si>
  <si>
    <t>F at target SSB increasing</t>
  </si>
  <si>
    <t>Divisions IVa and VIa</t>
  </si>
  <si>
    <t>Status uncertain, catches stable</t>
  </si>
  <si>
    <t>Unknown status, very low catch</t>
  </si>
  <si>
    <t>5.4.38</t>
  </si>
  <si>
    <t>Celtic Sea and West of Scotland sole</t>
  </si>
  <si>
    <t>Unknown status, but stable/increasing biomass at mid 1990s level</t>
  </si>
  <si>
    <t>7.4.22</t>
  </si>
  <si>
    <t>Unknown status</t>
  </si>
  <si>
    <t>Bay of Biscay/Iberian sole</t>
  </si>
  <si>
    <t>7.4.21</t>
  </si>
  <si>
    <t>SSB above MSY trigger and increasing, F above FMSY</t>
  </si>
  <si>
    <t>5.4.37</t>
  </si>
  <si>
    <t>SSB above MSY trigger and increasing, but F above FMSY</t>
  </si>
  <si>
    <t>6.4.28</t>
  </si>
  <si>
    <t>SSB above MSY trigger and increasing, F below FMSY</t>
  </si>
  <si>
    <t>SSB below MSY and decreasing</t>
  </si>
  <si>
    <t>Division IIIa and subdivisions 22-24</t>
  </si>
  <si>
    <t>6.4.26</t>
  </si>
  <si>
    <t>SSB below MSY and decreasing, but F at MSY</t>
  </si>
  <si>
    <t>SSB above MSY trigger and increasing, F at FMSY</t>
  </si>
  <si>
    <t>6.4.27</t>
  </si>
  <si>
    <t>8.4.17</t>
  </si>
  <si>
    <t>North Sea SA 1</t>
  </si>
  <si>
    <t>North Sea SA 2</t>
  </si>
  <si>
    <t>North Sea SA 3</t>
  </si>
  <si>
    <t>North Sea SA 4</t>
  </si>
  <si>
    <t>Division IV</t>
  </si>
  <si>
    <t>6.4.22.1</t>
  </si>
  <si>
    <t>6.4.22.2</t>
  </si>
  <si>
    <t>Below BMSY trigger</t>
  </si>
  <si>
    <t>6.4.22.3</t>
  </si>
  <si>
    <t>Below Blim</t>
  </si>
  <si>
    <t>6.4.22.4</t>
  </si>
  <si>
    <t>Fishing mortality very low, SSB declining a bit</t>
  </si>
  <si>
    <t>North Sea SA 5</t>
  </si>
  <si>
    <t>North Sea SA 6</t>
  </si>
  <si>
    <t>6.4.22.5</t>
  </si>
  <si>
    <t>Catches zero</t>
  </si>
  <si>
    <t>6.4.22.6</t>
  </si>
  <si>
    <t>Catches currently low, but no status info</t>
  </si>
  <si>
    <t>Division IIIa (Kattegat)</t>
  </si>
  <si>
    <t>North Sea SA 7</t>
  </si>
  <si>
    <t>No recent catches, F very low</t>
  </si>
  <si>
    <t>6.4.22.7</t>
  </si>
  <si>
    <t>5.4.31</t>
  </si>
  <si>
    <t>SSB below MSY trigger, F &gt;FMSY</t>
  </si>
  <si>
    <t>Stock has increased above MSY. F &lt; FMSY</t>
  </si>
  <si>
    <t>SSB and F increasing, but status unknown</t>
  </si>
  <si>
    <t>Very poor recent recruitment, but F reduced. Stock now increasing</t>
  </si>
  <si>
    <t>Stock above MSY trigger</t>
  </si>
  <si>
    <t>Recently recovered stock, SSB currently highest on record</t>
  </si>
  <si>
    <t>Stock mixing, F highly uncertain, but SSB low</t>
  </si>
  <si>
    <t>Stock recently increased above MSY</t>
  </si>
  <si>
    <t>5.4.14</t>
  </si>
  <si>
    <t>Recent reduction SSB due to disease (Ichthyophonus infection). TAC very heavily reduced, and stock now increased</t>
  </si>
  <si>
    <t>F below MSY, SSB above Blim and 75000 trigger</t>
  </si>
  <si>
    <t>SSB MSY Trigger (or Bpa)</t>
  </si>
  <si>
    <t>Recent decline in SSB reversed. Stock above MSY trigger</t>
  </si>
  <si>
    <t>SSB increasing and above MSY, F below MSY</t>
  </si>
  <si>
    <t>5.4.44</t>
  </si>
  <si>
    <t>6.4.34</t>
  </si>
  <si>
    <t>7.4.23</t>
  </si>
  <si>
    <t>5.4.43</t>
  </si>
  <si>
    <t>ICES advises catches should be lowest possible. Discards significant.</t>
  </si>
  <si>
    <t>B MSY trigger (or 5*current catch)</t>
  </si>
  <si>
    <t>5.4.42</t>
  </si>
  <si>
    <t>Only Baltic assessment advice available. Status uncertain, but general advice is to reduce catches</t>
  </si>
  <si>
    <t xml:space="preserve">On balance, most stocks fully exploited, a few appear depleted. </t>
  </si>
  <si>
    <t>Celtic Sea and West of Scotland</t>
  </si>
  <si>
    <t>No status information, landings zero</t>
  </si>
  <si>
    <t>Indicators show catches could increase, F well below MSY, B &gt; BMSY</t>
  </si>
  <si>
    <t>Status unknown, but not exploited since 2005</t>
  </si>
  <si>
    <t>Biomass decreasing, but recent recruitment improved</t>
  </si>
  <si>
    <t>SSB declined on the MSY trigger, F on target</t>
  </si>
  <si>
    <t>Stock has declined in recent years, but still above limit</t>
  </si>
  <si>
    <t>SSB above trigger</t>
  </si>
  <si>
    <t>2.4.14</t>
  </si>
  <si>
    <t>SSB above trigger and forecast to increase</t>
  </si>
  <si>
    <t>Arctic and NEA saithe in good conditions, other smaller stocks declining</t>
  </si>
  <si>
    <t>SSB &gt;30% of highest SSB estimated in 1990, status unknown, but at least fully exploited.</t>
  </si>
  <si>
    <t>Landings have been high, but ow low and SSB high.</t>
  </si>
  <si>
    <t>Biomass seems stable, but stock is likely fully exploited, but status unknown</t>
  </si>
  <si>
    <t>2.4.13</t>
  </si>
  <si>
    <t>Stock well above precautionary level</t>
  </si>
  <si>
    <t>Stock declining. Status uncertain.</t>
  </si>
  <si>
    <t>Barents Sea golden redfish (S. marinus)</t>
  </si>
  <si>
    <t>Status unknown, but F has decreased and biomass stable</t>
  </si>
  <si>
    <t>Stock considered very low state.</t>
  </si>
  <si>
    <t>Divisions VIIIa,b,d and subarea VII</t>
  </si>
  <si>
    <t>7.4.20</t>
  </si>
  <si>
    <t>F is below possible reference points, SSB close to long term average</t>
  </si>
  <si>
    <t>SSB declined due to low recruitments. F low, but has been very high recently. SSB declining. Assuming highest observed SSB is B0, stock now borderline 20% B0</t>
  </si>
  <si>
    <t>7.4.19</t>
  </si>
  <si>
    <t>SSBMSY</t>
  </si>
  <si>
    <t xml:space="preserve">SSB recovered above BMSY </t>
  </si>
  <si>
    <t>Status not known, but precautionary catch applied</t>
  </si>
  <si>
    <t>8.4.15</t>
  </si>
  <si>
    <t>Sprat biomass is strongly dependent on cod stock. Stock size &gt; MSY</t>
  </si>
  <si>
    <t>Subarea VI and Divisions VIIa–c and f–k</t>
  </si>
  <si>
    <t>Celtic Sea and West of Scotland sprat</t>
  </si>
  <si>
    <t>5.4.39</t>
  </si>
  <si>
    <t>5.4.40</t>
  </si>
  <si>
    <t>Status of this stock uncertain, but recently increasing biomass as landings increase.</t>
  </si>
  <si>
    <t>Limited by juvenile herring catches. The state of the stock is highly uncertain. Survey trends indicate the stock size has fluctuated widely. Although survey indicates abundance is very low, catches are not high, have not increased. It is very unlikely the stock is overfished.</t>
  </si>
  <si>
    <t>6.4.29</t>
  </si>
  <si>
    <t>Stock above Bpa</t>
  </si>
  <si>
    <t>No information on status. CPUE at a very low level, catches exceed precautionary advice, but F not likely very high.</t>
  </si>
  <si>
    <t>SSB appears stable and ICES recommends no changes, suggesting fully utilized. F &lt; FMSY</t>
  </si>
  <si>
    <t>SSB appears stable, recently decreasing. Recruitment low. F &gt; FMSY, but SSB still likely above 20% B0</t>
  </si>
  <si>
    <t>Stock size above the precautionary level</t>
  </si>
  <si>
    <t>Status poorly known. ICES recommends no catches without a survey. TAC set. SSB seems stable at longterm average, recent landings have been low. Probably fully to over exploited.</t>
  </si>
  <si>
    <t>HCR not complied with, but stock not overfished yet.</t>
  </si>
  <si>
    <t>Borderline overfished</t>
  </si>
  <si>
    <t>Subarea IV FU34</t>
  </si>
  <si>
    <t>North Sea nephops Devil's Hole</t>
  </si>
  <si>
    <t>Status not known but catches at precautionary level.</t>
  </si>
  <si>
    <t>7.4.15</t>
  </si>
  <si>
    <t>Status uncertain, but catches have been considerably reduced from mid 1990s</t>
  </si>
  <si>
    <t>7.4.13</t>
  </si>
  <si>
    <t>7.4.14</t>
  </si>
  <si>
    <t>Catches now very low</t>
  </si>
  <si>
    <t>SSB above MSY</t>
  </si>
  <si>
    <t>F below possible RPs. Abundance high.</t>
  </si>
  <si>
    <t xml:space="preserve">CPUE stable, landings </t>
  </si>
  <si>
    <t>Landings in line with FMSY</t>
  </si>
  <si>
    <t>F below FMSY. Biomass stable</t>
  </si>
  <si>
    <t>Abundance above MSY, F reduced</t>
  </si>
  <si>
    <t>Abundance above MSY, F reduced and close to target</t>
  </si>
  <si>
    <t>9.4.10</t>
  </si>
  <si>
    <t>SSB increasing, F coming down.</t>
  </si>
  <si>
    <t>SSB increasing</t>
  </si>
  <si>
    <t>Divisions IIIa, Subareas IV, and VI</t>
  </si>
  <si>
    <t>Celtic Sea and West of Scotland + North Sea</t>
  </si>
  <si>
    <t>Landings decreasing, biomass slight downward trend</t>
  </si>
  <si>
    <t>Spanish and portuguese white anglerfish</t>
  </si>
  <si>
    <t>Spanish and portuguese black-bellied anglerfish</t>
  </si>
  <si>
    <t>cod.27.1-2</t>
  </si>
  <si>
    <t>cod.27.1-2coastN</t>
  </si>
  <si>
    <t>cod.27.1-2coastS</t>
  </si>
  <si>
    <t>cod.27.5a</t>
  </si>
  <si>
    <t>cod.27.6a</t>
  </si>
  <si>
    <t>cod.27.6b</t>
  </si>
  <si>
    <t>cod.27.7a</t>
  </si>
  <si>
    <t>cod.27.7e-k</t>
  </si>
  <si>
    <t>cod.27.47d20</t>
  </si>
  <si>
    <t>cod.27.24-32</t>
  </si>
  <si>
    <t>Subdivisions 24 32</t>
  </si>
  <si>
    <t>cod.27.21</t>
  </si>
  <si>
    <t>Advice as of August 2021</t>
  </si>
  <si>
    <t>cod.27.22-24</t>
  </si>
  <si>
    <t>cod.27.5b2</t>
  </si>
  <si>
    <t>cod.27.5b1</t>
  </si>
  <si>
    <t>SSB declining from all time high but F as MSY level</t>
  </si>
  <si>
    <t>Bpa is about 150000, stock is 90000</t>
  </si>
  <si>
    <t>Cod in Subareas I and II (southern Norwegian coastal cod)</t>
  </si>
  <si>
    <t>Cod in Subareas I and II (northern Norwegian coastal cod)</t>
  </si>
  <si>
    <t>Subareas I and II coastal south</t>
  </si>
  <si>
    <t>Subareas I and II coastal north</t>
  </si>
  <si>
    <t>Low data assessment, but F sustained a little high.</t>
  </si>
  <si>
    <t>Stock slight decline close to trigger, F at MSY</t>
  </si>
  <si>
    <t>SSBmsy assumed 5*MaxLandings. Catches reduced to zero but no ndication of recovery.</t>
  </si>
  <si>
    <t>Recent catches have been low, but index dropped back to 2000 level.</t>
  </si>
  <si>
    <t>Status likely v. poor, SSBmsy =3*7000 catch. Recent catches very low.</t>
  </si>
  <si>
    <t>SSBMSY based on Bpa</t>
  </si>
  <si>
    <t>Was recovering, but depleted again.</t>
  </si>
  <si>
    <t>sal.neac.all</t>
  </si>
  <si>
    <t>Southern North-East Atlantic Commission Salmon</t>
  </si>
  <si>
    <t>Stocks managed by river. Based spawner conservation limits. Spawners just above CL.</t>
  </si>
  <si>
    <t>Stocks managed by river. Based spawner conservation limits. Overall spawners just above CL, but some rivers at reduced capacity.</t>
  </si>
  <si>
    <t>Stocks managed by river. Based spawner conservation limits. Spawners just above CL. France, Ireland, UK (except Scotland) poor.</t>
  </si>
  <si>
    <t>Stocks supported by hatchery  release</t>
  </si>
  <si>
    <t>Stocks managed by river. Based spawner conservation limits. Spawners overall  just above CL. Marginal.</t>
  </si>
  <si>
    <t>Mixed picture by river.</t>
  </si>
  <si>
    <t>Could switch to countries and proportion rivers meeting CLs?</t>
  </si>
  <si>
    <t>Only Baltic assessment advice available. Status uncertain, but general advice is to reduce catches. Densities stable in recent years, but catches increasing contrary to advice. Nat mort high.</t>
  </si>
  <si>
    <t>trs.27.22-32</t>
  </si>
  <si>
    <t>Division VII a</t>
  </si>
  <si>
    <t>ple.27.7a</t>
  </si>
  <si>
    <t>ple.27.7bc</t>
  </si>
  <si>
    <t>ple.27.7d</t>
  </si>
  <si>
    <t>SSB above MSY trigger. Stock def. messy</t>
  </si>
  <si>
    <t>ple.27.7e</t>
  </si>
  <si>
    <t>F decreasing, but too high, SSB increased recently above trigger</t>
  </si>
  <si>
    <t>ple.27.7fg</t>
  </si>
  <si>
    <t>Recent stock above MSY level, F low</t>
  </si>
  <si>
    <t>ple.27.7h-k</t>
  </si>
  <si>
    <t>Status unknown, but F (L proxy) around target, biomass decresed in recent years, but higher than 2000-2010.</t>
  </si>
  <si>
    <t>ple.27.21-23</t>
  </si>
  <si>
    <t>Stock status unknown, but SSB increasing and F at target and SSB increasing well above trigger (probs set too low).</t>
  </si>
  <si>
    <t>ple.27.24-32</t>
  </si>
  <si>
    <t>Status unknown, but SSB increasing, F sustained low.</t>
  </si>
  <si>
    <t>Catches / advised catches</t>
  </si>
  <si>
    <t>ple.27.89a</t>
  </si>
  <si>
    <t>Stock status unknown. Only catches which are stable.</t>
  </si>
  <si>
    <t>ple.27.420</t>
  </si>
  <si>
    <t>Dominated by North Sea catch</t>
  </si>
  <si>
    <t>SSB at MSY</t>
  </si>
  <si>
    <t>had.27.1-2</t>
  </si>
  <si>
    <t>SSB &amp; F within MSY region (above MSY trigger)</t>
  </si>
  <si>
    <t>had.27.5a</t>
  </si>
  <si>
    <t>had.27.6b</t>
  </si>
  <si>
    <t>F under target since 2010, SSB stabilising.</t>
  </si>
  <si>
    <t>had.27.7a</t>
  </si>
  <si>
    <t>had.27.7b-k</t>
  </si>
  <si>
    <t>SSB within MSY region, but F now around FMSY</t>
  </si>
  <si>
    <t>North Sea, West Scotland &amp; Skagerrak haddock</t>
  </si>
  <si>
    <t>Subarea IV, Division 6a, and Subdivision 20</t>
  </si>
  <si>
    <t>had.27.46a20</t>
  </si>
  <si>
    <t>had.27.5b</t>
  </si>
  <si>
    <t>SSB &gt; SSBMSY, but F&gt;FMSY</t>
  </si>
  <si>
    <t>Stocks are generally in good shape</t>
  </si>
  <si>
    <t>Subdivisions 27, 29-32</t>
  </si>
  <si>
    <t>bwp.27.2729-32</t>
  </si>
  <si>
    <t>Subdivisions 24 and 25</t>
  </si>
  <si>
    <t>Flounder in Bornholm and southwestern central Baltic.</t>
  </si>
  <si>
    <t>bzq.27.2425</t>
  </si>
  <si>
    <t>Status unknown. Catches stable, biomass increased / stable, length indicator on target</t>
  </si>
  <si>
    <t>Flounder east of Gotland and Gulf of Gdansk</t>
  </si>
  <si>
    <t>Subdivisions 26 and 28</t>
  </si>
  <si>
    <t>bzq.27.2628</t>
  </si>
  <si>
    <t>Status unknown. F just below FMSY</t>
  </si>
  <si>
    <t>fle.27.3a4</t>
  </si>
  <si>
    <t>Unknown status, stable biomass, mean length at target</t>
  </si>
  <si>
    <t>ghl.27.1-2</t>
  </si>
  <si>
    <t>Landings low/stable, harvest rate increasing, Biomass increasing</t>
  </si>
  <si>
    <t>ghl.27.561214</t>
  </si>
  <si>
    <t>SSB &gt; 50% SSBMSY, F around FMSY</t>
  </si>
  <si>
    <t>ldb.27.7b-k8abd</t>
  </si>
  <si>
    <t>Status uncertain, no info, recent stock split</t>
  </si>
  <si>
    <t>Four-spot megrim (Lepidorhombus boscii) west and southwest of Ireland,
Bay of Biscay</t>
  </si>
  <si>
    <t>Four-spot megrim (Lepidorhombus boscii) southern Bay of Biscay and Atlantic Iberian
waters East</t>
  </si>
  <si>
    <t>Subarea 4 and divisions 3.a and 7.d</t>
  </si>
  <si>
    <t>lem.3a47d</t>
  </si>
  <si>
    <t>Status unknown, Z indicator stable, SSB stable, catches decreasing, L above target</t>
  </si>
  <si>
    <t>Megrim (Lepidorhombus spp.) in northern North Sea, West of Scotland</t>
  </si>
  <si>
    <t>lez.27.4a6a</t>
  </si>
  <si>
    <t>SSB above BMSY, F sustained low</t>
  </si>
  <si>
    <t>meg.27.7b-k8abd</t>
  </si>
  <si>
    <t>F just below target, SSB increasing</t>
  </si>
  <si>
    <t>Megrim (Lepidorhombus whiffiagonis) in Cantabrian Sea and Atlantic Iberian waters</t>
  </si>
  <si>
    <t>meg.27.8c9a</t>
  </si>
  <si>
    <t>F below target SSB increasing and above MSY trigger</t>
  </si>
  <si>
    <t>Sole in North Sea</t>
  </si>
  <si>
    <t>SSB just above MSY trigger and increasing, F at FMSY</t>
  </si>
  <si>
    <t>sol.27.4</t>
  </si>
  <si>
    <t>Sole in Irish Sea</t>
  </si>
  <si>
    <t>sol.27.7a</t>
  </si>
  <si>
    <t>SSB above MSY trigger  and increasing, F below FMSY</t>
  </si>
  <si>
    <t>Sole in West of Ireland</t>
  </si>
  <si>
    <t>sol.27.7bc</t>
  </si>
  <si>
    <t>sol.27.7d</t>
  </si>
  <si>
    <t>SSB at MSY trigger and increasing, but F decreasing but above FMSY</t>
  </si>
  <si>
    <t>Sole in Eastern Channel</t>
  </si>
  <si>
    <t>Sole in Western Channel</t>
  </si>
  <si>
    <t>sol.27.7e</t>
  </si>
  <si>
    <t>Sole in Celtic Sea</t>
  </si>
  <si>
    <t>sol.27.7fg</t>
  </si>
  <si>
    <t>Sole in Celtic Sea and West of Scotland</t>
  </si>
  <si>
    <t>sol.27.7h-k</t>
  </si>
  <si>
    <t>Sole in Bay of Biscay</t>
  </si>
  <si>
    <t>SSB just below MSY trigger, F just above FMSY</t>
  </si>
  <si>
    <t>sol.27.8ab</t>
  </si>
  <si>
    <t>Sole in Bay of Biscay/Iberian</t>
  </si>
  <si>
    <t>sol.27.8c9a</t>
  </si>
  <si>
    <t>Unknown status, Length at target, biomass stable</t>
  </si>
  <si>
    <t>Flatfishes</t>
  </si>
  <si>
    <t>Sole in Skagerrak and Kattegat, western Baltic Sea</t>
  </si>
  <si>
    <t>Subdivisions 20-24</t>
  </si>
  <si>
    <t>sol.27.20-24</t>
  </si>
  <si>
    <t>SSB above MSY trigger, F below FMSY</t>
  </si>
  <si>
    <t>Turbot (Scophthalmus maximus) in Skagerrak and Kattegat</t>
  </si>
  <si>
    <t>tur.27.3a</t>
  </si>
  <si>
    <t>B around BMSY and F around FMSY</t>
  </si>
  <si>
    <t>Turbot (Scophthalmus maximus) in North Sea</t>
  </si>
  <si>
    <t>Subarea 4</t>
  </si>
  <si>
    <t>tur.27.4</t>
  </si>
  <si>
    <t>B above BMSYtrigger and F at FMSY</t>
  </si>
  <si>
    <t>Turbot in Baltic Sea</t>
  </si>
  <si>
    <t>tur.27.22-32</t>
  </si>
  <si>
    <t>Unknown status, B stable</t>
  </si>
  <si>
    <t>Witch (Glyptocephalus cynoglossus) in North Sea, Skagerrak and Kattegat, eastern English Channel</t>
  </si>
  <si>
    <t>wit.27.3a47d</t>
  </si>
  <si>
    <t>SSB above MSY, F at Fpa but above FMSY</t>
  </si>
  <si>
    <t>lez.27.6b</t>
  </si>
  <si>
    <t>F about FMSY, SSB stable</t>
  </si>
  <si>
    <t>Dab (Limanda limanda) in North Sea, Skagerrak and Kattegat</t>
  </si>
  <si>
    <t>Increasing SSB. F below target. Mostly discards.</t>
  </si>
  <si>
    <t>dab.27.3a4</t>
  </si>
  <si>
    <t>Dab in Baltic Sea</t>
  </si>
  <si>
    <t>dab.27.22-32</t>
  </si>
  <si>
    <t>Biomass stable, F below FMSY, 50% discarded</t>
  </si>
  <si>
    <t>On balance, most stocks fully exploited, a few appear depleted. Dab discarded and discards a problem. Few status not known.</t>
  </si>
  <si>
    <t>Megrim (Lepidorhombus whiffiagonis) west and southwest of Ireland, Bay of Biscay</t>
  </si>
  <si>
    <t>Lemon sole (Microstomus kitt) in North Sea, Skagerrak and Kattegat, eastern English Channel</t>
  </si>
  <si>
    <t>ldb.27.8c9a</t>
  </si>
  <si>
    <t>san.27.6a</t>
  </si>
  <si>
    <t>Does not appear to be currently exploited. No status or reference points</t>
  </si>
  <si>
    <t>Sandeel (Ammodytes spp.) SA 1r in central and southern North Sea, Dogger Bank</t>
  </si>
  <si>
    <t>san.sa.1r</t>
  </si>
  <si>
    <t>Below BMSY trigger, just above limit. Very low catch advised</t>
  </si>
  <si>
    <t>Sandeel Area 1r: Divisions IV b–c</t>
  </si>
  <si>
    <t>Sandeel Area 2r: Divisions IV b–c</t>
  </si>
  <si>
    <t>Sandeel (Ammodytes spp.) SA 2r in central and southern North Sea</t>
  </si>
  <si>
    <t>san.sa.2r</t>
  </si>
  <si>
    <t>Below BMSY trigger, at limit. Zero catch advised</t>
  </si>
  <si>
    <t>Sandeel Area 3r: Divisions IV a-b</t>
  </si>
  <si>
    <t>Sandeel (Ammodytes spp.) SA 3r in central and northern North Sea, Skagerrak</t>
  </si>
  <si>
    <t>san.sa.3r</t>
  </si>
  <si>
    <t>Stock recovered above BMSY trigger</t>
  </si>
  <si>
    <t>Sandeel (Ammodytes spp.) SA 4r in central and northern North Sea</t>
  </si>
  <si>
    <t>Sandeel Area 4r: Divisions IV a-b</t>
  </si>
  <si>
    <t>san.sa.4r</t>
  </si>
  <si>
    <t>SSB fluctuating just above BMSY trigger</t>
  </si>
  <si>
    <t>Sandeel (Ammodytes spp.) SA 5r in northern North Sea, Viking and Bergen banks</t>
  </si>
  <si>
    <t>Sandeel Area 5r: Divisions IV a</t>
  </si>
  <si>
    <t>san.sa.5r</t>
  </si>
  <si>
    <t>san.sa.6r</t>
  </si>
  <si>
    <t>san.sa.7r</t>
  </si>
  <si>
    <t>No status info, but no exploitation since 1995</t>
  </si>
  <si>
    <t>No catches since early 2000, F appears zero</t>
  </si>
  <si>
    <t>Sandeel (Ammodytes spp.) SA 5r in northern North Sea, Shetland</t>
  </si>
  <si>
    <t>Sandeel Area 7r: Divisions IV a</t>
  </si>
  <si>
    <t>Sandeel (Ammodytes spp.) SA 6r in Skagerrak, Kattegat and Belt Sea</t>
  </si>
  <si>
    <t>Subdivisions 20–22</t>
  </si>
  <si>
    <t xml:space="preserve">Struggling to recover depleted stocks, 3r recovered. Low trophic species. </t>
  </si>
  <si>
    <t>her.27.5a</t>
  </si>
  <si>
    <t>Recent reduction SSB but stock now increasing</t>
  </si>
  <si>
    <t>Herring in west of Ireland and Scotland</t>
  </si>
  <si>
    <t>Stock mixing, F highly uncertain, but SSB now very low. Zero catch advised.</t>
  </si>
  <si>
    <t>Herring (Clupea harengus) spring spawners in Skagerrak, Kattegat, and western Baltic</t>
  </si>
  <si>
    <t>Subdivisions 20–24</t>
  </si>
  <si>
    <t>her.27.20-24</t>
  </si>
  <si>
    <t>SSB below Blim, F &lt;FMSY</t>
  </si>
  <si>
    <t>her.27.6a7bc</t>
  </si>
  <si>
    <t>Herring (Clupea harengus) in central Baltic Sea</t>
  </si>
  <si>
    <t>Subdivisions 25-29 and 32 (excl. Gulf of Riga)</t>
  </si>
  <si>
    <t>her.27.25-2932</t>
  </si>
  <si>
    <t>Stock below MSY trigger, F above limit</t>
  </si>
  <si>
    <t>her.27.28</t>
  </si>
  <si>
    <t>Herring in Gulf of Bothnia</t>
  </si>
  <si>
    <t>Subdivision 30-31</t>
  </si>
  <si>
    <t>her.27.3031</t>
  </si>
  <si>
    <t>Stock above MSY, but decreased since 1991. F &lt; FMSY</t>
  </si>
  <si>
    <t>Herring (Clupea harengus) in Irish Sea, Celtic Sea, and southwest of Ireland</t>
  </si>
  <si>
    <t>Division VIIa South of 52° 30’ N and VIIg-h, j-k</t>
  </si>
  <si>
    <t>SSB currently lowest on record (from being highest…)</t>
  </si>
  <si>
    <t>her.27.nirs</t>
  </si>
  <si>
    <t>SSB above MSY, F&lt;FMSY</t>
  </si>
  <si>
    <t>her.27.3a47d</t>
  </si>
  <si>
    <t>F sustained below FMSY, SSB above trigger but only just. Poor recruitment?</t>
  </si>
  <si>
    <t>her.27.irls</t>
  </si>
  <si>
    <t>her.27.1-24a514a</t>
  </si>
  <si>
    <t>Stock declining but above trigger. F just gone slightly above FMSY</t>
  </si>
  <si>
    <t>Some stocks heavily depleted, most major stocks heavily fished but OK</t>
  </si>
  <si>
    <t>alf.27.nea</t>
  </si>
  <si>
    <t>ank.27.8c9a</t>
  </si>
  <si>
    <t>Black-bellied anglerfish (Lophius budegassa) in Celtic Seas, Bay of Biscay</t>
  </si>
  <si>
    <t>ank.27.78abd</t>
  </si>
  <si>
    <t>Alfonsinos (Beryx spp.) in the Northeast Atlantic and adjacent waters</t>
  </si>
  <si>
    <t>Subareas 1–10, 12, and 14</t>
  </si>
  <si>
    <t>SMELTS</t>
  </si>
  <si>
    <t>Blue ling (Molva dypterygia) in East Greenland and Iceland grounds</t>
  </si>
  <si>
    <t xml:space="preserve">Subarea 14 and Division 5.a </t>
  </si>
  <si>
    <t>bli.27.5a14</t>
  </si>
  <si>
    <t>Uncertain</t>
  </si>
  <si>
    <t>bll.27.3a47de</t>
  </si>
  <si>
    <t>Brill (Scophthalmus rhombus) in North Sea, Skagerrak and Kattegat, English Channel</t>
  </si>
  <si>
    <t>Subarea 4 and divisions 3.a and 7.d–e</t>
  </si>
  <si>
    <t>Blue ling (Molva dypterygia) in Northeast Atlantic</t>
  </si>
  <si>
    <t>Subareas 1, 2, 8, 9, and 12, and in divisions 3.a and 4.a</t>
  </si>
  <si>
    <t>bli.27.nea</t>
  </si>
  <si>
    <t>Stock below possible MSY rRP</t>
  </si>
  <si>
    <t>Blue ling (Molva dypterygia) in Celtic Seas and Faroes grounds</t>
  </si>
  <si>
    <t>Subareas 6–7 and Division 5.b</t>
  </si>
  <si>
    <t>bli.5b67</t>
  </si>
  <si>
    <t>Stock above MSY, low F</t>
  </si>
  <si>
    <t>Black scabbardfish (Aphanopus carbo) in Northeast Atlantic and Arctic Ocean</t>
  </si>
  <si>
    <t xml:space="preserve">Subareas 1, 2, 4–8, 10, and 14, and divisions 3.a, 9.a, and 12.b </t>
  </si>
  <si>
    <t>Stable stock, low harvest rate</t>
  </si>
  <si>
    <t>bsf.27.nea</t>
  </si>
  <si>
    <t>Greater forkbeard (Phycis blennoides) in the Northeast Atlantic and adjacent waters</t>
  </si>
  <si>
    <t>gfb.27.nea</t>
  </si>
  <si>
    <t>Stable stock, unknown status</t>
  </si>
  <si>
    <t>Ling (Molva molva) in Northeast Arctic</t>
  </si>
  <si>
    <t>Subareas 1 and 2</t>
  </si>
  <si>
    <t>F below FMSY, stock increased</t>
  </si>
  <si>
    <t>lin.27.1-2</t>
  </si>
  <si>
    <t>Ling (Molva molva) in Iceland grounds</t>
  </si>
  <si>
    <t>Division 5.a</t>
  </si>
  <si>
    <t>lin.27.5a</t>
  </si>
  <si>
    <t>Harvest rate at target, SSB above trigger</t>
  </si>
  <si>
    <t>Ling (Molva molva) in Faroes grounds</t>
  </si>
  <si>
    <t>Division 5.b</t>
  </si>
  <si>
    <t>lin.27.5b</t>
  </si>
  <si>
    <t>lin.27.346-91214</t>
  </si>
  <si>
    <t>SSB increased, no refrence points</t>
  </si>
  <si>
    <t>Ling (Molva molva) in Northeast Atlantic and Arctic Ocean</t>
  </si>
  <si>
    <t>Subareas 3, 4, 6–9, 12, and 14</t>
  </si>
  <si>
    <t>White anglerfish (Lophius piscatorius) in Cantabrian Sea and Atlantic Iberian waters</t>
  </si>
  <si>
    <t>Divisions VIIIc and Ixa</t>
  </si>
  <si>
    <t>mon.27.8c9a</t>
  </si>
  <si>
    <t>F &lt;FMSY, SSB &gt;MSY and stable</t>
  </si>
  <si>
    <t>White anglerfish (Lophius piscatorius) in Celtic Seas, Bay of Biscay</t>
  </si>
  <si>
    <t>Subarea 7 and divisions 8.a–b and 8.d</t>
  </si>
  <si>
    <t>mon27.78abd</t>
  </si>
  <si>
    <t>SSB increasing, F fallen below MSY</t>
  </si>
  <si>
    <t>Reference points undefined</t>
  </si>
  <si>
    <t>anf.27.3a46</t>
  </si>
  <si>
    <t>Orange roughy (Hoplostethus atlanticus) in the Northeast Atlantic and adjacent waters</t>
  </si>
  <si>
    <t>Subareas 1–10, 12 and 14</t>
  </si>
  <si>
    <t>ory.27.nea</t>
  </si>
  <si>
    <t>Below any RP, zero catch recommended</t>
  </si>
  <si>
    <t>Roughhead grenadier (Macrourus berglax) in the Northeast Atlantic</t>
  </si>
  <si>
    <t>rhg.27.nea</t>
  </si>
  <si>
    <t>No info</t>
  </si>
  <si>
    <t>Roundnose grenadier (Coryphaenoides rupestris) in Celtic Seas and the English Channel, Faroes grounds, and western Hatton Bank</t>
  </si>
  <si>
    <t>Subareas 6 and 7 and divisions 5.b and 12.b</t>
  </si>
  <si>
    <t>rng.27.5b6712b</t>
  </si>
  <si>
    <t>Roundnose grenadier (Coryphaenoides rupestris) in Northeast Atlantic and Arctic Ocean</t>
  </si>
  <si>
    <t>Subareas 1, 2, 4, 8, and 9, Division 14.a, and Subdivisions 14.b.2 and 5.a.2</t>
  </si>
  <si>
    <t>rng.27.1245a8914ab</t>
  </si>
  <si>
    <t>Blackspot seabream (Pagellus bogaraveo) in Celtic Seas and the English Channel, Bay of Biscay</t>
  </si>
  <si>
    <t>Subareas 6–8</t>
  </si>
  <si>
    <t>SEABREAMS</t>
  </si>
  <si>
    <t>sbr.27.6-8</t>
  </si>
  <si>
    <t>Blackspot seabream (Pagellus bogaraveo) in Atlantic Iberian waters</t>
  </si>
  <si>
    <t>Subarea 9</t>
  </si>
  <si>
    <t>sbr.27.9</t>
  </si>
  <si>
    <t>No RP, although B index very low</t>
  </si>
  <si>
    <t>Blackspot sea bream (Pagellus bogaraveo) in Azores grounds</t>
  </si>
  <si>
    <t>Subarea 10</t>
  </si>
  <si>
    <t>sbr.27.10</t>
  </si>
  <si>
    <t>No RP, B index stable</t>
  </si>
  <si>
    <t>Roughsnout grenadier (Trachyrincus scabrus) in Northeast Atlantic and Arctic Ocean</t>
  </si>
  <si>
    <t>Subareas 1–2, 4–8, 10, 12, 14, and Division 3.a</t>
  </si>
  <si>
    <t>tsu.27.nea</t>
  </si>
  <si>
    <t>Tusk (Brosme brosme) in Northeast Arctic</t>
  </si>
  <si>
    <t>usk.27.1-2</t>
  </si>
  <si>
    <t>No RP, although B index up from 2000</t>
  </si>
  <si>
    <t>Tusk (Brosme brosme) in Northeast Atlantic</t>
  </si>
  <si>
    <t>Subareas 4 and 7–9, Divisions 3.a, 5.b, 6.a, and 12.b</t>
  </si>
  <si>
    <t>usk.27.3a45b6a7-912b</t>
  </si>
  <si>
    <t>Tusk (Brosme brosme) in East Greenland and Iceland grounds</t>
  </si>
  <si>
    <t>Subarea 14 and Division 5.a</t>
  </si>
  <si>
    <t>usk.27.5a14</t>
  </si>
  <si>
    <t>SSB above trigger, just, but F above FMSY but low compared to series</t>
  </si>
  <si>
    <t>Tusk (Brosme brosme) in Rockall</t>
  </si>
  <si>
    <t>Division 6.b</t>
  </si>
  <si>
    <t>usk.27.6b</t>
  </si>
  <si>
    <t>Tusk (Brosme brosme) in Southern Mid-Atlantic Ridge</t>
  </si>
  <si>
    <t>Subarea 12, excluding Division 12.b</t>
  </si>
  <si>
    <t>usk.27.12ac</t>
  </si>
  <si>
    <t>Information limited, but many more stocks being monitored</t>
  </si>
  <si>
    <t>Blue whiting (Micromesistius poutassou) in Northeast Atlantic and adjacent waters</t>
  </si>
  <si>
    <t>Subareas 1–9, 12, and 14</t>
  </si>
  <si>
    <t>Stock fluctuating above MSY trigger. F above FMSY slightly</t>
  </si>
  <si>
    <t>whb.27.1-91214</t>
  </si>
  <si>
    <t>Biomass of polar cod in the Barents Sea (Boreogadus saida)</t>
  </si>
  <si>
    <t>Based on survey and relatively low catches. Polar cod is important food for cod, mammals and other species. Threatened by climate change and stock recently very low.</t>
  </si>
  <si>
    <t>Based on Norway ecosystem survey (https://www.mosj.no/en/fauna/marine/polar-cod.html)</t>
  </si>
  <si>
    <t>Norway pout (Trisopterus esmarkii) in Division 6.a</t>
  </si>
  <si>
    <t>Pollack (Pollachius pollachius) in North Sea, Skagerrak and Kattegat</t>
  </si>
  <si>
    <t>Subarea 4 and Division 3.a</t>
  </si>
  <si>
    <t>pol.27.3a4</t>
  </si>
  <si>
    <t>Pollack (Pollachius pollachius) in Celtic Seas and the English Channel</t>
  </si>
  <si>
    <t>Subareas 6–7</t>
  </si>
  <si>
    <t>F below FMSY</t>
  </si>
  <si>
    <t>pol.27.67</t>
  </si>
  <si>
    <t>Pollack (Pollachius pollachius) in Bay of Biscay and Atlantic Iberian waters</t>
  </si>
  <si>
    <t>Subarea 8 and Division 9.a</t>
  </si>
  <si>
    <t>pol.27.89a</t>
  </si>
  <si>
    <t>Category</t>
  </si>
  <si>
    <t>Northern shrimp (Pandalus borealis) in Skagerrak and Kattegat and northern North Sea in the Norwegian Deep</t>
  </si>
  <si>
    <t>pra.27.3a4a</t>
  </si>
  <si>
    <t>Biomass decreasing, just above LRP. F at FMSY</t>
  </si>
  <si>
    <t>Sea bass (Dicentrarchus labrax) in central and southern North Sea, Irish Sea, English Channel, Bristol Channel, and Celtic Sea</t>
  </si>
  <si>
    <t>Divisions 4.b–c, 7.a, and 7.d–h</t>
  </si>
  <si>
    <t>bss.27.4bc7ad-h</t>
  </si>
  <si>
    <t>SSB above limit and increasing, F below FMSY</t>
  </si>
  <si>
    <t>Sea bass (Dicentrarchus labrax) in West of Scotland, West of Ireland, eastern part of southwest of Ireland</t>
  </si>
  <si>
    <t>Divisions 6.a, 7.b, and 7.j</t>
  </si>
  <si>
    <t>bss.27.6a7bj</t>
  </si>
  <si>
    <t>Sea bass (Dicentrarchus labrax) in northern and central Bay of Biscay</t>
  </si>
  <si>
    <t>Divisions 8.a–b</t>
  </si>
  <si>
    <t>bss.27.8ab</t>
  </si>
  <si>
    <t>Sea bass (Dicentrarchus labrax) in southern Bay of Biscay and Atlantic Iberian waters</t>
  </si>
  <si>
    <t>Divisions 8.c and 9.a</t>
  </si>
  <si>
    <t>bss.27.8c9a</t>
  </si>
  <si>
    <t>Striped red mullet (Mullus surmuletus) in North Sea, eastern English Channel, Skagerrak and Kattegat</t>
  </si>
  <si>
    <t>Subarea 4 and divisions 7.d and 3.a</t>
  </si>
  <si>
    <t>mur.27.3a47d</t>
  </si>
  <si>
    <t>Length below optimum maybe</t>
  </si>
  <si>
    <t>pok.27.1-2</t>
  </si>
  <si>
    <t>SSB increasing and above MSY. F low, candidate N</t>
  </si>
  <si>
    <t>SSB just dropping below trigger</t>
  </si>
  <si>
    <t>pok.27.3a46</t>
  </si>
  <si>
    <t>pok.27.5a</t>
  </si>
  <si>
    <t>SSB above trigger and increasing</t>
  </si>
  <si>
    <t>Whiting (Merlangius merlangus) in West of Scotland</t>
  </si>
  <si>
    <t>whg.27.6a</t>
  </si>
  <si>
    <t>SSB just above trigger</t>
  </si>
  <si>
    <t>Whiting (Merlangius merlangus) in Rockall</t>
  </si>
  <si>
    <t>Catches described as negligible. Stock probably very small. Recent catches &lt;100t</t>
  </si>
  <si>
    <t>ICES advises catches should be lowest possible. Discards significant. Being forced to extinction</t>
  </si>
  <si>
    <t>Whiting (Merlangius merlangus) in North Sea and eastern English Channel</t>
  </si>
  <si>
    <t>Whiting (Merlangius merlangus) in Bay of Biscay and Atlantic Iberian waters</t>
  </si>
  <si>
    <t>Beaked redfish (Sebastes mentella), Icelandic slope stock (East of Greenland, Iceland grounds)</t>
  </si>
  <si>
    <t>Beaked redfish (Sebastes mentella), demersal (Southeast Greenland)</t>
  </si>
  <si>
    <t>Biomass seems stable, TAC set above advice, status unknown, recruitment very low</t>
  </si>
  <si>
    <t>Highly uncertain, recruitment and biomass indicators very low.</t>
  </si>
  <si>
    <t>reb.27.14b</t>
  </si>
  <si>
    <t>reb.27.5a14</t>
  </si>
  <si>
    <t>Golden redfish (Sebastes norvegicus) in Iceland and Faroes grounds, West of Scotland, North of Azores, East of Greenland</t>
  </si>
  <si>
    <t>Stock above trigger</t>
  </si>
  <si>
    <t>reg.27.561214</t>
  </si>
  <si>
    <t>Anchovy (Engraulis encrasicolus) in Atlantic Iberian waters</t>
  </si>
  <si>
    <t>Division 9.a</t>
  </si>
  <si>
    <t>ane.27.9a</t>
  </si>
  <si>
    <t>Stock fluctuating around MSY? Uncertain. West + South</t>
  </si>
  <si>
    <t>Sardine (Sardina pilchardus) in Cantabrian Sea and Atlantic Iberian waters</t>
  </si>
  <si>
    <t>SSB declined due to low recruitments. F low, but has been very high recently. SSB recovering.</t>
  </si>
  <si>
    <t>Horse mackerel (Trachurus trachurus) in Atlantic Iberian waters</t>
  </si>
  <si>
    <t>SSB increasing and F much lower than FMSY since 1990s</t>
  </si>
  <si>
    <t>hom.27.9a</t>
  </si>
  <si>
    <t>Sprat (Sprattus sprattus) in Skagerrak, Kattegat, and North Sea</t>
  </si>
  <si>
    <t>Division 3.a and Subarea 4</t>
  </si>
  <si>
    <t>SSBMSY trigger</t>
  </si>
  <si>
    <t>spr.27.3a4</t>
  </si>
  <si>
    <t>Stock above B trigger</t>
  </si>
  <si>
    <t>spr.27.7de</t>
  </si>
  <si>
    <t>Status of this stock uncertain, but harvest rate low and biomass above RP</t>
  </si>
  <si>
    <t>Sprat (Sprattus sprattus) in Baltic Sea</t>
  </si>
  <si>
    <t>Sprat biomass is strongly dependent on cod stock. Stock size &gt; MSY, F a bit above target</t>
  </si>
  <si>
    <t>spr.27.22-23</t>
  </si>
  <si>
    <t>Sprat (Sprattus sprattus) in West of Scotland, southern Celtic Seas</t>
  </si>
  <si>
    <t>Subarea 6 and divisions 7.a–c and 7.f–k</t>
  </si>
  <si>
    <t>spr.27.67a-cf-k</t>
  </si>
  <si>
    <t>Norway lobster (Nephrops norvegicus) in Skagerrak and Kattegat</t>
  </si>
  <si>
    <t>Division 3.a FU3 FU4</t>
  </si>
  <si>
    <t>nep.fu.3-4</t>
  </si>
  <si>
    <t>Norway lobster (Nephrops norvegicus) in southern Bay of Biscay and northern Galicia</t>
  </si>
  <si>
    <t>Division VIIIc FU25</t>
  </si>
  <si>
    <t>nep.fu.25</t>
  </si>
  <si>
    <t>Stock density below limit</t>
  </si>
  <si>
    <t>nep.fu.31</t>
  </si>
  <si>
    <t>Division VIIIc FU31</t>
  </si>
  <si>
    <t>Stock density above limit</t>
  </si>
  <si>
    <t>Norway lobster (Nephrops norvegicus) in Atlantic Iberian waters East, western Galicia, and northern Portugal</t>
  </si>
  <si>
    <t>Division 9.a, FU26 FU27</t>
  </si>
  <si>
    <t>nep.fu.2627</t>
  </si>
  <si>
    <t>Biomass very low</t>
  </si>
  <si>
    <t>Division 9.a, FU28 FU29</t>
  </si>
  <si>
    <t>nep.fu.2829</t>
  </si>
  <si>
    <t>Status uncertain, but catches have been considerably reduced from mid 1990s and biomass high and stable</t>
  </si>
  <si>
    <t>Hake (Merluccius merluccius), Northern stock (Greater North Sea, Celtic Seas, and the northern Bay of Biscay)</t>
  </si>
  <si>
    <t>Subareas 4, 6, and 7, and in Divisions 3.a, 8.a–b, and 8.d</t>
  </si>
  <si>
    <t>hke.27.3a46-8abd</t>
  </si>
  <si>
    <t>SSB stable high, F on target</t>
  </si>
  <si>
    <t>SSB increased, F low ish. Uncertain, but not less than F</t>
  </si>
  <si>
    <t>hke.27.8c9a</t>
  </si>
  <si>
    <t>Norway lobster (Nephrops norvegicus) in Subarea 4, outside the functional units (North Sea)</t>
  </si>
  <si>
    <t>nep.27.4outFU</t>
  </si>
  <si>
    <t>Norway lobster (Nephrops norvegicus) in Division 6.a, outside the functional units (West of Scotland)</t>
  </si>
  <si>
    <t>Division 6.a</t>
  </si>
  <si>
    <t>nep.27.6aoutFU</t>
  </si>
  <si>
    <t>Norway lobster (Nephrops norvegicus) in Subarea 7, outside the functional units (southern Celtic Seas, southwest of Ireland)</t>
  </si>
  <si>
    <t>Subarea 7</t>
  </si>
  <si>
    <t>nep.27.7outFU</t>
  </si>
  <si>
    <t>nep.fu.5</t>
  </si>
  <si>
    <t>nep.fu.6</t>
  </si>
  <si>
    <t>nep.fu.7</t>
  </si>
  <si>
    <t>nep.fu.8</t>
  </si>
  <si>
    <t>nep.fu.9</t>
  </si>
  <si>
    <t>nep.fu.10</t>
  </si>
  <si>
    <t>nep.fu.11</t>
  </si>
  <si>
    <t>nep.fu.12</t>
  </si>
  <si>
    <t>nep.fu.13</t>
  </si>
  <si>
    <t>nep.fu.14</t>
  </si>
  <si>
    <t>nep.fu.15</t>
  </si>
  <si>
    <t>nep.fu.16</t>
  </si>
  <si>
    <t>F at target. Abundance high.</t>
  </si>
  <si>
    <t>nep.fu.17</t>
  </si>
  <si>
    <t>Abundance below RP since 2012</t>
  </si>
  <si>
    <t>nep.fu.19</t>
  </si>
  <si>
    <t>Abundance declined below RP</t>
  </si>
  <si>
    <t>Norway lobster (Nephrops norvegicus) in divisions 7.g and 7.f, Functional Unit 22 (Celtic Sea, Bristol Channel)</t>
  </si>
  <si>
    <t>Divisions 7.g and 7.f, FU22</t>
  </si>
  <si>
    <t>nep.fu.22</t>
  </si>
  <si>
    <t>Abundance just declined below RP</t>
  </si>
  <si>
    <t>Norway lobster (Nephrops norvegicus) in Division 9.a, Functional Unit 30 (Atlantic Iberian waters East and Gulf of Cadiz)</t>
  </si>
  <si>
    <t>nep.fu.30</t>
  </si>
  <si>
    <t>Harvest rate low, but no RP</t>
  </si>
  <si>
    <t>Division 9.a FU30</t>
  </si>
  <si>
    <t>nep.fu.32</t>
  </si>
  <si>
    <t>Status not known but F below FMSY.</t>
  </si>
  <si>
    <t>nep.fu.33</t>
  </si>
  <si>
    <t>Status not known but catches at precautionary level and abundance stable.</t>
  </si>
  <si>
    <t>nep.fu.34</t>
  </si>
  <si>
    <t>Norway lobster (Nephrops norvegicus) in divisions 7.g and 7.h, functional units 20 and 21 (Celtic Sea)</t>
  </si>
  <si>
    <t>Divisions 7.g and 7.h FU20-21</t>
  </si>
  <si>
    <t>nep.fu.2021</t>
  </si>
  <si>
    <t>Recent HR too high, abundance dropped. No RP though</t>
  </si>
  <si>
    <t>nep.fu.2324</t>
  </si>
  <si>
    <t>HR and abundance stable, no RP</t>
  </si>
  <si>
    <t>Mackerel (Scomber scombrus) in the Northeast Atlantic and adjacent waters</t>
  </si>
  <si>
    <t>Subareas 1–8 and 14, and in Division 9.a</t>
  </si>
  <si>
    <t>mac.27.nea</t>
  </si>
  <si>
    <t>Recent F fallen in line and below target</t>
  </si>
  <si>
    <t>Capelin (Mallotus villosus) in Barents Sea</t>
  </si>
  <si>
    <t>Subareas 1 and 2, excluding Division 2.a west of 5°W</t>
  </si>
  <si>
    <t>cap.27.1-2</t>
  </si>
  <si>
    <t>Stock size seems to fluctuate around Blim, catches cease when below</t>
  </si>
  <si>
    <t>cap.27.2a514</t>
  </si>
  <si>
    <t>SSB just fallen below Blim. Probably fully to over exploited overall same as Barents sea. Strong recruitment expected.</t>
  </si>
  <si>
    <t>Saithe (Pollachius virens) in Faroes grounds</t>
  </si>
  <si>
    <t>pok.27.5b</t>
  </si>
  <si>
    <t>SSB just climbing above trigger as F dropped to target</t>
  </si>
  <si>
    <t>Stock increasing and above trigger</t>
  </si>
  <si>
    <t>nop.27.3a4</t>
  </si>
  <si>
    <t>nop.27.6a</t>
  </si>
  <si>
    <t>No status information, landings zero last 15 years, 3xreported max age</t>
  </si>
  <si>
    <t>pra.27.1-2</t>
  </si>
  <si>
    <t>pra.27.4a</t>
  </si>
  <si>
    <t>Whiting (Merlangius merlangus) in southern Celtic Seas and western English Channel</t>
  </si>
  <si>
    <t>Divisions 7.b–c and 7.e–k</t>
  </si>
  <si>
    <t>whg.27.7b-ce-k</t>
  </si>
  <si>
    <t>SSB decreased below lim, but F now on target</t>
  </si>
  <si>
    <t>Status uncertain, and catches kept below TAC, abundance stable.</t>
  </si>
  <si>
    <t>whg.27.6b</t>
  </si>
  <si>
    <t>whg.27.3a</t>
  </si>
  <si>
    <t>whg.27.7a</t>
  </si>
  <si>
    <t>whg.27.47d</t>
  </si>
  <si>
    <t>whg.27.89a</t>
  </si>
  <si>
    <t>Anchovy (Engraulis encrasicolus) in Bay of Biscay</t>
  </si>
  <si>
    <t>Subarea 8</t>
  </si>
  <si>
    <t>ane.27.8</t>
  </si>
  <si>
    <t>Sardine (Sardina pilchardus) in southern Celtic Seas and the English Channel</t>
  </si>
  <si>
    <t>Btrigger or 4*Landings</t>
  </si>
  <si>
    <t>pil.27.7</t>
  </si>
  <si>
    <t>Unreliable catch data but biomass stable, at least F</t>
  </si>
  <si>
    <t>Sardine (Sardina pilchardus) in Bay of Biscay</t>
  </si>
  <si>
    <t>Divisions 8.a–b and 8.d</t>
  </si>
  <si>
    <t>pil.27.8abd</t>
  </si>
  <si>
    <t>pil.27.8c9a</t>
  </si>
  <si>
    <t>Beaked redfish (Sebastes mentella) in Northeast Arctic</t>
  </si>
  <si>
    <t>Landings have been high, but ow low and SSB high and stable</t>
  </si>
  <si>
    <t>reb.27.1-2</t>
  </si>
  <si>
    <t>Golden redfish (Sebastes norvegicus) in Northeast Arctic</t>
  </si>
  <si>
    <t>reg.27.1-2</t>
  </si>
  <si>
    <t>Horse mackerel (Trachurus trachurus) in the Northeast Atlantic</t>
  </si>
  <si>
    <t>Subarea 8 and Divisions 2.a, 4.a, 5.b, 6.a, 7.a–c, and 7.e–k</t>
  </si>
  <si>
    <t>hom.27.2a4a5b6a7a-ce-k8</t>
  </si>
  <si>
    <t>SSB fallen below limit, F just higher than limit</t>
  </si>
  <si>
    <t>Horse mackerel (Trachurus trachurus) in Skagerrak and Kattegat, southern and central North Sea, eastern English Channel</t>
  </si>
  <si>
    <t>Divisions 3.a, 4.b–c, and 7.d</t>
  </si>
  <si>
    <t>No information on status. Abundnace index now low and catches not reduced.</t>
  </si>
  <si>
    <t>hom.27.3a4bc7d</t>
  </si>
  <si>
    <t>Blue jack mackerel (Trachurus picturatus) in Azores grounds</t>
  </si>
  <si>
    <t>Subdivision 10.a.2</t>
  </si>
  <si>
    <t>jaa.27.10a2</t>
  </si>
  <si>
    <t>No RP</t>
  </si>
  <si>
    <t>Subdivision 21</t>
  </si>
  <si>
    <t>Environment? But low trophic</t>
  </si>
  <si>
    <t>Greater silver smelt (Argentina silus) in Faroes grounds and west of Scotland</t>
  </si>
  <si>
    <t>Divisions 5.b and 6.a</t>
  </si>
  <si>
    <t>aru.27.5b6a</t>
  </si>
  <si>
    <t>Greater silver smelt (Argentina silus) in other areas</t>
  </si>
  <si>
    <t>Subareas 7–10 and 12, and in Division 6.b</t>
  </si>
  <si>
    <t>aru.27.6b7-1012</t>
  </si>
  <si>
    <t>Greater silver smelt (Argentina silus) in Northeast Arctic, North Sea, Skagerrak, and Kattegat</t>
  </si>
  <si>
    <t>Subareas 1, 2, and 4, and in Division 3.a</t>
  </si>
  <si>
    <t>aru.27.123a4</t>
  </si>
  <si>
    <t>Abundance stable, mean length close to target</t>
  </si>
  <si>
    <t>Status unknown but B below candidate MSY RP</t>
  </si>
  <si>
    <t>Conservation limit</t>
  </si>
  <si>
    <t>No info. Catches have declined from &gt;10000</t>
  </si>
  <si>
    <t>ANGLERFISH</t>
  </si>
  <si>
    <t>Area</t>
  </si>
  <si>
    <t>B MSY trigger (or 4*current catch)</t>
  </si>
  <si>
    <t>MSY Btrigger</t>
  </si>
  <si>
    <t>Advice</t>
  </si>
  <si>
    <t>Row Labels</t>
  </si>
  <si>
    <t>Grand Total</t>
  </si>
  <si>
    <t>ISSCAAP Group</t>
  </si>
  <si>
    <t>Weight</t>
  </si>
  <si>
    <t>Weight_Type</t>
  </si>
  <si>
    <t>Landings have been high, but now low and SSB high and stable</t>
  </si>
  <si>
    <t>No information on status. Abundance index now low and catches not reduced.</t>
  </si>
  <si>
    <t>Celtic Sea and West of Scotland + North Sea anglerfish</t>
  </si>
  <si>
    <t>43-Lobsters, spiny-rock lobsters</t>
  </si>
  <si>
    <t>Sprat (Sprattus sprattus) in Celtic Sea and West of Scotland</t>
  </si>
  <si>
    <t>Dab (Limanda limanda) in Baltic Sea</t>
  </si>
  <si>
    <t>Score_Wt</t>
  </si>
  <si>
    <t>Sum of Score_Wt</t>
  </si>
  <si>
    <t>Sum of Weight</t>
  </si>
  <si>
    <t>Average Score</t>
  </si>
  <si>
    <t>Stocks</t>
  </si>
  <si>
    <t>ISCAAP Group</t>
  </si>
  <si>
    <t>Average Status</t>
  </si>
  <si>
    <t>Species</t>
  </si>
  <si>
    <t>Flounder (Platichthys flesus) in Subarea 4 and Division 3.a (North Sea, Skagerrak and Kattegat)</t>
  </si>
  <si>
    <t>European flounder</t>
  </si>
  <si>
    <t>Atlantic salmon</t>
  </si>
  <si>
    <t>Sea trout</t>
  </si>
  <si>
    <t>Brill</t>
  </si>
  <si>
    <t>Dab</t>
  </si>
  <si>
    <t>Four-spot megrim</t>
  </si>
  <si>
    <t>Lemon sole</t>
  </si>
  <si>
    <t>Megrim</t>
  </si>
  <si>
    <t>Turbot</t>
  </si>
  <si>
    <t>Baltic flounder (Platichthys solemdali) in subdivisions 27 and 29–32 (northern central and northern Baltic Sea)</t>
  </si>
  <si>
    <t>Baltic flounder</t>
  </si>
  <si>
    <t>Four-spot megrim (Lepidorhombus boscii) southern Bay of Biscay and Atlantic Iberian waters East</t>
  </si>
  <si>
    <t>Four-spot megrim (Lepidorhombus boscii) west and southwest of Ireland, Bay of Biscay</t>
  </si>
  <si>
    <t>Common sole</t>
  </si>
  <si>
    <t>Witch flounder</t>
  </si>
  <si>
    <t>European plaice</t>
  </si>
  <si>
    <t>Atlantic cod</t>
  </si>
  <si>
    <t>Blue ling</t>
  </si>
  <si>
    <t>Greater forkbeard</t>
  </si>
  <si>
    <t>Ling</t>
  </si>
  <si>
    <t>Pollack</t>
  </si>
  <si>
    <t>Roughhead grenadier</t>
  </si>
  <si>
    <t>Roughsnout grenadier</t>
  </si>
  <si>
    <t>Roundnose grenadier</t>
  </si>
  <si>
    <t>Tusk</t>
  </si>
  <si>
    <t>Striped red mullet</t>
  </si>
  <si>
    <t>Blackspot seabream</t>
  </si>
  <si>
    <t>Black-bellied anglerfish</t>
  </si>
  <si>
    <t>White anglerfish</t>
  </si>
  <si>
    <t>Black scabbardfish</t>
  </si>
  <si>
    <t>Orange roughy</t>
  </si>
  <si>
    <t>Beaked redfish</t>
  </si>
  <si>
    <t>Golden redfish</t>
  </si>
  <si>
    <t>Blue whiting</t>
  </si>
  <si>
    <t>Blue jack mackerel</t>
  </si>
  <si>
    <t>Greater silver smelt</t>
  </si>
  <si>
    <t>Norway lobster</t>
  </si>
  <si>
    <t>Norway Pout</t>
  </si>
  <si>
    <t>European hake</t>
  </si>
  <si>
    <t>European seabass</t>
  </si>
  <si>
    <t>European sprat</t>
  </si>
  <si>
    <t>European anchovy</t>
  </si>
  <si>
    <t>Anglerfish nei</t>
  </si>
  <si>
    <t>Alfonsinos nei</t>
  </si>
  <si>
    <t>Atlantic herring</t>
  </si>
  <si>
    <t>European pilchard(=Sardine)</t>
  </si>
  <si>
    <t>Atlantic mackerel</t>
  </si>
  <si>
    <t>Northern prawn</t>
  </si>
  <si>
    <t>Megrim nei</t>
  </si>
  <si>
    <t>Flounder nei</t>
  </si>
  <si>
    <t>Category_Wt</t>
  </si>
  <si>
    <t>Sum of Category_Wt</t>
  </si>
  <si>
    <t>Atlantic horse mackerel</t>
  </si>
  <si>
    <t>SWt</t>
  </si>
  <si>
    <t>Sum of SWt</t>
  </si>
  <si>
    <t>Blim is about 68000, stock is 75000, BMSY ~ 2*Blim=136000</t>
  </si>
  <si>
    <t>Low data assessment, but F sustained a little high before 2019 - fluctuating around FMSY since 2019.</t>
  </si>
  <si>
    <t>F at MSY</t>
  </si>
  <si>
    <t>SSB around 3000t, not recovering</t>
  </si>
  <si>
    <t>No recovery</t>
  </si>
  <si>
    <t>Stock v low, F v low, some evidence of recovery beginning</t>
  </si>
  <si>
    <t>SSBMSY based on Bpa, catches currently close to 0, recovery maybe starting</t>
  </si>
  <si>
    <t>Stocks managed by river. Based spawner conservation limits. Spawners just below CL. France, Ireland, UK (except Scotland) poor.</t>
  </si>
  <si>
    <t>Stocks managed by river. Based spawner conservation limits. Spawners overall  just above CL.</t>
  </si>
  <si>
    <t>Only Baltic assessment advice available. Status uncertain, but general advice is to reduce catches. Densities stable in recent years, but catches increasing contrary to advice - significant recreational. Nat mort high. Habitat a factor.</t>
  </si>
  <si>
    <t>Iceland grounds</t>
  </si>
  <si>
    <t>ple.27.5a</t>
  </si>
  <si>
    <t>SSB fallen below MSY trigger. Stock def. messy</t>
  </si>
  <si>
    <t>F decreasing, around FMSY, SSB above trigger</t>
  </si>
  <si>
    <t>F below and biomass index just above MSY trigger</t>
  </si>
  <si>
    <t>Recent stock above MSY level, F low, but biomass decreasing and may cross trigger</t>
  </si>
  <si>
    <t>SSB increased well above Btrigger and F below target (BMSY probs set too low).</t>
  </si>
  <si>
    <t>SSB increasing above trigger, F sustained below target.</t>
  </si>
  <si>
    <t>Stock status unknown. Only catches which are stable/declining.</t>
  </si>
  <si>
    <t>SSB at MSY (trigger)</t>
  </si>
  <si>
    <t>F within MSY region, SSB rapidly increasing</t>
  </si>
  <si>
    <t>SSB stable / decreasing, F on target</t>
  </si>
  <si>
    <t>SSB above trigger, F around target</t>
  </si>
  <si>
    <t>Stable SSB. F around target. Mostly discards.</t>
  </si>
  <si>
    <t>Biomass stable, F just below FMSY, 50% discarded</t>
  </si>
  <si>
    <t>SSB &gt; 50% SSBMSY, F around/above FMSY. Borderline overfished</t>
  </si>
  <si>
    <t>F just below target, SSB increasing rapidly</t>
  </si>
  <si>
    <t>F below target SSB increasing above MSY trigger</t>
  </si>
  <si>
    <t>SSB just below MSY trigger, F at Fpa but above FMSY</t>
  </si>
  <si>
    <t>Recent reduction SSB but stock now clearly increasing</t>
  </si>
  <si>
    <t>West of Scotland Autumn Spawners</t>
  </si>
  <si>
    <t>Division 6a (North)</t>
  </si>
  <si>
    <t>Stock mixing, F highly uncertain but around proxy MSY, but SSB low but above trigger. Low catch around 1400t advised.</t>
  </si>
  <si>
    <t>her.27.6aN</t>
  </si>
  <si>
    <t>Stock mixing, F highly uncertain but around proxy MSY, SSB above trigger. Low catch around 2200t advised.</t>
  </si>
  <si>
    <t>Stock below MSY trigger, F above limit. SSB not given, so guessed.</t>
  </si>
  <si>
    <t>Stock above MSY trigger, F at target</t>
  </si>
  <si>
    <t>Stock just moved below MSY. But F &lt; FMSY</t>
  </si>
  <si>
    <t>SSB below Blim, F &lt;&lt;FMSY. Some evidence of recovery.</t>
  </si>
  <si>
    <t>Just at BMSY trigger. Catches reduced to effective 0</t>
  </si>
  <si>
    <t>Below BMSY trigger, but recovering. Zero catch advised</t>
  </si>
  <si>
    <t>Stock recovered above BMSY trigger, now declining sharply</t>
  </si>
  <si>
    <t>SSB fluctuating just around BMSY trigger</t>
  </si>
  <si>
    <t>Catches currently low since 1995, but no status info</t>
  </si>
  <si>
    <t>Sandeel (Ammodytes spp.) SA 7r in northern North Sea, Shetland</t>
  </si>
  <si>
    <t>SSB increasing above trigger, F below target</t>
  </si>
  <si>
    <t>Subarea 4 and Divisions 3.a and 7.d–e</t>
  </si>
  <si>
    <t>Brill (Scophthalmus rhombus) in Baltic Sea</t>
  </si>
  <si>
    <t>Subdivisions 22–32</t>
  </si>
  <si>
    <t>bll.27.22-32</t>
  </si>
  <si>
    <t>No RPs defined, bycatch</t>
  </si>
  <si>
    <t>Atlantic wolffish (Anarhichas lupus) in Iceland grounds</t>
  </si>
  <si>
    <t>caa.27.5a</t>
  </si>
  <si>
    <t>SSB &gt; MSY and F at FMSY</t>
  </si>
  <si>
    <t>F at FMSY, stock increased/stable</t>
  </si>
  <si>
    <t>SSB increased, above CPUE based RP Bloss limit. Mean length close to target</t>
  </si>
  <si>
    <t>Biomass below limit and declining</t>
  </si>
  <si>
    <t>Highly uncertain, recruitment and biomass indicators very low and below candidate RPs</t>
  </si>
  <si>
    <t>Subareas V, VI, XII and XIV, NAFO subareas 1, 2</t>
  </si>
  <si>
    <t>reb.2127.dp</t>
  </si>
  <si>
    <t>Stock below Blim and declining. Recruitment very low.</t>
  </si>
  <si>
    <t>Beaked redfish (Sebastes mentella) deep pelagic stock (&gt;500m) in Iceland and Faroes grounds, North of Azores, East of Greenland and NAFO subareas 1 and 2</t>
  </si>
  <si>
    <t>Beaked redfish (Sebastes mentella) shallow pelagic stock (&lt;500m) in Iceland and Faroes grounds, North of Azores, East of Greenland and NAFO subareas 1 and 2</t>
  </si>
  <si>
    <t>reb.2127.sp</t>
  </si>
  <si>
    <t>Stock near zero. Recruitment very low.</t>
  </si>
  <si>
    <t>Stock well above trigger but declining, F just below target</t>
  </si>
  <si>
    <t>Status unknown but B below candidate MSY RP, zero catch advised</t>
  </si>
  <si>
    <t>B index stable/increased, F close to target</t>
  </si>
  <si>
    <t>B index up from 2000 (Bloss), F just below target</t>
  </si>
  <si>
    <t>SSB above trigger, just, and F below FMSY</t>
  </si>
  <si>
    <t>Roundnose grenadier (Coryphaenoides rupestris) in Skagerrak and Kattegat</t>
  </si>
  <si>
    <t>Division 3.a</t>
  </si>
  <si>
    <t>rng.27.3a</t>
  </si>
  <si>
    <t>Zero catch since 2007, stock still very low</t>
  </si>
  <si>
    <t>Biomass below LRP. F decreasing towards FMSY</t>
  </si>
  <si>
    <t>Status uncertain, and catches kept below TAC, abundance increasing and above Bloss.</t>
  </si>
  <si>
    <t>SSB just on trigger</t>
  </si>
  <si>
    <t>Catches described as negligible. Stock probably very small. Recent catches &lt;100t below TAC ~ 300t</t>
  </si>
  <si>
    <t>B MSY trigger (or 5*current catch/TAC)</t>
  </si>
  <si>
    <t>ICES advises catches should be lowest possible. Discards significant. Being forced to extinction…</t>
  </si>
  <si>
    <t>SSB decreased below lim, but F now on Flim</t>
  </si>
  <si>
    <t>SSB above trigger, F below target</t>
  </si>
  <si>
    <t>F below target, B below average, stable having declined since 2016.</t>
  </si>
  <si>
    <t>SSB increasing and above MSY. F lower than target, candidate N</t>
  </si>
  <si>
    <t>SSB MSY trigger</t>
  </si>
  <si>
    <t>SSB just at trigger, F reduced to target</t>
  </si>
  <si>
    <t>SSB above trigger and F around target</t>
  </si>
  <si>
    <t>B below Blim, F above FMSY</t>
  </si>
  <si>
    <t>F and B around target/average</t>
  </si>
  <si>
    <t>ARGENTINES</t>
  </si>
  <si>
    <t>Greater silver smelt (Argentina silus) in East Greenland and Iceland grounds</t>
  </si>
  <si>
    <t>aru.27.5a14</t>
  </si>
  <si>
    <t>Stock well above MSY, catches low in recent years</t>
  </si>
  <si>
    <t>Stock just above trigger</t>
  </si>
  <si>
    <t>B and F around target</t>
  </si>
  <si>
    <t>Stock just above B trigger. F seems very high and no FMSY defined - escapement cap instead.</t>
  </si>
  <si>
    <t>Sprat (Sprattus sprattus) in English Channel</t>
  </si>
  <si>
    <t>Divisions 7.d and 7.e</t>
  </si>
  <si>
    <t>Status of this stock uncertain, but harvest rate very low and now zero</t>
  </si>
  <si>
    <t>Sprat biomass is strongly dependent on cod stock. Stock size &gt; MSY, F a fair bit above target</t>
  </si>
  <si>
    <t>No information on the status of this stock(s)</t>
  </si>
  <si>
    <t>Stable stock, low harvest rate, uncertain (precise RP missing)</t>
  </si>
  <si>
    <t>mon.27.78abd</t>
  </si>
  <si>
    <t>SSB above trigger, F fallen below MSY</t>
  </si>
  <si>
    <t>Anglerfish (Lophius budegassa, Lophius piscatorius) in North Sea, 
Rockall and West of Scotland, Skagerrak and Kattegat</t>
  </si>
  <si>
    <t>SSB just above target, F proxy just below</t>
  </si>
  <si>
    <t>Capelin (Mallotus villosus) in Iceland and Faroes grounds, East Greenland, Jan Mayen area</t>
  </si>
  <si>
    <t xml:space="preserve">SSB just fallen above Blim back to long term average. </t>
  </si>
  <si>
    <t>SSBmsy assumed 5*MaxLandings. Catches reduced to zero, indication of recovery.</t>
  </si>
  <si>
    <t>Western Baltic Cod</t>
  </si>
  <si>
    <t>Cod (Gadus morhua) in Kattegat</t>
  </si>
  <si>
    <t>North Sea, Eastern Channel, and Skagerrak Cod</t>
  </si>
  <si>
    <t>Was recovering, but depleted. Again.</t>
  </si>
  <si>
    <t>Western Channel and Celtic Sea cod</t>
  </si>
  <si>
    <t>Stock below limit, but F reduced and no sign of recovery yet.</t>
  </si>
  <si>
    <t>Status likely v. poor, SSBmsy =3*7000 catch. F high and stock very low compared to historical values.</t>
  </si>
  <si>
    <t>Stock fallen below limit, F historically high</t>
  </si>
  <si>
    <t>SSB &gt; SSBMSY,  F~FMSY</t>
  </si>
  <si>
    <t>SSB at MSY trigger and increasing, F at FMSY</t>
  </si>
  <si>
    <t>SSB below MSY trigger but above limit, but F decreasing to FMSY</t>
  </si>
  <si>
    <t>Sole in Bristol Channel, Celtic Sea</t>
  </si>
  <si>
    <t>Sole in Celtic Sea, southwest Ireland</t>
  </si>
  <si>
    <t>SSB just below MSY trigger, F at FMSY</t>
  </si>
  <si>
    <t>SSB at MSY trigger, F below FMSY</t>
  </si>
  <si>
    <t>Flounder (Platichthys flesus) in Belt Seas and the Sound</t>
  </si>
  <si>
    <t xml:space="preserve">Subdivisions 22 and 23 </t>
  </si>
  <si>
    <t>Length-based indicator suggest full harvest</t>
  </si>
  <si>
    <t>fle.27.2223</t>
  </si>
  <si>
    <t>Baltic flounder (Platichthys solemdali) in northern central and northern Baltic Sea</t>
  </si>
  <si>
    <t>Unknown status, stable biomass, Length-based estimate of F suggests full harvest</t>
  </si>
  <si>
    <t>Flounder (Platichthys spp.) in west of Bornholm and southwestern central Baltic</t>
  </si>
  <si>
    <t>Length based estimate suggest full harvest</t>
  </si>
  <si>
    <t>Flounder (Platichthys spp.) in east of Gotland and Gulf of Gdansk</t>
  </si>
  <si>
    <t>Length based estimate suggest full harvest - over exploitation</t>
  </si>
  <si>
    <t>Subarea IV, Divisions 3.a and 7.d</t>
  </si>
  <si>
    <t>F slightly over target, SSB stable</t>
  </si>
  <si>
    <t>SSB at limit, F at target</t>
  </si>
  <si>
    <t>Although length-based F close to target, abundnace index is now low and catches around 12000.</t>
  </si>
  <si>
    <t>Status uncertain, but catches have been considerably reduced from mid 1990s and biomass high and stable. Commercial CPUE based.</t>
  </si>
  <si>
    <t>Abundance on/below RP since 2012</t>
  </si>
  <si>
    <t>Recent HR too high, abundance dropped. Now recovered.</t>
  </si>
  <si>
    <t>HR below RP and abundance stable</t>
  </si>
  <si>
    <t>F below target, SSB stabilising. Candidate N if maintained</t>
  </si>
  <si>
    <t>Status unknown, Z indicator stable, SSB stable, catches decreasing, L slightly above target</t>
  </si>
  <si>
    <t>F about FMSY, SSB stable above trigger</t>
  </si>
  <si>
    <t>B around BMSY and F around FMSY, uncertain</t>
  </si>
  <si>
    <t>Stock fluctuating and above trigger</t>
  </si>
  <si>
    <t>Stock declining, F going up. Status uncertain. Likely overfished.</t>
  </si>
  <si>
    <t>Landings have been high, but now low/increasing and SSB high / stable</t>
  </si>
  <si>
    <t>Unreliable catch data but biomass stable above limit, at least F</t>
  </si>
  <si>
    <t>F above target, SSB below target just above limit</t>
  </si>
  <si>
    <t>BMSY</t>
  </si>
  <si>
    <t>SSB MSY trigger or 4*Landings</t>
  </si>
  <si>
    <t>Sum of Category</t>
  </si>
  <si>
    <t>Column Labels</t>
  </si>
  <si>
    <t>Count of Stock</t>
  </si>
  <si>
    <t>Roughhead grenadier (Macrourus berglax)</t>
  </si>
  <si>
    <t>Megrims</t>
  </si>
  <si>
    <t>Count of Score</t>
  </si>
  <si>
    <t>Count of Weight</t>
  </si>
  <si>
    <t>Gadus morhua</t>
  </si>
  <si>
    <t>Nephrops norvegicus</t>
  </si>
  <si>
    <t>Sebastes mentella</t>
  </si>
  <si>
    <t>Sebastes norvegicus</t>
  </si>
  <si>
    <t>Ammodytes spp.</t>
  </si>
  <si>
    <t>Clupea harengus</t>
  </si>
  <si>
    <t>Pandalus borealis</t>
  </si>
  <si>
    <t>Merlangius merlangus</t>
  </si>
  <si>
    <t>Trachurus trachurus</t>
  </si>
  <si>
    <t>Molva dypterygia</t>
  </si>
  <si>
    <t>Hoplostethus atlanticus</t>
  </si>
  <si>
    <t>Coryphaenoides rupestris</t>
  </si>
  <si>
    <t>Pollachius pollachius</t>
  </si>
  <si>
    <t>Pagellus bogaraveo</t>
  </si>
  <si>
    <t>Microstomus kitt</t>
  </si>
  <si>
    <t>Salmo salar</t>
  </si>
  <si>
    <t>Salmo trutta</t>
  </si>
  <si>
    <t>Scophthalmus rhombus</t>
  </si>
  <si>
    <t>Platichthys solemdali</t>
  </si>
  <si>
    <t>Limanda limanda</t>
  </si>
  <si>
    <t>Platichthys flesus</t>
  </si>
  <si>
    <t>Platichthys spp.</t>
  </si>
  <si>
    <t>Lepidorhombus boscii</t>
  </si>
  <si>
    <t>Lepidorhombus spp.</t>
  </si>
  <si>
    <t>Lepidorhombus whiffiagonis</t>
  </si>
  <si>
    <t>Scophthalmus maximus</t>
  </si>
  <si>
    <t>Glyptocephalus cynoglossus</t>
  </si>
  <si>
    <t>Witch</t>
  </si>
  <si>
    <t>Flounders</t>
  </si>
  <si>
    <t>Pleuronectes platessa</t>
  </si>
  <si>
    <t>Reinhardtius hippoglossoides</t>
  </si>
  <si>
    <t>Solea solea</t>
  </si>
  <si>
    <t>Boreogadus saida</t>
  </si>
  <si>
    <t>Micromesistius poutassou</t>
  </si>
  <si>
    <t>Norway pout</t>
  </si>
  <si>
    <t>Polar cod</t>
  </si>
  <si>
    <t>Phycis blennoides</t>
  </si>
  <si>
    <t>Trisopterus esmarkii</t>
  </si>
  <si>
    <t>Merluccius merluccius</t>
  </si>
  <si>
    <t>Molva molva</t>
  </si>
  <si>
    <t>Pollachius virens</t>
  </si>
  <si>
    <t>Brosme brosme</t>
  </si>
  <si>
    <t>Macrourus berglax</t>
  </si>
  <si>
    <t>Trachyrincus scabrus</t>
  </si>
  <si>
    <t>Melanogrammus aeglefinus</t>
  </si>
  <si>
    <t>Alfonsinos</t>
  </si>
  <si>
    <t>Atlantic wolffish</t>
  </si>
  <si>
    <t>Sandeels</t>
  </si>
  <si>
    <t>Dicentrarchus labrax</t>
  </si>
  <si>
    <t>Mullus surmuletus</t>
  </si>
  <si>
    <t>Beryx spp.</t>
  </si>
  <si>
    <t>Anarhichas lupus</t>
  </si>
  <si>
    <t>Lophius budegassa</t>
  </si>
  <si>
    <t>Lophius piscatorius</t>
  </si>
  <si>
    <t>Engraulis encrasicolus</t>
  </si>
  <si>
    <t>Sardina pilchardus</t>
  </si>
  <si>
    <t>Sprattus sprattus</t>
  </si>
  <si>
    <t>Sardine</t>
  </si>
  <si>
    <t>Lophius spp.</t>
  </si>
  <si>
    <t>Trachurus picturatus</t>
  </si>
  <si>
    <t>Mallotus villosus</t>
  </si>
  <si>
    <t>Argentina silus</t>
  </si>
  <si>
    <t>Scomber scombrus</t>
  </si>
  <si>
    <t>Mackerel</t>
  </si>
  <si>
    <t>(All)</t>
  </si>
  <si>
    <t>Not Overfished</t>
  </si>
  <si>
    <t>Lemon Sole</t>
  </si>
  <si>
    <t>Common Name</t>
  </si>
  <si>
    <t>Based on Norway ecosystem survey (https://mosj.no/en/indikator/fauna/marine-fauna/biomass-of-polar-cod-in-the-barents-sea/)</t>
  </si>
  <si>
    <t>U</t>
  </si>
  <si>
    <t>FAO Area</t>
  </si>
  <si>
    <t>Stock ID</t>
  </si>
  <si>
    <t>Stock Name</t>
  </si>
  <si>
    <t>Scientific Name</t>
  </si>
  <si>
    <t>Stock Area</t>
  </si>
  <si>
    <t>Assessment Year</t>
  </si>
  <si>
    <t>Citation</t>
  </si>
  <si>
    <t>Status</t>
  </si>
  <si>
    <t>Salmons, trouts, smelts</t>
  </si>
  <si>
    <t>Flounders, halibuts, soles</t>
  </si>
  <si>
    <t>Cods, hakes, haddocks</t>
  </si>
  <si>
    <t>Miscellaneous coastal fishes</t>
  </si>
  <si>
    <t>Miscellaneous demersal fishes</t>
  </si>
  <si>
    <t>Herrings, sardines, anchovies</t>
  </si>
  <si>
    <t>Miscellaneous pelagic fishes</t>
  </si>
  <si>
    <t>Lobsters, spiny-rock lobsters</t>
  </si>
  <si>
    <t>Shrimps, prawns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</si>
</sst>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name val="Arial"/>
    </font>
    <font>
      <sz val="9"/>
      <name val="Arial"/>
      <family val="2"/>
    </font>
    <font>
      <b/>
      <sz val="8"/>
      <name val="Arial Narrow"/>
      <family val="2"/>
    </font>
    <font>
      <sz val="8"/>
      <name val="Arial Narrow"/>
      <family val="2"/>
    </font>
    <font>
      <b/>
      <sz val="9"/>
      <name val="Arial"/>
      <family val="2"/>
    </font>
    <font>
      <sz val="8"/>
      <name val="Arial"/>
      <family val="2"/>
    </font>
    <font>
      <b/>
      <sz val="9"/>
      <name val="Arial"/>
      <family val="2"/>
    </font>
    <font>
      <b/>
      <sz val="8"/>
      <color indexed="81"/>
      <name val="Tahoma"/>
      <family val="2"/>
    </font>
    <font>
      <sz val="9"/>
      <name val="Arial"/>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3" fillId="0" borderId="0" xfId="0" applyFont="1"/>
    <xf numFmtId="0" fontId="2" fillId="0" borderId="0" xfId="0" applyFont="1" applyAlignment="1">
      <alignment vertical="top"/>
    </xf>
    <xf numFmtId="0" fontId="1" fillId="0" borderId="0" xfId="0" applyFont="1"/>
    <xf numFmtId="0" fontId="6" fillId="0" borderId="0" xfId="0" applyFont="1"/>
    <xf numFmtId="0" fontId="0" fillId="2" borderId="0" xfId="0" applyFill="1"/>
    <xf numFmtId="0" fontId="8" fillId="0" borderId="0" xfId="0" applyFont="1"/>
    <xf numFmtId="0" fontId="0" fillId="0" borderId="0" xfId="0" applyAlignment="1">
      <alignment horizontal="left"/>
    </xf>
    <xf numFmtId="9" fontId="0" fillId="0" borderId="0" xfId="1" applyFont="1" applyFill="1"/>
    <xf numFmtId="0" fontId="1" fillId="0" borderId="0" xfId="0" applyFont="1" applyAlignment="1">
      <alignment horizontal="left"/>
    </xf>
    <xf numFmtId="0" fontId="4" fillId="0" borderId="0" xfId="0" applyFont="1"/>
    <xf numFmtId="9" fontId="0" fillId="0" borderId="0" xfId="1" applyFont="1" applyFill="1" applyAlignment="1"/>
    <xf numFmtId="0" fontId="0" fillId="0" borderId="0" xfId="0" pivotButton="1"/>
    <xf numFmtId="2" fontId="0" fillId="0" borderId="0" xfId="0" applyNumberFormat="1"/>
    <xf numFmtId="2" fontId="1" fillId="0" borderId="0" xfId="0" applyNumberFormat="1" applyFont="1"/>
    <xf numFmtId="0" fontId="0" fillId="3" borderId="0" xfId="0" applyFill="1"/>
    <xf numFmtId="0" fontId="1" fillId="3"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hmedley@gmail.com" refreshedDate="45188.821789467591" createdVersion="8" refreshedVersion="8" minRefreshableVersion="3" recordCount="206" xr:uid="{EF1B714C-3CB4-4817-8CEB-8EBFB1D06EFC}">
  <cacheSource type="worksheet">
    <worksheetSource ref="A1:P207" sheet="ICES_SA_2023"/>
  </cacheSource>
  <cacheFields count="16">
    <cacheField name="ISSCAAP Group" numFmtId="0">
      <sharedItems count="9">
        <s v="23-Salmons, trouts, smelts"/>
        <s v="31-Flounders, halibuts, soles"/>
        <s v="32-Cods, hakes, haddocks"/>
        <s v="33-Miscellaneous coastal fishes"/>
        <s v="34-Miscellaneous demersal fishes"/>
        <s v="35-Herrings, sardines, anchovies"/>
        <s v="37-Miscellaneous pelagic fishes"/>
        <s v="43-Lobsters, spiny-rock lobsters"/>
        <s v="45-Shrimps, prawns"/>
      </sharedItems>
    </cacheField>
    <cacheField name="Year" numFmtId="0">
      <sharedItems containsString="0" containsBlank="1" containsNumber="1" containsInteger="1" minValue="2013" maxValue="2023"/>
    </cacheField>
    <cacheField name="Stock" numFmtId="0">
      <sharedItems count="198">
        <s v="Baltic sea trout"/>
        <s v="Northern North-East Atlantic Commission Salmon"/>
        <s v="Southern North-East Atlantic Commission Salmon"/>
        <s v="Baltic flounder (Platichthys solemdali) in northern central and northern Baltic Sea"/>
        <s v="Baltic Sea plaice"/>
        <s v="Bay of Biscay"/>
        <s v="Brill (Scophthalmus rhombus) in Baltic Sea"/>
        <s v="Brill (Scophthalmus rhombus) in North Sea, Skagerrak and Kattegat, English Channel"/>
        <s v="Celtic Sea plaice"/>
        <s v="Dab (Limanda limanda) in North Sea, Skagerrak and Kattegat"/>
        <s v="Dab in Baltic Sea"/>
        <s v="Eastern Channel plaice"/>
        <s v="Flounder (Platichthys flesus) in Belt Seas and the Sound"/>
        <s v="Flounder (Platichthys spp.) in east of Gotland and Gulf of Gdansk"/>
        <s v="Flounder (Platichthys spp.) in west of Bornholm and southwestern central Baltic"/>
        <s v="Four-spot megrim (Lepidorhombus boscii) southern Bay of Biscay and Atlantic Iberian waters East"/>
        <s v="Four-spot megrim (Lepidorhombus boscii) west and southwest of Ireland,_x000a_Bay of Biscay"/>
        <s v="Greenland halibut"/>
        <s v="Iceland grounds"/>
        <s v="Irish Sea Plaice"/>
        <s v="Kettegat"/>
        <s v="Lemon sole (Microstomus kitt) in North Sea, Skagerrak and Kattegat, eastern English Channel"/>
        <s v="Megrim (Lepidorhombus spp.) in northern North Sea, West of Scotland"/>
        <s v="Megrim (Lepidorhombus whiffiagonis) in Cantabrian Sea and Atlantic Iberian waters"/>
        <s v="Megrim (Lepidorhombus whiffiagonis) west and southwest of Ireland, Bay of Biscay"/>
        <s v="North Sea flounder"/>
        <s v="North Sea plaice"/>
        <s v="Rockall megrim"/>
        <s v="Sole in Bay of Biscay"/>
        <s v="Sole in Bay of Biscay/Iberian"/>
        <s v="Sole in Bristol Channel, Celtic Sea"/>
        <s v="Sole in Celtic Sea, southwest Ireland"/>
        <s v="Sole in Eastern Channel"/>
        <s v="Sole in Irish Sea"/>
        <s v="Sole in North Sea"/>
        <s v="Sole in Skagerrak and Kattegat, western Baltic Sea"/>
        <s v="Sole in West of Ireland"/>
        <s v="Sole in Western Channel"/>
        <s v="Southwest of Ireland plaice"/>
        <s v="Turbot (Scophthalmus maximus) in North Sea"/>
        <s v="Turbot (Scophthalmus maximus) in Skagerrak and Kattegat"/>
        <s v="Turbot in Baltic Sea"/>
        <s v="West of Ireland plaice"/>
        <s v="Western Channel plaice"/>
        <s v="Witch (Glyptocephalus cynoglossus) in North Sea, Skagerrak and Kattegat, eastern English Channel"/>
        <s v="Biomass of polar cod in the Barents Sea (Boreogadus saida)"/>
        <s v="Blue ling (Molva dypterygia) in Celtic Seas and Faroes grounds"/>
        <s v="Blue ling (Molva dypterygia) in East Greenland and Iceland grounds"/>
        <s v="Blue ling (Molva dypterygia) in Northeast Atlantic"/>
        <s v="Blue whiting (Micromesistius poutassou) in Northeast Atlantic and adjacent waters"/>
        <s v="Celtic seas haddock"/>
        <s v="Cod (Gadus morhua) in Kattegat"/>
        <s v="Cod in Subareas I and II (Northeast Arctic cod)"/>
        <s v="Cod in Subareas I and II (northern Norwegian coastal cod)"/>
        <s v="Cod in Subareas I and II (southern Norwegian coastal cod)"/>
        <s v="Eastern Baltic Cod"/>
        <s v="Faroe Bank cod"/>
        <s v="Faroe haddock"/>
        <s v="Faroe Plateau cod"/>
        <s v="Greater forkbeard (Phycis blennoides) in the Northeast Atlantic and adjacent waters"/>
        <s v="Hake (Merluccius merluccius), Northern stock (Greater North Sea, Celtic Seas, and the northern Bay of Biscay)"/>
        <s v="Iceland and E. Greenland haddock"/>
        <s v="Iceland Cod"/>
        <s v="Icelandic saithe"/>
        <s v="Irish Sea cod"/>
        <s v="Irish Sea haddock"/>
        <s v="Irish Sea whiting"/>
        <s v="Ling (Molva molva) in Faroes grounds"/>
        <s v="Ling (Molva molva) in Iceland grounds"/>
        <s v="Ling (Molva molva) in Northeast Arctic"/>
        <s v="Ling (Molva molva) in Northeast Atlantic and Arctic Ocean"/>
        <s v="North Sea and Skagerrak-Kattegat Norway pout"/>
        <s v="North Sea, Eastern Channel, and Skagerrak Cod"/>
        <s v="North Sea, Skagerrak, West of Scotland and Rockall saithe"/>
        <s v="North Sea, West Scotland &amp; Skagerrak haddock"/>
        <s v="Northeast Arctic haddock"/>
        <s v="Northeast Arctic saithe"/>
        <s v="Norway pout (Trisopterus esmarkii) in Division 6.a"/>
        <s v="Pollack (Pollachius pollachius) in Bay of Biscay and Atlantic Iberian waters"/>
        <s v="Pollack (Pollachius pollachius) in Celtic Seas and the English Channel"/>
        <s v="Pollack (Pollachius pollachius) in North Sea, Skagerrak and Kattegat"/>
        <s v="Rockall cod"/>
        <s v="Rockall haddock"/>
        <s v="Roughhead grenadier (Macrourus berglax) in the Northeast Atlantic"/>
        <s v="Roughsnout grenadier (Trachyrincus scabrus) in Northeast Atlantic and Arctic Ocean"/>
        <s v="Roundnose grenadier (Coryphaenoides rupestris) in Celtic Seas and the English Channel, Faroes grounds, and western Hatton Bank"/>
        <s v="Roundnose grenadier (Coryphaenoides rupestris) in Northeast Atlantic and Arctic Ocean"/>
        <s v="Roundnose grenadier (Coryphaenoides rupestris) in Skagerrak and Kattegat"/>
        <s v="Saithe (Pollachius virens) in Faroes grounds"/>
        <s v="Skagerrak – Kattegat whiting"/>
        <s v="Southern hake stock"/>
        <s v="Tusk (Brosme brosme) in East Greenland and Iceland grounds"/>
        <s v="Tusk (Brosme brosme) in Northeast Arctic"/>
        <s v="Tusk (Brosme brosme) in Northeast Atlantic"/>
        <s v="Tusk (Brosme brosme) in Rockall"/>
        <s v="Tusk (Brosme brosme) in Southern Mid-Atlantic Ridge"/>
        <s v="West of Scotland cod"/>
        <s v="Western Baltic Cod"/>
        <s v="Western Channel and Celtic Sea cod"/>
        <s v="Whiting (Merlangius merlangus) in Bay of Biscay and Atlantic Iberian waters"/>
        <s v="Whiting (Merlangius merlangus) in North Sea and eastern English Channel"/>
        <s v="Whiting (Merlangius merlangus) in Rockall"/>
        <s v="Whiting (Merlangius merlangus) in southern Celtic Seas and western English Channel"/>
        <s v="Whiting (Merlangius merlangus) in West of Scotland"/>
        <s v="Blackspot sea bream (Pagellus bogaraveo) in Azores grounds"/>
        <s v="Blackspot seabream (Pagellus bogaraveo) in Atlantic Iberian waters"/>
        <s v="Blackspot seabream (Pagellus bogaraveo) in Celtic Seas and the English Channel, Bay of Biscay"/>
        <s v="Sandeel (Ammodytes spp.) SA 1r in central and southern North Sea, Dogger Bank"/>
        <s v="Sandeel (Ammodytes spp.) SA 2r in central and southern North Sea"/>
        <s v="Sandeel (Ammodytes spp.) SA 3r in central and northern North Sea, Skagerrak"/>
        <s v="Sandeel (Ammodytes spp.) SA 4r in central and northern North Sea"/>
        <s v="Sandeel (Ammodytes spp.) SA 5r in northern North Sea, Viking and Bergen banks"/>
        <s v="Sandeel (Ammodytes spp.) SA 6r in Skagerrak, Kattegat and Belt Sea"/>
        <s v="Sandeel (Ammodytes spp.) SA 7r in northern North Sea, Shetland"/>
        <s v="Sea bass (Dicentrarchus labrax) in central and southern North Sea, Irish Sea, English Channel, Bristol Channel, and Celtic Sea"/>
        <s v="Sea bass (Dicentrarchus labrax) in northern and central Bay of Biscay"/>
        <s v="Sea bass (Dicentrarchus labrax) in southern Bay of Biscay and Atlantic Iberian waters"/>
        <s v="Sea bass (Dicentrarchus labrax) in West of Scotland, West of Ireland, eastern part of southwest of Ireland"/>
        <s v="Striped red mullet (Mullus surmuletus) in North Sea, eastern English Channel, Skagerrak and Kattegat"/>
        <s v="West Scotland sandeel"/>
        <s v="Alfonsinos (Beryx spp.) in the Northeast Atlantic and adjacent waters"/>
        <s v="Anglerfish (Lophius budegassa, Lophius piscatorius) in North Sea, _x000a_Rockall and West of Scotland, Skagerrak and Kattegat"/>
        <s v="Atlantic wolffish (Anarhichas lupus) in Iceland grounds"/>
        <s v="Beaked redfish (Sebastes mentella) deep pelagic stock (&gt;500m) in Iceland and Faroes grounds, North of Azores, East of Greenland and NAFO subareas 1 and 2"/>
        <s v="Beaked redfish (Sebastes mentella) in Northeast Arctic"/>
        <s v="Beaked redfish (Sebastes mentella) shallow pelagic stock (&lt;500m) in Iceland and Faroes grounds, North of Azores, East of Greenland and NAFO subareas 1 and 2"/>
        <s v="Beaked redfish (Sebastes mentella), demersal (Southeast Greenland)"/>
        <s v="Beaked redfish (Sebastes mentella), Icelandic slope stock (East of Greenland, Iceland grounds)"/>
        <s v="Black scabbardfish (Aphanopus carbo) in Northeast Atlantic and Arctic Ocean"/>
        <s v="Black-bellied anglerfish (Lophius budegassa) in Celtic Seas, Bay of Biscay"/>
        <s v="Golden redfish (Sebastes norvegicus) in Iceland and Faroes grounds, West of Scotland, North of Azores, East of Greenland"/>
        <s v="Golden redfish (Sebastes norvegicus) in Northeast Arctic"/>
        <s v="Orange roughy (Hoplostethus atlanticus) in the Northeast Atlantic and adjacent waters"/>
        <s v="Spanish and portuguese black-bellied anglerfish"/>
        <s v="White anglerfish (Lophius piscatorius) in Cantabrian Sea and Atlantic Iberian waters"/>
        <s v="White anglerfish (Lophius piscatorius) in Celtic Seas, Bay of Biscay"/>
        <s v="Anchovy (Engraulis encrasicolus) in Atlantic Iberian waters"/>
        <s v="Anchovy (Engraulis encrasicolus) in Bay of Biscay"/>
        <s v="Gulf of Riga herring"/>
        <s v="Herring (Clupea harengus) in central Baltic Sea"/>
        <s v="Herring (Clupea harengus) in Irish Sea, Celtic Sea, and southwest of Ireland"/>
        <s v="Herring (Clupea harengus) spring spawners in Skagerrak, Kattegat, and western Baltic"/>
        <s v="Herring in Gulf of Bothnia"/>
        <s v="Herring in west of Ireland and Scotland"/>
        <s v="Icelandic summer-spawning herring"/>
        <s v="Irish Sea herring"/>
        <s v="North Sea autumn spawning herring"/>
        <s v="Norwegian spring-spawning herring"/>
        <s v="Sardine (Sardina pilchardus) in Bay of Biscay"/>
        <s v="Sardine (Sardina pilchardus) in Cantabrian Sea and Atlantic Iberian waters"/>
        <s v="Sardine (Sardina pilchardus) in southern Celtic Seas and the English Channel"/>
        <s v="Sprat (Sprattus sprattus) in Baltic Sea"/>
        <s v="Sprat (Sprattus sprattus) in English Channel"/>
        <s v="Sprat (Sprattus sprattus) in Skagerrak, Kattegat, and North Sea"/>
        <s v="Sprat (Sprattus sprattus) in West of Scotland, southern Celtic Seas"/>
        <s v="West of Scotland Autumn Spawners"/>
        <s v="Blue jack mackerel (Trachurus picturatus) in Azores grounds"/>
        <s v="Capelin (Mallotus villosus) in Barents Sea"/>
        <s v="Capelin (Mallotus villosus) in Iceland and Faroes grounds, East Greenland, Jan Mayen area"/>
        <s v="Greater silver smelt (Argentina silus) in East Greenland and Iceland grounds"/>
        <s v="Greater silver smelt (Argentina silus) in Faroes grounds and west of Scotland"/>
        <s v="Greater silver smelt (Argentina silus) in Northeast Arctic, North Sea, Skagerrak, and Kattegat"/>
        <s v="Greater silver smelt (Argentina silus) in other areas"/>
        <s v="Horse mackerel (Trachurus trachurus) in Atlantic Iberian waters"/>
        <s v="Horse mackerel (Trachurus trachurus) in Skagerrak and Kattegat, southern and central North Sea, eastern English Channel"/>
        <s v="Horse mackerel (Trachurus trachurus) in the Northeast Atlantic"/>
        <s v="Mackerel (Scomber scombrus) in the Northeast Atlantic and adjacent waters"/>
        <s v="Aran Grounds"/>
        <s v="Bay of Biscay nephrops"/>
        <s v="Ireland SW and SE coast"/>
        <s v="Irish Sea East nephrops "/>
        <s v="Irish Sea West nephrops "/>
        <s v="North Sea nephops Botney Gut-Silver Pit"/>
        <s v="North Sea nephops Devil's Hole"/>
        <s v="North Sea nephops Farn Deeps"/>
        <s v="North Sea nephops Firth of Forth"/>
        <s v="North Sea nephops Fladen ground"/>
        <s v="North Sea nephops Moray Firth"/>
        <s v="North Sea nephops Norwegian Deeps"/>
        <s v="North Sea nephops Noup"/>
        <s v="North Sea nephops Off Horn's Reef"/>
        <s v="Norway lobster (Nephrops norvegicus) in Atlantic Iberian waters East, western Galicia, and northern Portugal"/>
        <s v="Norway lobster (Nephrops norvegicus) in Division 6.a, outside the functional units (West of Scotland)"/>
        <s v="Norway lobster (Nephrops norvegicus) in Division 9.a, Functional Unit 30 (Atlantic Iberian waters East and Gulf of Cadiz)"/>
        <s v="Norway lobster (Nephrops norvegicus) in divisions 7.g and 7.f, Functional Unit 22 (Celtic Sea, Bristol Channel)"/>
        <s v="Norway lobster (Nephrops norvegicus) in divisions 7.g and 7.h, functional units 20 and 21 (Celtic Sea)"/>
        <s v="Norway lobster (Nephrops norvegicus) in Skagerrak and Kattegat"/>
        <s v="Norway lobster (Nephrops norvegicus) in southern Bay of Biscay and northern Galicia"/>
        <s v="Norway lobster (Nephrops norvegicus) in Subarea 4, outside the functional units (North Sea)"/>
        <s v="Norway lobster (Nephrops norvegicus) in Subarea 7, outside the functional units (southern Celtic Seas, southwest of Ireland)"/>
        <s v="Porcupine Bank"/>
        <s v="West Scotland nephrops Firth of Clyde"/>
        <s v="West Scotland nephrops North Minch"/>
        <s v="West Scotland nephrops South Minch"/>
        <s v="Barents Sea northern shrimp"/>
        <s v="Fladen Ground northern shrimp"/>
        <s v="Northern shrimp (Pandalus borealis) in Skagerrak and Kattegat and northern North Sea in the Norwegian Deep"/>
        <s v="Four-spot megrim (Lepidorhombus boscii) southern Bay of Biscay and Atlantic Iberian_x000a_waters East" u="1"/>
      </sharedItems>
    </cacheField>
    <cacheField name="Area" numFmtId="0">
      <sharedItems containsBlank="1"/>
    </cacheField>
    <cacheField name="Species" numFmtId="0">
      <sharedItems containsBlank="1" count="211">
        <s v="Salmo trutta"/>
        <s v="Salmo salar"/>
        <s v="Platichthys solemdali"/>
        <s v="Pleuronectes platessa"/>
        <s v="Scophthalmus rhombus"/>
        <s v="Limanda limanda"/>
        <s v="Platichthys flesus"/>
        <s v="Platichthys spp."/>
        <s v="Lepidorhombus boscii"/>
        <s v="Reinhardtius hippoglossoides"/>
        <s v="Microstomus kitt"/>
        <s v="Lepidorhombus spp."/>
        <s v="Lepidorhombus whiffiagonis"/>
        <s v="Solea solea"/>
        <s v="Scophthalmus maximus"/>
        <s v="Glyptocephalus cynoglossus"/>
        <s v="Boreogadus saida"/>
        <s v="Molva dypterygia"/>
        <s v="Micromesistius poutassou"/>
        <s v="Melanogrammus aeglefinus"/>
        <s v="Gadus morhua"/>
        <s v="Phycis blennoides"/>
        <s v="Merluccius merluccius"/>
        <s v="Pollachius virens"/>
        <s v="Merlangius merlangus"/>
        <s v="Molva molva"/>
        <s v="Trisopterus esmarkii"/>
        <s v="Pollachius pollachius"/>
        <s v="Macrourus berglax"/>
        <s v="Trachyrincus scabrus"/>
        <s v="Coryphaenoides rupestris"/>
        <s v="Brosme brosme"/>
        <s v="Pagellus bogaraveo"/>
        <s v="Ammodytes spp."/>
        <s v="Dicentrarchus labrax"/>
        <s v="Mullus surmuletus"/>
        <s v="Beryx spp."/>
        <s v="Lophius spp."/>
        <s v="Anarhichas lupus"/>
        <s v="Sebastes mentella"/>
        <s v="Lophius budegassa"/>
        <s v="Sebastes norvegicus"/>
        <s v="Hoplostethus atlanticus"/>
        <s v="Lophius piscatorius"/>
        <s v="Engraulis encrasicolus"/>
        <s v="Clupea harengus"/>
        <s v="Sardina pilchardus"/>
        <s v="Sprattus sprattus"/>
        <s v="Trachurus picturatus"/>
        <s v="Mallotus villosus"/>
        <s v="Argentina silus"/>
        <s v="Trachurus trachurus"/>
        <s v="Scomber scombrus"/>
        <s v="Nephrops norvegicus"/>
        <s v="Pandalus borealis"/>
        <s v="Subdivision 22-24" u="1"/>
        <s v="Subdivisions 24 32" u="1"/>
        <s v="Subareas I and II coastal north" u="1"/>
        <s v="Subareas I and II coastal south" u="1"/>
        <s v="Subdivision Vb1" u="1"/>
        <s v="Subarea IV, Division VIId, IIIa West" u="1"/>
        <s v="Divisions VII e–k" u="1"/>
        <s v="Division VIIa" u="1"/>
        <s v="Subdivision 21" u="1"/>
        <s v="Division VIa" u="1"/>
        <s v="Sandeel Area 2r: Divisions IV b–c" u="1"/>
        <s v="Subdivisions 25-29 and 32 (excl. Gulf of Riga)" u="1"/>
        <s v="Subdivisions 20–24" u="1"/>
        <s v="Division VIIa South of 52° 30’ N and VIIg-h, j-k" u="1"/>
        <s v="Division IIIa and Division IVa East" u="1"/>
        <s v="Divisions 7.b–c and 7.e–k" u="1"/>
        <s v="Division Va and Subarea XIV" u="1"/>
        <s v="Subarea XIVb " u="1"/>
        <s v="Subareas 1 and 2" u="1"/>
        <s v="Subareas V, VI, XII and XIV, NAFO subareas 1, 2" u="1"/>
        <s v="Divisions 3.a, 4.b–c, and 7.d" u="1"/>
        <s v="Subarea 8 and Divisions 2.a, 4.a, 5.b, 6.a, 7.a–c, and 7.e–k" u="1"/>
        <s v="Subarea VIIa FU17" u="1"/>
        <s v="Subarea VIIa FU19" u="1"/>
        <s v="Divisions 7.g and 7.f, FU22" u="1"/>
        <s v="Division VIIIc FU25" u="1"/>
        <s v="Division 9.a, FU26 FU27" u="1"/>
        <s v="Subareas 1, 2, 8, 9, and 12, and in divisions 3.a and 4.a" u="1"/>
        <s v="Subareas 1–10, 12 and 14" u="1"/>
        <s v="Division 3.a" u="1"/>
        <s v="Subareas 6–7" u="1"/>
        <s v="Subareas 6–8" u="1"/>
        <s v="Stock complex 1SW" u="1"/>
        <s v="Stock complex MSW " u="1"/>
        <s v="Subdivisions 22-32" u="1"/>
        <s v="Divisions VII b,c" u="1"/>
        <s v="Division VII d" u="1"/>
        <s v="Subareas V, VI, XII, and XIV" u="1"/>
        <s v="Division VIId" u="1"/>
        <s v="Subarea IV, Divisions 3.a and 7.d" u="1"/>
        <s v="Sandeel Area 4r: Divisions IV a-b" u="1"/>
        <s v="Divisions 8.a–b and 8.d" u="1"/>
        <s v="Subareas 1 and 2, excluding Division 2.a west of 5°W" u="1"/>
        <s v="Subareas I and II" u="1"/>
        <s v="Division Vb2" u="1"/>
        <s v="Division Va" u="1"/>
        <s v="Stock complexes 1SW" u="1"/>
        <s v="Stock complexes MSW" u="1"/>
        <s v="Divisions VII f,g" u="1"/>
        <s v="Divisions VII h–k" u="1"/>
        <s v="Subarea IV + subdivision 20" u="1"/>
        <s v="Division VII e" u="1"/>
        <s v="Division VII a" u="1"/>
        <s v="Subarea VIII and Division IXa" u="1"/>
        <s v="Division Vb" u="1"/>
        <s v="Subarea IV, Division 6a, and Subdivision 20" u="1"/>
        <s v="Divisions VII b–k" u="1"/>
        <s v="Division VIb" u="1"/>
        <s v="Subdivisions 22 32" u="1"/>
        <s v="Subarea IV and Division IIIa" u="1"/>
        <s v="Subdivisions 27, 29-32" u="1"/>
        <s v="Subdivisions 22 and 23 " u="1"/>
        <s v="Subdivisions 24 and 25" u="1"/>
        <s v="Subdivisions 26 and 28" u="1"/>
        <s v="Divisions VIII a, b" u="1"/>
        <s v="Divisions VIIIc and IXa" u="1"/>
        <s v="Division VIIe" u="1"/>
        <s v="Subdivisions 20-24" u="1"/>
        <s v="Subarea IV" u="1"/>
        <s v="Division IIIa" u="1"/>
        <s v="Divisions VIIb–k and VIIIa,b,d" u="1"/>
        <s v="Sandeel Area 1r: Divisions IV b–c" u="1"/>
        <s v="Sandeel Area 3r: Divisions IV a-b" u="1"/>
        <s v="Subdivision 30-31" u="1"/>
        <s v="Subarea IV and Divisions IIIa and VIId" u="1"/>
        <s v="Divisions VIa (South) and VIIb,c" u="1"/>
        <s v="Division VIIa North of 52º 30’N" u="1"/>
        <s v="Northeast Atlantic" u="1"/>
        <s v="Subdivision 28.1" u="1"/>
        <s v="Division 6a (North)" u="1"/>
        <s v="Subareas 1–9, 12, and 14" u="1"/>
        <s v="Division 5.b" u="1"/>
        <s v="Subarea IV, Division IIIa, and Subarea VI" u="1"/>
        <s v="Subarea IV and Division VIId" u="1"/>
        <s v="Subareas V, VI, XII and XIV" u="1"/>
        <s v="Divisions 8.c and 9.a" u="1"/>
        <s v="Subarea 7" u="1"/>
        <s v="Subarea 8" u="1"/>
        <s v="Division 9.a" u="1"/>
        <s v="Division 3.a and Subarea 4" u="1"/>
        <s v="Subareas V and XIV and Division IIa west of 5°W" u="1"/>
        <s v="Subareas 1–8 and 14, and in Division 9.a" u="1"/>
        <s v="Division 3.a FU3 FU4" u="1"/>
        <s v="Subarea IV FU5" u="1"/>
        <s v="Subarea IV FU6" u="1"/>
        <s v="Subarea IV FU7" u="1"/>
        <s v="Subarea IV FU8" u="1"/>
        <s v="Subarea IV FU9" u="1"/>
        <s v="Subarea IV FU10" u="1"/>
        <s v="Division VIa FU11" u="1"/>
        <s v="Division VIa FU12" u="1"/>
        <s v="Division VIa FU13" u="1"/>
        <s v="Subarea VIIa FU14" u="1"/>
        <s v="Subarea VIIa FU15" u="1"/>
        <s v="Subarea VIIa FU16" u="1"/>
        <s v="Divisions 7.g and 7.h FU20-21" u="1"/>
        <s v="Divisions VIIIa,b FU 23, 24" u="1"/>
        <s v="Division VIIIc FU31" u="1"/>
        <s v="Subarea IV FU32" u="1"/>
        <s v="Subarea IV FU33" u="1"/>
        <s v="Subarea IV FU34" u="1"/>
        <s v="Subareas 4, 6, and 7, and in Divisions 3.a, 8.a–b, and 8.d" u="1"/>
        <s v="Subarea 7 and divisions 8.a–b and 8.d" u="1"/>
        <s v="Divisions IIIa, Subareas IV, and VI" u="1"/>
        <s v="Subarea 14 and Division 5.a " u="1"/>
        <s v="Subarea 4 and Divisions 3.a and 7.d–e" u="1"/>
        <s v="Subareas 6–7 and Division 5.b" u="1"/>
        <s v="Subareas 1, 2, 4–8, 10, and 14, and divisions 3.a, 9.a, and 12.b " u="1"/>
        <s v="Division 5.a" u="1"/>
        <s v="Subareas 3, 4, 6–9, 12, and 14" u="1"/>
        <s v="Subareas 4 and 7–9, Divisions 3.a, 5.b, 6.a, and 12.b" u="1"/>
        <s v="Subarea 14 and Division 5.a" u="1"/>
        <s v="Subarea 8 and Division 9.a" u="1"/>
        <s v="Divisions 8.a–b" u="1"/>
        <s v="Subarea 10" u="1"/>
        <s v="Divisions 5.b and 6.a" u="1"/>
        <s v="Subareas 7–10 and 12, and in Division 6.b" u="1"/>
        <s v="Subareas 1, 2, and 4, and in Division 3.a" u="1"/>
        <s v="Divisions 4.b–c, 7.a, and 7.d–h" u="1"/>
        <s v="Division 9.a, FU28 FU29" u="1"/>
        <s v="Subdivisions 24-32" u="1"/>
        <s v="Subdivisions 21-23" u="1"/>
        <s v="Divisions IVa and VIa" u="1"/>
        <s v="Sandeel Area 5r: Divisions IV a" u="1"/>
        <s v="Subdivisions 20–22" u="1"/>
        <s v="Sandeel Area 7r: Divisions IV a" u="1"/>
        <s v="Division IVa" u="1"/>
        <s v="Divisions 7.d and 7.e" u="1"/>
        <s v="Division VII h–k" u="1"/>
        <s v="Subarea 6 and divisions 7.a–c and 7.f–k" u="1"/>
        <s v="Subdivision 10.a.2" u="1"/>
        <s v="Division 9.a FU30" u="1"/>
        <s v="Subarea 4" u="1"/>
        <s v="Division 6.a" u="1"/>
        <s v="Subareas 1–10, 12, and 14" u="1"/>
        <s v="Subdivisions 22–32" u="1"/>
        <m u="1"/>
        <s v="Subareas 6 and 7 and divisions 5.b and 12.b" u="1"/>
        <s v="Subareas 1, 2, 4, 8, and 9, Division 14.a, and Subdivisions 14.b.2 and 5.a.2" u="1"/>
        <s v="Subareas 1–2, 4–8, 10, 12, 14, and Division 3.a" u="1"/>
        <s v="Division 6.b" u="1"/>
        <s v="Subarea 12, excluding Division 12.b" u="1"/>
        <s v="Subarea 4 and Division 3.a" u="1"/>
        <s v="Divisions 6.a, 7.b, and 7.j" u="1"/>
        <s v="Subarea 4 and divisions 7.d and 3.a" u="1"/>
        <s v="Subarea 9" u="1"/>
      </sharedItems>
    </cacheField>
    <cacheField name="Group" numFmtId="0">
      <sharedItems containsBlank="1"/>
    </cacheField>
    <cacheField name="State" numFmtId="0">
      <sharedItems count="5">
        <s v="O-F"/>
        <s v="F"/>
        <s v="N"/>
        <s v="?"/>
        <s v="O"/>
      </sharedItems>
    </cacheField>
    <cacheField name="Weight_Type" numFmtId="0">
      <sharedItems/>
    </cacheField>
    <cacheField name="Weight" numFmtId="0">
      <sharedItems containsSemiMixedTypes="0" containsString="0" containsNumber="1" containsInteger="1" minValue="50" maxValue="3000000"/>
    </cacheField>
    <cacheField name="Advice" numFmtId="0">
      <sharedItems containsBlank="1"/>
    </cacheField>
    <cacheField name="Category" numFmtId="0">
      <sharedItems containsSemiMixedTypes="0" containsString="0" containsNumber="1" containsInteger="1" minValue="1" maxValue="6" count="6">
        <n v="3"/>
        <n v="1"/>
        <n v="5"/>
        <n v="6"/>
        <n v="2"/>
        <n v="4"/>
      </sharedItems>
    </cacheField>
    <cacheField name="Score" numFmtId="0">
      <sharedItems containsString="0" containsBlank="1" containsNumber="1" minValue="1" maxValue="3"/>
    </cacheField>
    <cacheField name="SWt" numFmtId="0">
      <sharedItems containsSemiMixedTypes="0" containsString="0" containsNumber="1" containsInteger="1" minValue="0" maxValue="3000000"/>
    </cacheField>
    <cacheField name="Score_Wt" numFmtId="0">
      <sharedItems containsSemiMixedTypes="0" containsString="0" containsNumber="1" minValue="0" maxValue="6000000"/>
    </cacheField>
    <cacheField name="Category_Wt" numFmtId="0">
      <sharedItems containsSemiMixedTypes="0" containsString="0" containsNumber="1" containsInteger="1" minValue="100" maxValue="7200000"/>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n v="2023"/>
    <x v="0"/>
    <s v="Subdivisions 22-32"/>
    <x v="0"/>
    <s v="Sea trout"/>
    <x v="0"/>
    <s v="BMSY"/>
    <n v="800"/>
    <s v="trs.27.22-32"/>
    <x v="0"/>
    <n v="1.5"/>
    <n v="800"/>
    <n v="1200"/>
    <n v="2400"/>
    <s v="Only Baltic assessment advice available. Status uncertain, but general advice is to reduce catches. Densities stable in recent years, but catches increasing contrary to advice - significant recreational. Nat mort high. Habitat a factor."/>
  </r>
  <r>
    <x v="0"/>
    <n v="2023"/>
    <x v="1"/>
    <s v="Stock complexes 1SW"/>
    <x v="1"/>
    <s v="Atlantic salmon"/>
    <x v="1"/>
    <s v="Conservation limit"/>
    <n v="139681"/>
    <s v="sal.neac.all"/>
    <x v="1"/>
    <n v="2"/>
    <n v="139681"/>
    <n v="279362"/>
    <n v="139681"/>
    <s v="Stocks managed by river. Based spawner conservation limits. Overall spawners just above CL, but some rivers at reduced capacity."/>
  </r>
  <r>
    <x v="0"/>
    <n v="2023"/>
    <x v="1"/>
    <s v="Stock complexes MSW"/>
    <x v="1"/>
    <s v="Atlantic salmon"/>
    <x v="1"/>
    <s v="Conservation limit"/>
    <n v="119766"/>
    <s v="sal.neac.all"/>
    <x v="1"/>
    <n v="2"/>
    <n v="119766"/>
    <n v="239532"/>
    <n v="119766"/>
    <s v="Stocks managed by river. Based spawner conservation limits. Spawners just above CL."/>
  </r>
  <r>
    <x v="0"/>
    <n v="2023"/>
    <x v="2"/>
    <s v="Stock complex 1SW"/>
    <x v="1"/>
    <s v="Atlantic salmon"/>
    <x v="0"/>
    <s v="Conservation limit"/>
    <n v="438096"/>
    <s v="sal.neac.all"/>
    <x v="1"/>
    <n v="1.5"/>
    <n v="438096"/>
    <n v="657144"/>
    <n v="438096"/>
    <s v="Stocks managed by river. Based spawner conservation limits. Spawners just below CL. France, Ireland, UK (except Scotland) poor."/>
  </r>
  <r>
    <x v="0"/>
    <n v="2023"/>
    <x v="2"/>
    <s v="Stock complex MSW "/>
    <x v="1"/>
    <s v="Atlantic salmon"/>
    <x v="0"/>
    <s v="Conservation limit"/>
    <n v="176261"/>
    <s v="sal.neac.all"/>
    <x v="1"/>
    <n v="1.5"/>
    <n v="176261"/>
    <n v="264391.5"/>
    <n v="176261"/>
    <s v="Stocks managed by river. Based spawner conservation limits. Spawners overall  just above CL."/>
  </r>
  <r>
    <x v="1"/>
    <n v="2022"/>
    <x v="3"/>
    <s v="Subdivisions 27, 29-32"/>
    <x v="2"/>
    <s v="Flounders"/>
    <x v="1"/>
    <s v="Catches"/>
    <n v="4000"/>
    <s v="bwp.27.2729-32"/>
    <x v="0"/>
    <n v="2"/>
    <n v="4000"/>
    <n v="8000"/>
    <n v="12000"/>
    <s v="Unknown status, stable biomass, Length-based estimate of F suggests full harvest"/>
  </r>
  <r>
    <x v="1"/>
    <n v="2023"/>
    <x v="4"/>
    <s v="Subdivisions 24-32"/>
    <x v="3"/>
    <s v="European plaice"/>
    <x v="2"/>
    <s v="Catches / advised catches"/>
    <n v="3000"/>
    <s v="ple.27.24-32"/>
    <x v="0"/>
    <n v="3"/>
    <n v="3000"/>
    <n v="9000"/>
    <n v="9000"/>
    <s v="SSB increasing above trigger, F sustained below target."/>
  </r>
  <r>
    <x v="1"/>
    <n v="2023"/>
    <x v="5"/>
    <s v="Subarea VIII and Division IXa"/>
    <x v="3"/>
    <s v="European plaice"/>
    <x v="1"/>
    <s v="Catches / advised catches"/>
    <n v="300"/>
    <s v="ple.27.89a"/>
    <x v="2"/>
    <n v="2"/>
    <n v="300"/>
    <n v="600"/>
    <n v="1500"/>
    <s v="Stock status unknown. Only catches which are stable/declining."/>
  </r>
  <r>
    <x v="1"/>
    <n v="2023"/>
    <x v="6"/>
    <s v="Subdivisions 22–32"/>
    <x v="4"/>
    <s v="Brill"/>
    <x v="3"/>
    <s v="Catches"/>
    <n v="50"/>
    <s v="bll.27.22-32"/>
    <x v="3"/>
    <m/>
    <n v="0"/>
    <n v="0"/>
    <n v="300"/>
    <s v="No RPs defined, bycatch"/>
  </r>
  <r>
    <x v="1"/>
    <n v="2023"/>
    <x v="7"/>
    <s v="Subarea 4 and Divisions 3.a and 7.d–e"/>
    <x v="4"/>
    <s v="Brill"/>
    <x v="1"/>
    <s v="Catches"/>
    <n v="2000"/>
    <s v="bll.27.3a47de"/>
    <x v="0"/>
    <n v="2"/>
    <n v="2000"/>
    <n v="4000"/>
    <n v="6000"/>
    <s v="Uncertain"/>
  </r>
  <r>
    <x v="1"/>
    <n v="2023"/>
    <x v="8"/>
    <s v="Divisions VII f,g"/>
    <x v="3"/>
    <s v="European plaice"/>
    <x v="1"/>
    <s v="Catches / advised catches"/>
    <n v="1500"/>
    <s v="ple.27.7fg"/>
    <x v="0"/>
    <n v="2"/>
    <n v="1500"/>
    <n v="3000"/>
    <n v="4500"/>
    <s v="Recent stock above MSY level, F low, but biomass decreasing and may cross trigger"/>
  </r>
  <r>
    <x v="1"/>
    <n v="2023"/>
    <x v="9"/>
    <s v="Subarea IV and Division IIIa"/>
    <x v="5"/>
    <s v="Dab"/>
    <x v="1"/>
    <s v="Catches"/>
    <n v="40000"/>
    <s v="dab.27.3a4"/>
    <x v="0"/>
    <n v="2"/>
    <n v="40000"/>
    <n v="80000"/>
    <n v="120000"/>
    <s v="Stable SSB. F around target. Mostly discards."/>
  </r>
  <r>
    <x v="1"/>
    <n v="2023"/>
    <x v="10"/>
    <s v="Subdivisions 22 32"/>
    <x v="5"/>
    <s v="Dab"/>
    <x v="1"/>
    <s v="Catches"/>
    <n v="1500"/>
    <s v="dab.27.22-32"/>
    <x v="0"/>
    <n v="2"/>
    <n v="1500"/>
    <n v="3000"/>
    <n v="4500"/>
    <s v="Biomass stable, F just below FMSY, 50% discarded"/>
  </r>
  <r>
    <x v="1"/>
    <n v="2023"/>
    <x v="11"/>
    <s v="Division VII d"/>
    <x v="3"/>
    <s v="European plaice"/>
    <x v="0"/>
    <s v="Catches / advised catches"/>
    <n v="5000"/>
    <s v="ple.27.7d"/>
    <x v="1"/>
    <n v="1.5"/>
    <n v="5000"/>
    <n v="7500"/>
    <n v="5000"/>
    <s v="SSB fallen below MSY trigger. Stock def. messy"/>
  </r>
  <r>
    <x v="1"/>
    <n v="2022"/>
    <x v="12"/>
    <s v="Subdivisions 22 and 23 "/>
    <x v="6"/>
    <s v="Flounders"/>
    <x v="1"/>
    <s v="Catches"/>
    <n v="1000"/>
    <s v="fle.27.2223"/>
    <x v="0"/>
    <n v="2"/>
    <n v="1000"/>
    <n v="2000"/>
    <n v="3000"/>
    <s v="Length-based indicator suggest full harvest"/>
  </r>
  <r>
    <x v="1"/>
    <n v="2022"/>
    <x v="13"/>
    <s v="Subdivisions 26 and 28"/>
    <x v="7"/>
    <s v="Flounders"/>
    <x v="1"/>
    <s v="Catches"/>
    <n v="3000"/>
    <s v="bzq.27.2628"/>
    <x v="0"/>
    <n v="2"/>
    <n v="3000"/>
    <n v="6000"/>
    <n v="9000"/>
    <s v="Length based estimate suggest full harvest - over exploitation"/>
  </r>
  <r>
    <x v="1"/>
    <n v="2022"/>
    <x v="14"/>
    <s v="Subdivisions 24 and 25"/>
    <x v="7"/>
    <s v="Flounders"/>
    <x v="1"/>
    <s v="Catches"/>
    <n v="10000"/>
    <s v="bzq.27.2425"/>
    <x v="0"/>
    <n v="2"/>
    <n v="10000"/>
    <n v="20000"/>
    <n v="30000"/>
    <s v="Length based estimate suggest full harvest"/>
  </r>
  <r>
    <x v="1"/>
    <n v="2022"/>
    <x v="15"/>
    <s v="Divisions VIIIc and IXa"/>
    <x v="8"/>
    <s v="Megrims"/>
    <x v="1"/>
    <s v="Catches"/>
    <n v="1000"/>
    <s v="ldb.27.8c9a"/>
    <x v="1"/>
    <n v="2"/>
    <n v="1000"/>
    <n v="2000"/>
    <n v="1000"/>
    <s v="F below target, SSB stabilising. Candidate N if maintained"/>
  </r>
  <r>
    <x v="1"/>
    <n v="2022"/>
    <x v="16"/>
    <s v="Divisions VIIb–k and VIIIa,b,d"/>
    <x v="8"/>
    <s v="Megrims"/>
    <x v="3"/>
    <s v="Catches"/>
    <n v="800"/>
    <s v="ldb.27.7b-k8abd"/>
    <x v="2"/>
    <m/>
    <n v="0"/>
    <n v="0"/>
    <n v="4000"/>
    <s v="Status uncertain, no info, recent stock split"/>
  </r>
  <r>
    <x v="1"/>
    <n v="2023"/>
    <x v="17"/>
    <s v="Subareas V, VI, XII, and XIV"/>
    <x v="9"/>
    <s v="Greenland halibut"/>
    <x v="0"/>
    <s v="Catches"/>
    <n v="25000"/>
    <s v="ghl.27.561214"/>
    <x v="1"/>
    <n v="1.5"/>
    <n v="25000"/>
    <n v="37500"/>
    <n v="25000"/>
    <s v="SSB &gt; 50% SSBMSY, F around/above FMSY. Borderline overfished"/>
  </r>
  <r>
    <x v="1"/>
    <n v="2021"/>
    <x v="17"/>
    <s v="Subareas I and II"/>
    <x v="9"/>
    <s v="Greenland halibut"/>
    <x v="1"/>
    <s v="Catches"/>
    <n v="20000"/>
    <s v="ghl.27.1-2"/>
    <x v="1"/>
    <n v="2"/>
    <n v="20000"/>
    <n v="40000"/>
    <n v="20000"/>
    <s v="Landings low/stable, harvest rate increasing, Biomass increasing"/>
  </r>
  <r>
    <x v="1"/>
    <n v="2023"/>
    <x v="18"/>
    <s v="Division Va"/>
    <x v="3"/>
    <s v="European plaice"/>
    <x v="1"/>
    <s v="Catches / advised catches"/>
    <n v="7276"/>
    <s v="ple.27.5a"/>
    <x v="1"/>
    <n v="2"/>
    <n v="7276"/>
    <n v="14552"/>
    <n v="7276"/>
    <m/>
  </r>
  <r>
    <x v="1"/>
    <n v="2023"/>
    <x v="19"/>
    <s v="Division VII a"/>
    <x v="3"/>
    <s v="European plaice"/>
    <x v="1"/>
    <s v="Catches / advised catches"/>
    <n v="1900"/>
    <s v="ple.27.7a"/>
    <x v="1"/>
    <n v="2"/>
    <n v="1900"/>
    <n v="3800"/>
    <n v="1900"/>
    <s v="F below and biomass index just above MSY trigger"/>
  </r>
  <r>
    <x v="1"/>
    <n v="2023"/>
    <x v="20"/>
    <s v="Subdivisions 21-23"/>
    <x v="3"/>
    <s v="European plaice"/>
    <x v="2"/>
    <s v="Catches / advised catches"/>
    <n v="17000"/>
    <s v="ple.27.21-23"/>
    <x v="1"/>
    <n v="3"/>
    <n v="17000"/>
    <n v="51000"/>
    <n v="17000"/>
    <s v="SSB increased well above Btrigger and F below target (BMSY probs set too low)."/>
  </r>
  <r>
    <x v="1"/>
    <n v="2022"/>
    <x v="21"/>
    <s v="Subarea IV, Divisions 3.a and 7.d"/>
    <x v="10"/>
    <m/>
    <x v="1"/>
    <s v="Catches"/>
    <n v="4000"/>
    <s v="lem.3a47d"/>
    <x v="0"/>
    <n v="2"/>
    <n v="4000"/>
    <n v="8000"/>
    <n v="12000"/>
    <s v="Status unknown, Z indicator stable, SSB stable, catches decreasing, L slightly above target"/>
  </r>
  <r>
    <x v="1"/>
    <n v="2023"/>
    <x v="22"/>
    <s v="Divisions IVa and VIa"/>
    <x v="11"/>
    <s v="Megrims"/>
    <x v="2"/>
    <s v="Catches"/>
    <n v="3000"/>
    <s v="lez.27.4a6a"/>
    <x v="1"/>
    <n v="3"/>
    <n v="3000"/>
    <n v="9000"/>
    <n v="3000"/>
    <s v="SSB above BMSY, F sustained low"/>
  </r>
  <r>
    <x v="1"/>
    <n v="2023"/>
    <x v="23"/>
    <s v="Divisions VIIIc and IXa"/>
    <x v="12"/>
    <s v="Megrims"/>
    <x v="1"/>
    <s v="Catches"/>
    <n v="300"/>
    <s v="meg.27.8c9a"/>
    <x v="1"/>
    <n v="2"/>
    <n v="300"/>
    <n v="600"/>
    <n v="300"/>
    <s v="F below target SSB increasing above MSY trigger"/>
  </r>
  <r>
    <x v="1"/>
    <n v="2023"/>
    <x v="24"/>
    <s v="Divisions VIIb–k and VIIIa,b,d"/>
    <x v="12"/>
    <s v="Megrims"/>
    <x v="1"/>
    <s v="Catches"/>
    <n v="15000"/>
    <s v="meg.27.7b-k8abd"/>
    <x v="1"/>
    <n v="2"/>
    <n v="15000"/>
    <n v="30000"/>
    <n v="15000"/>
    <s v="F just below target, SSB increasing rapidly"/>
  </r>
  <r>
    <x v="1"/>
    <n v="2021"/>
    <x v="25"/>
    <s v="Subarea IV and Division IIIa"/>
    <x v="6"/>
    <s v="Flounders"/>
    <x v="1"/>
    <s v="Catches"/>
    <n v="3000"/>
    <s v="fle.27.3a4"/>
    <x v="0"/>
    <n v="2"/>
    <n v="3000"/>
    <n v="6000"/>
    <n v="9000"/>
    <s v="Unknown status, stable biomass, mean length at target"/>
  </r>
  <r>
    <x v="1"/>
    <n v="2023"/>
    <x v="26"/>
    <s v="Subarea IV + subdivision 20"/>
    <x v="3"/>
    <s v="European plaice"/>
    <x v="1"/>
    <s v="Catches / advised catches"/>
    <n v="150000"/>
    <s v="ple.27.420"/>
    <x v="1"/>
    <n v="2"/>
    <n v="150000"/>
    <n v="300000"/>
    <n v="150000"/>
    <s v="F close to target, SSB very high"/>
  </r>
  <r>
    <x v="1"/>
    <n v="2022"/>
    <x v="27"/>
    <s v="Division VIb"/>
    <x v="11"/>
    <s v="Megrims"/>
    <x v="1"/>
    <s v="Catches"/>
    <n v="500"/>
    <s v="lez.27.6b"/>
    <x v="0"/>
    <n v="2"/>
    <n v="500"/>
    <n v="1000"/>
    <n v="1500"/>
    <s v="F about FMSY, SSB stable above trigger"/>
  </r>
  <r>
    <x v="1"/>
    <n v="2022"/>
    <x v="28"/>
    <s v="Divisions VIII a, b"/>
    <x v="13"/>
    <s v="Common sole"/>
    <x v="1"/>
    <s v="Catches"/>
    <n v="4000"/>
    <s v="sol.27.8ab"/>
    <x v="1"/>
    <n v="2"/>
    <n v="4000"/>
    <n v="8000"/>
    <n v="4000"/>
    <s v="SSB just below MSY trigger, F at FMSY"/>
  </r>
  <r>
    <x v="1"/>
    <n v="2021"/>
    <x v="29"/>
    <s v="Divisions VIIIc and IXa"/>
    <x v="13"/>
    <s v="Common sole"/>
    <x v="1"/>
    <s v="Catches"/>
    <n v="500"/>
    <s v="sol.27.8c9a"/>
    <x v="0"/>
    <n v="2"/>
    <n v="500"/>
    <n v="1000"/>
    <n v="1500"/>
    <s v="Unknown status, Length at target, biomass stable"/>
  </r>
  <r>
    <x v="1"/>
    <n v="2022"/>
    <x v="30"/>
    <s v="Divisions VII f,g"/>
    <x v="13"/>
    <s v="Common sole"/>
    <x v="1"/>
    <s v="Catches"/>
    <n v="1000"/>
    <s v="sol.27.7fg"/>
    <x v="1"/>
    <n v="2"/>
    <n v="1000"/>
    <n v="2000"/>
    <n v="1000"/>
    <s v="SSB above MSY trigger and increasing, F at FMSY"/>
  </r>
  <r>
    <x v="1"/>
    <n v="2022"/>
    <x v="31"/>
    <s v="Division VII h–k"/>
    <x v="13"/>
    <s v="Common sole"/>
    <x v="3"/>
    <s v="Catches"/>
    <n v="300"/>
    <s v="sol.27.7h-k"/>
    <x v="2"/>
    <m/>
    <n v="0"/>
    <n v="0"/>
    <n v="1500"/>
    <s v="Unknown status"/>
  </r>
  <r>
    <x v="1"/>
    <n v="2022"/>
    <x v="32"/>
    <s v="Division VIId"/>
    <x v="13"/>
    <s v="Common sole"/>
    <x v="0"/>
    <s v="Catches"/>
    <n v="4000"/>
    <s v="sol.27.7d"/>
    <x v="1"/>
    <n v="1.5"/>
    <n v="4000"/>
    <n v="6000"/>
    <n v="4000"/>
    <s v="SSB below MSY trigger but above limit, but F decreasing to FMSY"/>
  </r>
  <r>
    <x v="1"/>
    <n v="2022"/>
    <x v="33"/>
    <s v="Division VIIa"/>
    <x v="13"/>
    <s v="Common sole"/>
    <x v="1"/>
    <s v="Catches"/>
    <n v="1000"/>
    <s v="sol.27.7a"/>
    <x v="1"/>
    <n v="2"/>
    <n v="1000"/>
    <n v="2000"/>
    <n v="1000"/>
    <s v="SSB at MSY trigger and increasing, F at FMSY"/>
  </r>
  <r>
    <x v="1"/>
    <n v="2022"/>
    <x v="34"/>
    <s v="Subarea IV"/>
    <x v="13"/>
    <s v="Common sole"/>
    <x v="1"/>
    <s v="Catches"/>
    <n v="10000"/>
    <s v="sol.27.4"/>
    <x v="1"/>
    <n v="2"/>
    <n v="10000"/>
    <n v="20000"/>
    <n v="10000"/>
    <s v="SSB just above MSY trigger and increasing, F at FMSY"/>
  </r>
  <r>
    <x v="1"/>
    <n v="2022"/>
    <x v="35"/>
    <s v="Subdivisions 20-24"/>
    <x v="13"/>
    <s v="Common sole"/>
    <x v="1"/>
    <s v="Catches"/>
    <n v="500"/>
    <s v="sol.27.20-24"/>
    <x v="1"/>
    <n v="2"/>
    <n v="500"/>
    <n v="1000"/>
    <n v="500"/>
    <s v="SSB at MSY trigger, F below FMSY"/>
  </r>
  <r>
    <x v="1"/>
    <n v="2021"/>
    <x v="36"/>
    <s v="Divisions VII b,c"/>
    <x v="13"/>
    <s v="Common sole"/>
    <x v="3"/>
    <s v="Catches"/>
    <n v="50"/>
    <s v="sol.27.7bc"/>
    <x v="3"/>
    <m/>
    <n v="0"/>
    <n v="0"/>
    <n v="300"/>
    <s v="Unknown status, very low catch"/>
  </r>
  <r>
    <x v="1"/>
    <n v="2022"/>
    <x v="37"/>
    <s v="Division VIIe"/>
    <x v="13"/>
    <s v="Common sole"/>
    <x v="1"/>
    <s v="Catches"/>
    <n v="1000"/>
    <s v="sol.27.7e"/>
    <x v="1"/>
    <n v="2"/>
    <n v="1000"/>
    <n v="2000"/>
    <n v="1000"/>
    <s v="SSB above MSY trigger and increasing, F at FMSY"/>
  </r>
  <r>
    <x v="1"/>
    <n v="2023"/>
    <x v="38"/>
    <s v="Divisions VII h–k"/>
    <x v="3"/>
    <s v="European plaice"/>
    <x v="1"/>
    <s v="Catches / advised catches"/>
    <n v="200"/>
    <s v="ple.27.7h-k"/>
    <x v="0"/>
    <n v="2"/>
    <n v="200"/>
    <n v="400"/>
    <n v="600"/>
    <s v="Status unknown, but F (L proxy) around target, biomass decresed in recent years, but higher than 2000-2010."/>
  </r>
  <r>
    <x v="1"/>
    <n v="2022"/>
    <x v="39"/>
    <s v="Subarea IV"/>
    <x v="14"/>
    <s v="Turbot"/>
    <x v="1"/>
    <s v="Catches"/>
    <n v="3000"/>
    <s v="tur.27.4"/>
    <x v="1"/>
    <n v="2"/>
    <n v="3000"/>
    <n v="6000"/>
    <n v="3000"/>
    <s v="B above BMSYtrigger and F at FMSY"/>
  </r>
  <r>
    <x v="1"/>
    <n v="2022"/>
    <x v="40"/>
    <s v="Division IIIa"/>
    <x v="14"/>
    <s v="Turbot"/>
    <x v="1"/>
    <s v="Catches"/>
    <n v="200"/>
    <s v="tur.27.3a"/>
    <x v="4"/>
    <n v="2"/>
    <n v="200"/>
    <n v="400"/>
    <n v="400"/>
    <s v="B around BMSY and F around FMSY, uncertain"/>
  </r>
  <r>
    <x v="1"/>
    <n v="2021"/>
    <x v="41"/>
    <s v="Subdivisions 22 32"/>
    <x v="14"/>
    <s v="Turbot"/>
    <x v="3"/>
    <s v="Catches"/>
    <n v="400"/>
    <s v="tur.27.22-32"/>
    <x v="0"/>
    <m/>
    <n v="0"/>
    <n v="0"/>
    <n v="1200"/>
    <s v="Unknown status, B stable"/>
  </r>
  <r>
    <x v="1"/>
    <n v="2023"/>
    <x v="42"/>
    <s v="Divisions VII b,c"/>
    <x v="3"/>
    <s v="European plaice"/>
    <x v="0"/>
    <s v="Catches / advised catches"/>
    <n v="100"/>
    <s v="ple.27.7bc"/>
    <x v="3"/>
    <n v="1.5"/>
    <n v="100"/>
    <n v="150"/>
    <n v="600"/>
    <s v="Status unknown, but catches set low."/>
  </r>
  <r>
    <x v="1"/>
    <n v="2023"/>
    <x v="43"/>
    <s v="Division VII e"/>
    <x v="3"/>
    <s v="European plaice"/>
    <x v="1"/>
    <s v="Catches / advised catches"/>
    <n v="2000"/>
    <s v="ple.27.7e"/>
    <x v="0"/>
    <n v="2"/>
    <n v="2000"/>
    <n v="4000"/>
    <n v="6000"/>
    <s v="F decreasing, around FMSY, SSB above trigger"/>
  </r>
  <r>
    <x v="1"/>
    <n v="2023"/>
    <x v="44"/>
    <s v="Subarea IV, Divisions 3.a and 7.d"/>
    <x v="15"/>
    <s v="Witch"/>
    <x v="0"/>
    <s v="Catches"/>
    <n v="2000"/>
    <s v="wit.27.3a47d"/>
    <x v="1"/>
    <n v="1.5"/>
    <n v="2000"/>
    <n v="3000"/>
    <n v="2000"/>
    <s v="SSB just below MSY trigger, F at Fpa but above FMSY"/>
  </r>
  <r>
    <x v="2"/>
    <m/>
    <x v="45"/>
    <s v="Subareas I and II"/>
    <x v="16"/>
    <s v="Polar cod"/>
    <x v="3"/>
    <s v="BMSY"/>
    <n v="1200000"/>
    <m/>
    <x v="3"/>
    <m/>
    <n v="0"/>
    <n v="0"/>
    <n v="7200000"/>
    <s v="Based on Norway ecosystem survey (https://www.mosj.no/en/fauna/marine/polar-cod.html)"/>
  </r>
  <r>
    <x v="2"/>
    <n v="2023"/>
    <x v="46"/>
    <s v="Subareas 6–7 and Division 5.b"/>
    <x v="17"/>
    <s v="Blue ling"/>
    <x v="1"/>
    <s v="Catches"/>
    <n v="5000"/>
    <s v="bli.5b67"/>
    <x v="1"/>
    <n v="2"/>
    <n v="5000"/>
    <n v="10000"/>
    <n v="5000"/>
    <s v="Stock above MSY, low F"/>
  </r>
  <r>
    <x v="2"/>
    <n v="2023"/>
    <x v="47"/>
    <s v="Subarea 14 and Division 5.a "/>
    <x v="17"/>
    <s v="Blue ling"/>
    <x v="1"/>
    <s v="Catches"/>
    <n v="1500"/>
    <s v="bli.27.5a14"/>
    <x v="0"/>
    <n v="2"/>
    <n v="1500"/>
    <n v="3000"/>
    <n v="4500"/>
    <s v="Uncertain"/>
  </r>
  <r>
    <x v="2"/>
    <n v="2023"/>
    <x v="48"/>
    <s v="Subareas 1, 2, 8, 9, and 12, and in divisions 3.a and 4.a"/>
    <x v="17"/>
    <s v="Blue ling"/>
    <x v="4"/>
    <s v="Catches"/>
    <n v="1000"/>
    <s v="bli.27.nea"/>
    <x v="2"/>
    <n v="1"/>
    <n v="1000"/>
    <n v="1000"/>
    <n v="5000"/>
    <s v="Stock below possible MSY rRP"/>
  </r>
  <r>
    <x v="2"/>
    <n v="2022"/>
    <x v="49"/>
    <s v="Subareas 1–9, 12, and 14"/>
    <x v="18"/>
    <s v="Blue whiting"/>
    <x v="1"/>
    <s v="SSB MSY trigger"/>
    <n v="2250000"/>
    <s v="whb.27.1-91214"/>
    <x v="1"/>
    <n v="2"/>
    <n v="2250000"/>
    <n v="4500000"/>
    <n v="2250000"/>
    <s v="Stock fluctuating above MSY trigger. F above FMSY slightly"/>
  </r>
  <r>
    <x v="2"/>
    <n v="2023"/>
    <x v="50"/>
    <s v="Divisions VII b–k"/>
    <x v="19"/>
    <s v="Haddock"/>
    <x v="1"/>
    <s v="SSB MSY trigger"/>
    <n v="13000"/>
    <s v="had.27.7b-k"/>
    <x v="1"/>
    <n v="2"/>
    <n v="13000"/>
    <n v="26000"/>
    <n v="13000"/>
    <s v="SSB within MSY region, but F now around FMSY"/>
  </r>
  <r>
    <x v="2"/>
    <n v="2023"/>
    <x v="51"/>
    <s v="Subdivision 21"/>
    <x v="20"/>
    <s v="Atlantic cod"/>
    <x v="4"/>
    <s v="BMSY"/>
    <n v="21000"/>
    <s v="cod.27.21"/>
    <x v="0"/>
    <n v="1"/>
    <n v="21000"/>
    <n v="21000"/>
    <n v="63000"/>
    <s v="Status likely v. poor, SSBmsy =3*7000 catch. F high and stock very low compared to historical values."/>
  </r>
  <r>
    <x v="2"/>
    <n v="2021"/>
    <x v="52"/>
    <s v="Subareas I and II"/>
    <x v="20"/>
    <s v="Atlantic cod"/>
    <x v="1"/>
    <s v="BMSY"/>
    <n v="460000"/>
    <s v="cod.27.1-2"/>
    <x v="1"/>
    <n v="2"/>
    <n v="460000"/>
    <n v="920000"/>
    <n v="460000"/>
    <s v="SSB declining from all time high but F as MSY level"/>
  </r>
  <r>
    <x v="2"/>
    <n v="2023"/>
    <x v="53"/>
    <s v="Subareas I and II coastal north"/>
    <x v="20"/>
    <s v="Atlantic cod"/>
    <x v="4"/>
    <s v="BMSY"/>
    <n v="136000"/>
    <s v="cod.27.1-2coastN"/>
    <x v="1"/>
    <n v="1"/>
    <n v="136000"/>
    <n v="136000"/>
    <n v="136000"/>
    <s v="Blim is about 68000, stock is 75000, BMSY ~ 2*Blim=136000"/>
  </r>
  <r>
    <x v="2"/>
    <n v="2023"/>
    <x v="54"/>
    <s v="Subareas I and II coastal south"/>
    <x v="20"/>
    <s v="Atlantic cod"/>
    <x v="4"/>
    <s v="BMSY"/>
    <n v="10000"/>
    <s v="cod.27.1-2coastS"/>
    <x v="0"/>
    <n v="1"/>
    <n v="10000"/>
    <n v="10000"/>
    <n v="30000"/>
    <s v="Low data assessment, but F sustained a little high before 2019 - fluctuating around FMSY since 2019."/>
  </r>
  <r>
    <x v="2"/>
    <n v="2023"/>
    <x v="55"/>
    <s v="Subdivisions 24 32"/>
    <x v="20"/>
    <s v="Atlantic cod"/>
    <x v="4"/>
    <s v="BMSY"/>
    <n v="116000"/>
    <s v="cod.27.24-32"/>
    <x v="1"/>
    <n v="1"/>
    <n v="116000"/>
    <n v="116000"/>
    <n v="116000"/>
    <s v="SSBMSY based on Bpa, catches currently close to 0, recovery maybe starting"/>
  </r>
  <r>
    <x v="2"/>
    <n v="2022"/>
    <x v="56"/>
    <s v="Division Vb2"/>
    <x v="20"/>
    <s v="Atlantic cod"/>
    <x v="1"/>
    <s v="BMSY"/>
    <n v="50000"/>
    <s v="cod.27.5b2"/>
    <x v="0"/>
    <n v="2"/>
    <n v="50000"/>
    <n v="100000"/>
    <n v="150000"/>
    <s v="SSBmsy assumed 5*MaxLandings. Catches reduced to zero, indication of recovery."/>
  </r>
  <r>
    <x v="2"/>
    <n v="2022"/>
    <x v="57"/>
    <s v="Division Vb"/>
    <x v="19"/>
    <s v="Haddock"/>
    <x v="1"/>
    <s v="SSB MSY trigger"/>
    <n v="23000"/>
    <s v="had.27.5b"/>
    <x v="1"/>
    <n v="2"/>
    <n v="23000"/>
    <n v="46000"/>
    <n v="23000"/>
    <s v="SSB &gt; SSBMSY,  F~FMSY"/>
  </r>
  <r>
    <x v="2"/>
    <n v="2021"/>
    <x v="58"/>
    <s v="Subdivision Vb1"/>
    <x v="20"/>
    <s v="Atlantic cod"/>
    <x v="4"/>
    <s v="BMSY"/>
    <n v="30000"/>
    <s v="cod.27.5b1"/>
    <x v="1"/>
    <n v="1"/>
    <n v="30000"/>
    <n v="30000"/>
    <n v="30000"/>
    <s v="Stock fallen below limit, F historically high"/>
  </r>
  <r>
    <x v="2"/>
    <n v="2023"/>
    <x v="59"/>
    <s v="Subareas 1–10, 12, and 14"/>
    <x v="21"/>
    <s v="Greater forkbeard"/>
    <x v="3"/>
    <s v="Catches"/>
    <n v="2000"/>
    <s v="gfb.27.nea"/>
    <x v="0"/>
    <m/>
    <n v="0"/>
    <n v="0"/>
    <n v="6000"/>
    <s v="Stable stock, unknown status"/>
  </r>
  <r>
    <x v="2"/>
    <n v="2023"/>
    <x v="60"/>
    <s v="Subareas 4, 6, and 7, and in Divisions 3.a, 8.a–b, and 8.d"/>
    <x v="22"/>
    <s v="European hake"/>
    <x v="1"/>
    <s v="Catches"/>
    <n v="70000"/>
    <s v="hke.27.3a46-8abd"/>
    <x v="1"/>
    <n v="2"/>
    <n v="70000"/>
    <n v="140000"/>
    <n v="70000"/>
    <s v="SSB stable / decreasing, F on target"/>
  </r>
  <r>
    <x v="2"/>
    <n v="2023"/>
    <x v="61"/>
    <s v="Division Va"/>
    <x v="19"/>
    <s v="Haddock"/>
    <x v="1"/>
    <s v="SSB MSY trigger"/>
    <n v="50000"/>
    <s v="had.27.5a"/>
    <x v="1"/>
    <n v="2"/>
    <n v="50000"/>
    <n v="100000"/>
    <n v="50000"/>
    <s v="SSB &amp; F within MSY region (above MSY trigger)"/>
  </r>
  <r>
    <x v="2"/>
    <n v="2023"/>
    <x v="62"/>
    <s v="Division Va"/>
    <x v="20"/>
    <s v="Atlantic cod"/>
    <x v="1"/>
    <s v="BMSY"/>
    <n v="265000"/>
    <s v="cod.27.5a"/>
    <x v="1"/>
    <n v="2"/>
    <n v="265000"/>
    <n v="530000"/>
    <n v="265000"/>
    <s v="F at MSY"/>
  </r>
  <r>
    <x v="2"/>
    <n v="2023"/>
    <x v="63"/>
    <s v="Division Va"/>
    <x v="23"/>
    <s v="Saithe"/>
    <x v="1"/>
    <s v="SSB MSY trigger"/>
    <n v="65000"/>
    <s v="pok.27.5a"/>
    <x v="1"/>
    <n v="2"/>
    <n v="65000"/>
    <n v="130000"/>
    <n v="65000"/>
    <s v="SSB above trigger and F around target"/>
  </r>
  <r>
    <x v="2"/>
    <n v="2022"/>
    <x v="64"/>
    <s v="Division VIIa"/>
    <x v="20"/>
    <s v="Atlantic cod"/>
    <x v="4"/>
    <s v="BMSY"/>
    <n v="12000"/>
    <s v="cod.27.7a"/>
    <x v="1"/>
    <n v="1"/>
    <n v="12000"/>
    <n v="12000"/>
    <n v="12000"/>
    <s v="Stock below limit, but F reduced and no sign of recovery yet."/>
  </r>
  <r>
    <x v="2"/>
    <n v="2023"/>
    <x v="65"/>
    <s v="Division VIIa"/>
    <x v="19"/>
    <s v="Haddock"/>
    <x v="2"/>
    <s v="SSB MSY trigger"/>
    <n v="4500"/>
    <s v="had.27.7a"/>
    <x v="1"/>
    <n v="3"/>
    <n v="4500"/>
    <n v="13500"/>
    <n v="4500"/>
    <s v="F under target since 2010, SSB stabilising."/>
  </r>
  <r>
    <x v="2"/>
    <n v="2023"/>
    <x v="66"/>
    <s v="Division VIIa"/>
    <x v="24"/>
    <s v="Whiting"/>
    <x v="4"/>
    <s v="SSB MSY trigger"/>
    <n v="16000"/>
    <s v="whg.27.7a"/>
    <x v="1"/>
    <n v="1"/>
    <n v="16000"/>
    <n v="16000"/>
    <n v="16000"/>
    <s v="ICES advises catches should be lowest possible. Discards significant. Being forced to extinction…"/>
  </r>
  <r>
    <x v="2"/>
    <n v="2022"/>
    <x v="67"/>
    <s v="Division 5.b"/>
    <x v="25"/>
    <s v="Ling"/>
    <x v="1"/>
    <s v="Catches"/>
    <n v="4000"/>
    <s v="lin.27.5b"/>
    <x v="1"/>
    <n v="2"/>
    <n v="4000"/>
    <n v="8000"/>
    <n v="4000"/>
    <m/>
  </r>
  <r>
    <x v="2"/>
    <n v="2023"/>
    <x v="68"/>
    <s v="Division 5.a"/>
    <x v="25"/>
    <s v="Ling"/>
    <x v="1"/>
    <s v="Catches"/>
    <n v="6500"/>
    <s v="lin.27.5a"/>
    <x v="1"/>
    <n v="2"/>
    <n v="6500"/>
    <n v="13000"/>
    <n v="6500"/>
    <s v="Harvest rate at target, SSB above trigger"/>
  </r>
  <r>
    <x v="2"/>
    <n v="2023"/>
    <x v="69"/>
    <s v="Subareas 1 and 2"/>
    <x v="25"/>
    <s v="Ling"/>
    <x v="1"/>
    <s v="Catches"/>
    <n v="8000"/>
    <s v="lin.27.1-2"/>
    <x v="0"/>
    <n v="2"/>
    <n v="8000"/>
    <n v="16000"/>
    <n v="24000"/>
    <s v="F at FMSY, stock increased/stable"/>
  </r>
  <r>
    <x v="2"/>
    <n v="2023"/>
    <x v="70"/>
    <s v="Subareas 3, 4, 6–9, 12, and 14"/>
    <x v="25"/>
    <s v="Ling"/>
    <x v="1"/>
    <s v="Catches"/>
    <n v="20000"/>
    <s v="lin.27.346-91214"/>
    <x v="0"/>
    <n v="2"/>
    <n v="20000"/>
    <n v="40000"/>
    <n v="60000"/>
    <s v="SSB increased, above CPUE based RP Bloss limit. Mean length close to target"/>
  </r>
  <r>
    <x v="2"/>
    <n v="2022"/>
    <x v="71"/>
    <s v="Subarea IV and Division IIIa"/>
    <x v="26"/>
    <s v="Norway pout"/>
    <x v="1"/>
    <s v="Catches"/>
    <n v="100000"/>
    <s v="nop.27.3a4"/>
    <x v="1"/>
    <n v="2"/>
    <n v="100000"/>
    <n v="200000"/>
    <n v="100000"/>
    <s v="Stock fluctuating and above trigger"/>
  </r>
  <r>
    <x v="2"/>
    <n v="2022"/>
    <x v="72"/>
    <s v="Subarea IV, Division VIId, IIIa West"/>
    <x v="20"/>
    <s v="Atlantic cod"/>
    <x v="4"/>
    <s v="BMSY"/>
    <n v="100000"/>
    <s v="cod.27.47d20"/>
    <x v="1"/>
    <n v="1"/>
    <n v="100000"/>
    <n v="100000"/>
    <n v="100000"/>
    <s v="Was recovering, but depleted. Again."/>
  </r>
  <r>
    <x v="2"/>
    <n v="2023"/>
    <x v="73"/>
    <s v="Subarea IV, Division IIIa, and Subarea VI"/>
    <x v="23"/>
    <s v="Saithe"/>
    <x v="1"/>
    <s v="SSB MSY trigger"/>
    <n v="150000"/>
    <s v="pok.27.3a46"/>
    <x v="1"/>
    <n v="2"/>
    <n v="150000"/>
    <n v="300000"/>
    <n v="150000"/>
    <s v="SSB just at trigger, F reduced to target"/>
  </r>
  <r>
    <x v="2"/>
    <n v="2023"/>
    <x v="74"/>
    <s v="Subarea IV, Division 6a, and Subdivision 20"/>
    <x v="19"/>
    <s v="Haddock"/>
    <x v="1"/>
    <s v="SSB MSY trigger"/>
    <n v="140000"/>
    <s v="had.27.46a20"/>
    <x v="1"/>
    <n v="2"/>
    <n v="140000"/>
    <n v="280000"/>
    <n v="140000"/>
    <s v="F within MSY region, SSB rapidly increasing"/>
  </r>
  <r>
    <x v="2"/>
    <n v="2021"/>
    <x v="75"/>
    <s v="Subareas I and II"/>
    <x v="19"/>
    <s v="Haddock"/>
    <x v="1"/>
    <s v="SSB MSY trigger"/>
    <n v="80000"/>
    <s v="had.27.1-2"/>
    <x v="1"/>
    <n v="2"/>
    <n v="80000"/>
    <n v="160000"/>
    <n v="80000"/>
    <s v="SSB within MSY region, but F&gt;FMSY"/>
  </r>
  <r>
    <x v="2"/>
    <n v="2023"/>
    <x v="76"/>
    <s v="Subareas I and II"/>
    <x v="23"/>
    <s v="Saithe"/>
    <x v="2"/>
    <s v="SSB MSY trigger"/>
    <n v="220000"/>
    <s v="pok.27.1-2"/>
    <x v="1"/>
    <n v="3"/>
    <n v="220000"/>
    <n v="660000"/>
    <n v="220000"/>
    <s v="SSB increasing and above MSY. F lower than target, candidate N"/>
  </r>
  <r>
    <x v="2"/>
    <n v="2021"/>
    <x v="77"/>
    <s v="Division VIa"/>
    <x v="26"/>
    <s v="Norway pout"/>
    <x v="2"/>
    <s v="Catches"/>
    <n v="5000"/>
    <s v="nop.27.6a"/>
    <x v="3"/>
    <n v="3"/>
    <n v="5000"/>
    <n v="15000"/>
    <n v="30000"/>
    <s v="No status information, landings zero last 15 years, 3xreported max age"/>
  </r>
  <r>
    <x v="2"/>
    <n v="2023"/>
    <x v="78"/>
    <s v="Subarea 8 and Division 9.a"/>
    <x v="27"/>
    <s v="Pollack"/>
    <x v="1"/>
    <s v="Catches"/>
    <n v="2000"/>
    <s v="pol.27.89a"/>
    <x v="0"/>
    <n v="2"/>
    <n v="2000"/>
    <n v="4000"/>
    <n v="6000"/>
    <s v="F and B around target/average"/>
  </r>
  <r>
    <x v="2"/>
    <n v="2023"/>
    <x v="79"/>
    <s v="Subareas 6–7"/>
    <x v="27"/>
    <s v="Pollack"/>
    <x v="4"/>
    <s v="Catches"/>
    <n v="3000"/>
    <s v="pol.27.67"/>
    <x v="4"/>
    <n v="1"/>
    <n v="3000"/>
    <n v="3000"/>
    <n v="6000"/>
    <s v="B below Blim, F above FMSY"/>
  </r>
  <r>
    <x v="2"/>
    <n v="2023"/>
    <x v="80"/>
    <s v="Subarea 4 and Division 3.a"/>
    <x v="27"/>
    <s v="Pollack"/>
    <x v="3"/>
    <s v="Catches"/>
    <n v="2000"/>
    <s v="pol.27.3a4"/>
    <x v="2"/>
    <m/>
    <n v="0"/>
    <n v="0"/>
    <n v="10000"/>
    <s v="No info"/>
  </r>
  <r>
    <x v="2"/>
    <n v="2023"/>
    <x v="81"/>
    <s v="Division VIb"/>
    <x v="20"/>
    <s v="Atlantic cod"/>
    <x v="3"/>
    <s v="BMSY"/>
    <n v="10000"/>
    <s v="cod.27.6b"/>
    <x v="3"/>
    <m/>
    <n v="0"/>
    <n v="0"/>
    <n v="60000"/>
    <s v="No information apart from catch. Catches have been reduced to very precautionary level. "/>
  </r>
  <r>
    <x v="2"/>
    <n v="2022"/>
    <x v="82"/>
    <s v="Division VIb"/>
    <x v="19"/>
    <s v="Haddock"/>
    <x v="1"/>
    <s v="SSB MSY trigger"/>
    <n v="10000"/>
    <s v="had.27.6b"/>
    <x v="0"/>
    <n v="2"/>
    <n v="10000"/>
    <n v="20000"/>
    <n v="30000"/>
    <s v="SSB &amp; F within MSY region"/>
  </r>
  <r>
    <x v="2"/>
    <n v="2021"/>
    <x v="83"/>
    <m/>
    <x v="28"/>
    <s v="Roughhead grenadier"/>
    <x v="3"/>
    <s v="Catches"/>
    <n v="300"/>
    <s v="rhg.27.nea"/>
    <x v="3"/>
    <m/>
    <n v="0"/>
    <n v="0"/>
    <n v="1800"/>
    <s v="No info"/>
  </r>
  <r>
    <x v="2"/>
    <n v="2021"/>
    <x v="84"/>
    <s v="Subareas 1–2, 4–8, 10, 12, 14, and Division 3.a"/>
    <x v="29"/>
    <s v="Roughsnout grenadier"/>
    <x v="3"/>
    <s v="Catches"/>
    <n v="50"/>
    <s v="tsu.27.nea"/>
    <x v="3"/>
    <m/>
    <n v="0"/>
    <n v="0"/>
    <n v="300"/>
    <s v="No info"/>
  </r>
  <r>
    <x v="2"/>
    <n v="2023"/>
    <x v="85"/>
    <s v="Subareas 6 and 7 and divisions 5.b and 12.b"/>
    <x v="30"/>
    <s v="Roundnose grenadier"/>
    <x v="3"/>
    <s v="Catches"/>
    <n v="3000"/>
    <s v="rng.27.5b6712b"/>
    <x v="2"/>
    <m/>
    <n v="0"/>
    <n v="0"/>
    <n v="15000"/>
    <s v="No info. Catches have declined from &gt;10000"/>
  </r>
  <r>
    <x v="2"/>
    <n v="2023"/>
    <x v="86"/>
    <s v="Subareas 1, 2, 4, 8, and 9, Division 14.a, and Subdivisions 14.b.2 and 5.a.2"/>
    <x v="30"/>
    <s v="Roundnose grenadier"/>
    <x v="3"/>
    <s v="Catches"/>
    <n v="200"/>
    <s v="rng.27.1245a8914ab"/>
    <x v="3"/>
    <m/>
    <n v="0"/>
    <n v="0"/>
    <n v="1200"/>
    <s v="No info"/>
  </r>
  <r>
    <x v="2"/>
    <n v="2023"/>
    <x v="87"/>
    <s v="Division 3.a"/>
    <x v="30"/>
    <s v="Roundnose grenadier"/>
    <x v="4"/>
    <s v="Catches"/>
    <n v="1000"/>
    <s v="rng.27.3a"/>
    <x v="0"/>
    <n v="1"/>
    <n v="1000"/>
    <n v="1000"/>
    <n v="3000"/>
    <s v="Zero catch since 2007, stock still very low"/>
  </r>
  <r>
    <x v="2"/>
    <n v="2022"/>
    <x v="88"/>
    <s v="Division 5.b"/>
    <x v="23"/>
    <s v="Saithe"/>
    <x v="1"/>
    <s v="SSB MSY trigger"/>
    <n v="41000"/>
    <s v="pok.27.5b"/>
    <x v="1"/>
    <n v="2"/>
    <n v="41000"/>
    <n v="82000"/>
    <n v="41000"/>
    <s v="SSB just climbing above trigger as F dropped to target"/>
  </r>
  <r>
    <x v="2"/>
    <n v="2023"/>
    <x v="89"/>
    <s v="Division IIIa"/>
    <x v="24"/>
    <s v="Whiting"/>
    <x v="1"/>
    <s v="SSB MSY trigger"/>
    <n v="10000"/>
    <s v="whg.27.3a"/>
    <x v="0"/>
    <n v="2"/>
    <n v="10000"/>
    <n v="20000"/>
    <n v="30000"/>
    <s v="Status uncertain, and catches kept below TAC, abundance increasing and above Bloss."/>
  </r>
  <r>
    <x v="2"/>
    <n v="2023"/>
    <x v="90"/>
    <s v="Divisions VIIIc and IXa"/>
    <x v="23"/>
    <s v="European hake"/>
    <x v="1"/>
    <s v="Catches"/>
    <n v="10000"/>
    <s v="hke.27.8c9a"/>
    <x v="1"/>
    <n v="2"/>
    <n v="10000"/>
    <n v="20000"/>
    <n v="10000"/>
    <s v="SSB above trigger, F around target"/>
  </r>
  <r>
    <x v="2"/>
    <n v="2023"/>
    <x v="91"/>
    <s v="Subarea 14 and Division 5.a"/>
    <x v="31"/>
    <s v="Tusk"/>
    <x v="1"/>
    <s v="Catches"/>
    <n v="4000"/>
    <s v="usk.27.5a14"/>
    <x v="1"/>
    <n v="2"/>
    <n v="4000"/>
    <n v="8000"/>
    <n v="4000"/>
    <s v="SSB above trigger, just, and F below FMSY"/>
  </r>
  <r>
    <x v="2"/>
    <n v="2023"/>
    <x v="92"/>
    <s v="Subareas 1 and 2"/>
    <x v="31"/>
    <s v="Tusk"/>
    <x v="1"/>
    <s v="Catches"/>
    <n v="10000"/>
    <s v="usk.27.1-2"/>
    <x v="0"/>
    <n v="2"/>
    <n v="10000"/>
    <n v="20000"/>
    <n v="30000"/>
    <s v="B index up from 2000 (Bloss), F just below target"/>
  </r>
  <r>
    <x v="2"/>
    <n v="2023"/>
    <x v="93"/>
    <s v="Subareas 4 and 7–9, Divisions 3.a, 5.b, 6.a, and 12.b"/>
    <x v="31"/>
    <s v="Tusk"/>
    <x v="1"/>
    <s v="Catches"/>
    <n v="5000"/>
    <s v="usk.27.3a45b6a7-912b"/>
    <x v="0"/>
    <n v="2"/>
    <n v="5000"/>
    <n v="10000"/>
    <n v="15000"/>
    <s v="B index up from 2000 (Bloss), F just below target"/>
  </r>
  <r>
    <x v="2"/>
    <n v="2022"/>
    <x v="94"/>
    <s v="Division 6.b"/>
    <x v="31"/>
    <s v="Tusk"/>
    <x v="3"/>
    <s v="Catches"/>
    <n v="500"/>
    <s v="usk.27.6b"/>
    <x v="2"/>
    <m/>
    <n v="0"/>
    <n v="0"/>
    <n v="2500"/>
    <s v="No info"/>
  </r>
  <r>
    <x v="2"/>
    <n v="2021"/>
    <x v="95"/>
    <s v="Subarea 12, excluding Division 12.b"/>
    <x v="31"/>
    <s v="Tusk"/>
    <x v="3"/>
    <s v="Catches"/>
    <n v="50"/>
    <s v="usk.27.12ac"/>
    <x v="3"/>
    <m/>
    <n v="0"/>
    <n v="0"/>
    <n v="300"/>
    <s v="No info"/>
  </r>
  <r>
    <x v="2"/>
    <n v="2023"/>
    <x v="96"/>
    <s v="Division VIa"/>
    <x v="20"/>
    <s v="Atlantic cod"/>
    <x v="4"/>
    <s v="BMSY"/>
    <n v="20000"/>
    <s v="cod.27.6a"/>
    <x v="1"/>
    <n v="1"/>
    <n v="20000"/>
    <n v="20000"/>
    <n v="20000"/>
    <s v="SSB around 3000t, not recovering"/>
  </r>
  <r>
    <x v="2"/>
    <n v="2023"/>
    <x v="97"/>
    <s v="Subdivision 22-24"/>
    <x v="20"/>
    <s v="Atlantic cod"/>
    <x v="4"/>
    <s v="BMSY"/>
    <n v="36400"/>
    <s v="cod.27.22-24"/>
    <x v="0"/>
    <n v="1"/>
    <n v="36400"/>
    <n v="36400"/>
    <n v="109200"/>
    <s v="Stock v low, F v low, some evidence of recovery beginning"/>
  </r>
  <r>
    <x v="2"/>
    <n v="2023"/>
    <x v="98"/>
    <s v="Divisions VII e–k"/>
    <x v="20"/>
    <s v="Atlantic cod"/>
    <x v="4"/>
    <s v="BMSY"/>
    <n v="10000"/>
    <s v="cod.27.7e-k"/>
    <x v="1"/>
    <n v="1"/>
    <n v="10000"/>
    <n v="10000"/>
    <n v="10000"/>
    <s v="No recovery"/>
  </r>
  <r>
    <x v="2"/>
    <n v="2023"/>
    <x v="99"/>
    <s v="Subarea VIII and Division IXa"/>
    <x v="24"/>
    <s v="Whiting"/>
    <x v="1"/>
    <s v="SSB MSY trigger"/>
    <n v="3000"/>
    <s v="whg.27.89a"/>
    <x v="0"/>
    <n v="2"/>
    <n v="3000"/>
    <n v="6000"/>
    <n v="9000"/>
    <s v="F below target, B below average, stable having declined since 2016."/>
  </r>
  <r>
    <x v="2"/>
    <n v="2023"/>
    <x v="100"/>
    <s v="Subarea IV and Division VIId"/>
    <x v="24"/>
    <s v="Whiting"/>
    <x v="1"/>
    <s v="SSB MSY trigger"/>
    <n v="150000"/>
    <s v="whg.27.47d"/>
    <x v="1"/>
    <n v="2"/>
    <n v="150000"/>
    <n v="300000"/>
    <n v="150000"/>
    <s v="SSB above trigger, F below target"/>
  </r>
  <r>
    <x v="2"/>
    <n v="2023"/>
    <x v="101"/>
    <s v="Division VIb"/>
    <x v="24"/>
    <s v="Whiting"/>
    <x v="2"/>
    <s v="SSB MSY trigger"/>
    <n v="1000"/>
    <s v="whg.27.6b"/>
    <x v="3"/>
    <n v="3"/>
    <n v="1000"/>
    <n v="3000"/>
    <n v="6000"/>
    <s v="Catches described as negligible. Stock probably very small. Recent catches &lt;100t below TAC ~ 300t"/>
  </r>
  <r>
    <x v="2"/>
    <n v="2023"/>
    <x v="102"/>
    <s v="Divisions 7.b–c and 7.e–k"/>
    <x v="24"/>
    <s v="Whiting"/>
    <x v="4"/>
    <s v="SSB MSY trigger"/>
    <n v="50000"/>
    <s v="whg.27.7b-ce-k"/>
    <x v="1"/>
    <n v="1"/>
    <n v="50000"/>
    <n v="50000"/>
    <n v="50000"/>
    <s v="SSB decreased below lim, but F now on Flim"/>
  </r>
  <r>
    <x v="2"/>
    <n v="2023"/>
    <x v="103"/>
    <s v="Division VIa"/>
    <x v="24"/>
    <s v="Whiting"/>
    <x v="1"/>
    <s v="SSB MSY trigger"/>
    <n v="25000"/>
    <s v="whg.27.6a"/>
    <x v="1"/>
    <n v="2"/>
    <n v="25000"/>
    <n v="50000"/>
    <n v="25000"/>
    <s v="SSB just on trigger"/>
  </r>
  <r>
    <x v="3"/>
    <n v="2023"/>
    <x v="104"/>
    <s v="Subarea 10"/>
    <x v="32"/>
    <s v="Blackspot seabream"/>
    <x v="1"/>
    <s v="Catches"/>
    <n v="400"/>
    <s v="sbr.27.10"/>
    <x v="0"/>
    <n v="2"/>
    <n v="400"/>
    <n v="800"/>
    <n v="1200"/>
    <s v="B index stable/increased, F close to target"/>
  </r>
  <r>
    <x v="3"/>
    <n v="2023"/>
    <x v="105"/>
    <s v="Subarea 9"/>
    <x v="32"/>
    <s v="Blackspot seabream"/>
    <x v="3"/>
    <s v="Catches"/>
    <n v="400"/>
    <s v="sbr.27.9"/>
    <x v="0"/>
    <m/>
    <n v="0"/>
    <n v="0"/>
    <n v="1200"/>
    <s v="No RP, although B index very low"/>
  </r>
  <r>
    <x v="3"/>
    <n v="2023"/>
    <x v="106"/>
    <s v="Subareas 6–8"/>
    <x v="32"/>
    <s v="Blackspot seabream"/>
    <x v="4"/>
    <s v="Catches"/>
    <n v="4000"/>
    <s v="sbr.27.6-8"/>
    <x v="3"/>
    <n v="1"/>
    <n v="4000"/>
    <n v="4000"/>
    <n v="24000"/>
    <s v="Status unknown but B below candidate MSY RP, zero catch advised"/>
  </r>
  <r>
    <x v="3"/>
    <n v="2023"/>
    <x v="107"/>
    <s v="Sandeel Area 1r: Divisions IV b–c"/>
    <x v="33"/>
    <s v="Sandeels"/>
    <x v="1"/>
    <s v="Catches"/>
    <n v="300000"/>
    <s v="san.sa.1r"/>
    <x v="1"/>
    <n v="2"/>
    <n v="300000"/>
    <n v="600000"/>
    <n v="300000"/>
    <s v="Just at BMSY trigger. Catches reduced to effective 0"/>
  </r>
  <r>
    <x v="3"/>
    <n v="2023"/>
    <x v="108"/>
    <s v="Sandeel Area 2r: Divisions IV b–c"/>
    <x v="33"/>
    <s v="Sandeels"/>
    <x v="4"/>
    <s v="Catches"/>
    <n v="50000"/>
    <s v="san.sa.2r"/>
    <x v="1"/>
    <n v="1"/>
    <n v="50000"/>
    <n v="50000"/>
    <n v="50000"/>
    <s v="Below BMSY trigger, but recovering. Zero catch advised"/>
  </r>
  <r>
    <x v="3"/>
    <n v="2023"/>
    <x v="109"/>
    <s v="Sandeel Area 3r: Divisions IV a-b"/>
    <x v="33"/>
    <s v="Sandeels"/>
    <x v="1"/>
    <s v="Catches"/>
    <n v="200000"/>
    <s v="san.sa.3r"/>
    <x v="1"/>
    <n v="2"/>
    <n v="200000"/>
    <n v="400000"/>
    <n v="200000"/>
    <s v="Stock recovered above BMSY trigger, now declining sharply"/>
  </r>
  <r>
    <x v="3"/>
    <n v="2023"/>
    <x v="110"/>
    <s v="Sandeel Area 4r: Divisions IV a-b"/>
    <x v="33"/>
    <s v="Sandeels"/>
    <x v="0"/>
    <s v="Catches"/>
    <n v="40000"/>
    <s v="san.sa.4r"/>
    <x v="1"/>
    <n v="1.5"/>
    <n v="40000"/>
    <n v="60000"/>
    <n v="40000"/>
    <s v="SSB fluctuating just around BMSY trigger"/>
  </r>
  <r>
    <x v="3"/>
    <n v="2023"/>
    <x v="111"/>
    <s v="Sandeel Area 5r: Divisions IV a"/>
    <x v="33"/>
    <s v="Sandeels"/>
    <x v="2"/>
    <s v="Catches"/>
    <n v="2000"/>
    <s v="san.sa.5r"/>
    <x v="2"/>
    <n v="3"/>
    <n v="2000"/>
    <n v="6000"/>
    <n v="10000"/>
    <s v="No status info, but no exploitation since 1995"/>
  </r>
  <r>
    <x v="3"/>
    <n v="2023"/>
    <x v="112"/>
    <s v="Subdivisions 20–22"/>
    <x v="33"/>
    <s v="Sandeels"/>
    <x v="2"/>
    <s v="Catches"/>
    <n v="2000"/>
    <s v="san.sa.6r"/>
    <x v="2"/>
    <n v="3"/>
    <n v="2000"/>
    <n v="6000"/>
    <n v="10000"/>
    <s v="Catches currently low since 1995, but no status info"/>
  </r>
  <r>
    <x v="3"/>
    <n v="2023"/>
    <x v="113"/>
    <s v="Sandeel Area 7r: Divisions IV a"/>
    <x v="33"/>
    <s v="Sandeels"/>
    <x v="2"/>
    <s v="Catches"/>
    <n v="5000"/>
    <s v="san.sa.7r"/>
    <x v="2"/>
    <n v="3"/>
    <n v="5000"/>
    <n v="15000"/>
    <n v="25000"/>
    <s v="No catches since early 2000, F appears zero"/>
  </r>
  <r>
    <x v="3"/>
    <n v="2021"/>
    <x v="114"/>
    <s v="Divisions 4.b–c, 7.a, and 7.d–h"/>
    <x v="34"/>
    <s v="European seabass"/>
    <x v="1"/>
    <s v="Catches"/>
    <n v="2000"/>
    <s v="bss.27.4bc7ad-h"/>
    <x v="1"/>
    <n v="2"/>
    <n v="2000"/>
    <n v="4000"/>
    <n v="2000"/>
    <s v="SSB above limit and increasing, F below FMSY"/>
  </r>
  <r>
    <x v="3"/>
    <n v="2022"/>
    <x v="114"/>
    <s v="Divisions 4.b–c, 7.a, and 7.d–h"/>
    <x v="34"/>
    <s v="European seabass"/>
    <x v="1"/>
    <s v="Catches"/>
    <n v="2000"/>
    <s v="bss.27.4bc7ad-h"/>
    <x v="1"/>
    <n v="2"/>
    <n v="2000"/>
    <n v="4000"/>
    <n v="2000"/>
    <s v="SSB above limit and increasing, F below FMSY"/>
  </r>
  <r>
    <x v="3"/>
    <n v="2022"/>
    <x v="115"/>
    <s v="Divisions 8.a–b"/>
    <x v="34"/>
    <s v="European seabass"/>
    <x v="1"/>
    <s v="Catches"/>
    <n v="3000"/>
    <s v="bss.27.8ab"/>
    <x v="1"/>
    <n v="2"/>
    <n v="3000"/>
    <n v="6000"/>
    <n v="3000"/>
    <m/>
  </r>
  <r>
    <x v="3"/>
    <n v="2021"/>
    <x v="115"/>
    <s v="Divisions 8.a–b"/>
    <x v="34"/>
    <s v="European seabass"/>
    <x v="1"/>
    <s v="Catches"/>
    <n v="3000"/>
    <s v="bss.27.8ab"/>
    <x v="1"/>
    <n v="2"/>
    <n v="3000"/>
    <n v="6000"/>
    <n v="3000"/>
    <m/>
  </r>
  <r>
    <x v="3"/>
    <n v="2021"/>
    <x v="116"/>
    <s v="Divisions 8.c and 9.a"/>
    <x v="34"/>
    <s v="European seabass"/>
    <x v="3"/>
    <s v="Catches"/>
    <n v="1000"/>
    <s v="bss.27.8c9a"/>
    <x v="2"/>
    <m/>
    <n v="0"/>
    <n v="0"/>
    <n v="5000"/>
    <s v="No info"/>
  </r>
  <r>
    <x v="3"/>
    <n v="2021"/>
    <x v="116"/>
    <s v="Divisions 8.c and 9.a"/>
    <x v="34"/>
    <s v="European seabass"/>
    <x v="3"/>
    <s v="Catches"/>
    <n v="1000"/>
    <s v="bss.27.8c9a"/>
    <x v="2"/>
    <m/>
    <n v="0"/>
    <n v="0"/>
    <n v="5000"/>
    <s v="No info"/>
  </r>
  <r>
    <x v="3"/>
    <n v="2021"/>
    <x v="117"/>
    <s v="Divisions 6.a, 7.b, and 7.j"/>
    <x v="34"/>
    <s v="European seabass"/>
    <x v="3"/>
    <s v="Catches"/>
    <n v="2000"/>
    <s v="bss.27.6a7bj"/>
    <x v="3"/>
    <m/>
    <n v="0"/>
    <n v="0"/>
    <n v="12000"/>
    <s v="No info"/>
  </r>
  <r>
    <x v="3"/>
    <n v="2021"/>
    <x v="117"/>
    <s v="Divisions 6.a, 7.b, and 7.j"/>
    <x v="34"/>
    <s v="European seabass"/>
    <x v="3"/>
    <s v="Catches"/>
    <n v="2000"/>
    <s v="bss.27.6a7bj"/>
    <x v="3"/>
    <m/>
    <n v="0"/>
    <n v="0"/>
    <n v="12000"/>
    <s v="No info"/>
  </r>
  <r>
    <x v="3"/>
    <n v="2021"/>
    <x v="118"/>
    <s v="Subarea 4 and divisions 7.d and 3.a"/>
    <x v="35"/>
    <s v="Striped red mullet"/>
    <x v="3"/>
    <s v="Catches"/>
    <n v="3000"/>
    <s v="mur.27.3a47d"/>
    <x v="2"/>
    <m/>
    <n v="0"/>
    <n v="0"/>
    <n v="15000"/>
    <s v="Length below optimum maybe"/>
  </r>
  <r>
    <x v="3"/>
    <n v="2021"/>
    <x v="119"/>
    <s v="Division VIa"/>
    <x v="33"/>
    <s v="Sandeels"/>
    <x v="2"/>
    <s v="Catches"/>
    <n v="2000"/>
    <s v="san.27.6a"/>
    <x v="3"/>
    <n v="3"/>
    <n v="2000"/>
    <n v="6000"/>
    <n v="12000"/>
    <s v="Does not appear to be currently exploited. No status or reference points"/>
  </r>
  <r>
    <x v="4"/>
    <n v="2023"/>
    <x v="120"/>
    <s v="Subareas 1–10, 12, and 14"/>
    <x v="36"/>
    <s v="Alfonsinos"/>
    <x v="3"/>
    <s v="Catches"/>
    <n v="300"/>
    <s v="alf.27.nea"/>
    <x v="2"/>
    <m/>
    <n v="0"/>
    <n v="0"/>
    <n v="1500"/>
    <s v="No info"/>
  </r>
  <r>
    <x v="4"/>
    <n v="2022"/>
    <x v="121"/>
    <s v="Divisions IIIa, Subareas IV, and VI"/>
    <x v="37"/>
    <s v="Anglerfish"/>
    <x v="1"/>
    <s v="Catches"/>
    <n v="20000"/>
    <s v="anf.27.3a46"/>
    <x v="0"/>
    <n v="2"/>
    <n v="20000"/>
    <n v="40000"/>
    <n v="60000"/>
    <s v="SSB just above target, F proxy just below"/>
  </r>
  <r>
    <x v="4"/>
    <n v="2023"/>
    <x v="122"/>
    <s v="Division 5.a"/>
    <x v="38"/>
    <s v="Atlantic wolffish"/>
    <x v="1"/>
    <s v="Catches"/>
    <n v="10000"/>
    <s v="caa.27.5a"/>
    <x v="1"/>
    <n v="2"/>
    <n v="10000"/>
    <n v="20000"/>
    <n v="10000"/>
    <s v="SSB &gt; MSY and F at FMSY"/>
  </r>
  <r>
    <x v="4"/>
    <n v="2023"/>
    <x v="123"/>
    <s v="Subareas V, VI, XII and XIV, NAFO subareas 1, 2"/>
    <x v="39"/>
    <s v="Beaked redfish"/>
    <x v="4"/>
    <s v="Catches"/>
    <n v="30000"/>
    <s v="reb.2127.dp"/>
    <x v="4"/>
    <n v="1"/>
    <n v="30000"/>
    <n v="30000"/>
    <n v="60000"/>
    <s v="Stock below Blim and declining. Recruitment very low."/>
  </r>
  <r>
    <x v="4"/>
    <n v="2021"/>
    <x v="124"/>
    <s v="Subareas 1 and 2"/>
    <x v="39"/>
    <s v="Beaked redfish"/>
    <x v="1"/>
    <s v="Catches"/>
    <n v="50000"/>
    <s v="reb.27.1-2"/>
    <x v="1"/>
    <n v="2"/>
    <n v="50000"/>
    <n v="100000"/>
    <n v="50000"/>
    <s v="Landings have been high, but now low/increasing and SSB high / stable"/>
  </r>
  <r>
    <x v="4"/>
    <n v="2023"/>
    <x v="125"/>
    <s v="Subareas V, VI, XII and XIV, NAFO subareas 1, 2"/>
    <x v="39"/>
    <s v="Beaked redfish"/>
    <x v="4"/>
    <s v="Catches"/>
    <n v="30000"/>
    <s v="reb.2127.sp"/>
    <x v="0"/>
    <n v="1"/>
    <n v="30000"/>
    <n v="30000"/>
    <n v="90000"/>
    <s v="Stock near zero. Recruitment very low."/>
  </r>
  <r>
    <x v="4"/>
    <n v="2023"/>
    <x v="126"/>
    <s v="Subarea XIVb "/>
    <x v="39"/>
    <s v="Beaked redfish"/>
    <x v="4"/>
    <s v="Catches"/>
    <n v="7000"/>
    <s v="reb.27.14b"/>
    <x v="0"/>
    <n v="1"/>
    <n v="7000"/>
    <n v="7000"/>
    <n v="21000"/>
    <s v="Highly uncertain, recruitment and biomass indicators very low and below candidate RPs"/>
  </r>
  <r>
    <x v="4"/>
    <n v="2023"/>
    <x v="127"/>
    <s v="Division Va and Subarea XIV"/>
    <x v="39"/>
    <s v="Beaked redfish"/>
    <x v="4"/>
    <s v="Catches"/>
    <n v="11000"/>
    <s v="reb.27.5a14"/>
    <x v="1"/>
    <n v="1"/>
    <n v="11000"/>
    <n v="11000"/>
    <n v="11000"/>
    <s v="Biomass below limit and declining"/>
  </r>
  <r>
    <x v="4"/>
    <n v="2023"/>
    <x v="128"/>
    <s v="Subareas 1, 2, 4–8, 10, and 14, and divisions 3.a, 9.a, and 12.b "/>
    <x v="39"/>
    <s v="Beaked redfish"/>
    <x v="1"/>
    <s v="Catches"/>
    <n v="6000"/>
    <s v="bsf.27.nea"/>
    <x v="0"/>
    <n v="2"/>
    <n v="6000"/>
    <n v="12000"/>
    <n v="18000"/>
    <s v="Stable stock, low harvest rate, uncertain (precise RP missing)"/>
  </r>
  <r>
    <x v="4"/>
    <n v="2023"/>
    <x v="129"/>
    <s v="Subarea 7 and divisions 8.a–b and 8.d"/>
    <x v="40"/>
    <s v="Black-bellied anglerfish"/>
    <x v="1"/>
    <s v="Catches"/>
    <n v="20000"/>
    <s v="ank.27.78abd"/>
    <x v="1"/>
    <n v="2"/>
    <n v="20000"/>
    <n v="40000"/>
    <n v="20000"/>
    <s v="SSB increasing above trigger, F below target"/>
  </r>
  <r>
    <x v="4"/>
    <n v="2023"/>
    <x v="130"/>
    <s v="Subareas V, VI, XII and XIV"/>
    <x v="41"/>
    <s v="Golden redfish"/>
    <x v="1"/>
    <s v="Catches"/>
    <n v="40000"/>
    <s v="reg.27.561214"/>
    <x v="1"/>
    <n v="2"/>
    <n v="40000"/>
    <n v="80000"/>
    <n v="40000"/>
    <s v="Stock well above trigger but declining, F just below target"/>
  </r>
  <r>
    <x v="4"/>
    <n v="2022"/>
    <x v="131"/>
    <s v="Subareas 1 and 2"/>
    <x v="41"/>
    <s v="Golden redfish"/>
    <x v="4"/>
    <s v="Catches"/>
    <n v="20000"/>
    <s v="reg.27.1-2"/>
    <x v="1"/>
    <n v="1"/>
    <n v="20000"/>
    <n v="20000"/>
    <n v="20000"/>
    <s v="Stock declining, F going up. Status uncertain. Likely overfished."/>
  </r>
  <r>
    <x v="4"/>
    <n v="2023"/>
    <x v="132"/>
    <s v="Subareas 1–10, 12 and 14"/>
    <x v="42"/>
    <s v="Orange roughy"/>
    <x v="4"/>
    <s v="Catches"/>
    <n v="2000"/>
    <s v="ory.27.nea"/>
    <x v="3"/>
    <n v="1"/>
    <n v="2000"/>
    <n v="2000"/>
    <n v="12000"/>
    <s v="Below any RP, zero catch recommended"/>
  </r>
  <r>
    <x v="4"/>
    <n v="2023"/>
    <x v="133"/>
    <s v="Divisions VIIIc and IXa"/>
    <x v="40"/>
    <s v="Black-bellied anglerfish"/>
    <x v="1"/>
    <s v="Catches"/>
    <n v="2000"/>
    <s v="ank.27.8c9a"/>
    <x v="4"/>
    <n v="2"/>
    <n v="2000"/>
    <n v="4000"/>
    <n v="4000"/>
    <m/>
  </r>
  <r>
    <x v="4"/>
    <n v="2023"/>
    <x v="134"/>
    <s v="Divisions VIIIc and IXa"/>
    <x v="43"/>
    <s v="White anglerfish"/>
    <x v="1"/>
    <s v="Catches"/>
    <n v="2000"/>
    <s v="mon.27.8c9a"/>
    <x v="1"/>
    <n v="2"/>
    <n v="2000"/>
    <n v="4000"/>
    <n v="2000"/>
    <s v="F &lt;FMSY, SSB &gt;MSY and stable"/>
  </r>
  <r>
    <x v="4"/>
    <n v="2022"/>
    <x v="135"/>
    <s v="Subarea 7 and divisions 8.a–b and 8.d"/>
    <x v="43"/>
    <s v="White anglerfish"/>
    <x v="1"/>
    <s v="Catches"/>
    <n v="20000"/>
    <s v="mon.27.78abd"/>
    <x v="1"/>
    <n v="2"/>
    <n v="20000"/>
    <n v="40000"/>
    <n v="20000"/>
    <s v="SSB above trigger, F fallen below MSY"/>
  </r>
  <r>
    <x v="5"/>
    <n v="2023"/>
    <x v="136"/>
    <s v="Division 9.a"/>
    <x v="44"/>
    <s v="Anchovy"/>
    <x v="1"/>
    <s v="Catches"/>
    <n v="15000"/>
    <s v="ane.27.9a"/>
    <x v="0"/>
    <n v="2"/>
    <n v="15000"/>
    <n v="30000"/>
    <n v="45000"/>
    <s v="Stock fluctuating around MSY? Uncertain. West + South"/>
  </r>
  <r>
    <x v="5"/>
    <n v="2022"/>
    <x v="137"/>
    <s v="Subarea 8"/>
    <x v="44"/>
    <s v="Anchovy"/>
    <x v="1"/>
    <s v="Catches"/>
    <n v="30000"/>
    <s v="ane.27.8"/>
    <x v="1"/>
    <n v="2"/>
    <n v="30000"/>
    <n v="60000"/>
    <n v="30000"/>
    <s v="SSB recovered above BMSY "/>
  </r>
  <r>
    <x v="5"/>
    <n v="2023"/>
    <x v="138"/>
    <s v="Subdivision 28.1"/>
    <x v="45"/>
    <s v="Herring"/>
    <x v="1"/>
    <s v="SSB MSY trigger"/>
    <n v="70000"/>
    <s v="her.27.28"/>
    <x v="1"/>
    <n v="2"/>
    <n v="70000"/>
    <n v="140000"/>
    <n v="70000"/>
    <s v="Stock above MSY trigger, F at target"/>
  </r>
  <r>
    <x v="5"/>
    <n v="2023"/>
    <x v="139"/>
    <s v="Subdivisions 25-29 and 32 (excl. Gulf of Riga)"/>
    <x v="45"/>
    <s v="Herring"/>
    <x v="4"/>
    <s v="SSB MSY trigger"/>
    <n v="500000"/>
    <s v="her.27.25-2932"/>
    <x v="1"/>
    <n v="1"/>
    <n v="500000"/>
    <n v="500000"/>
    <n v="500000"/>
    <s v="Stock below MSY trigger, F above limit. SSB not given, so guessed."/>
  </r>
  <r>
    <x v="5"/>
    <n v="2023"/>
    <x v="140"/>
    <s v="Division VIIa South of 52° 30’ N and VIIg-h, j-k"/>
    <x v="45"/>
    <s v="Herring"/>
    <x v="4"/>
    <s v="SSB MSY trigger"/>
    <n v="54000"/>
    <s v="her.27.irls"/>
    <x v="1"/>
    <n v="1"/>
    <n v="54000"/>
    <n v="54000"/>
    <n v="54000"/>
    <s v="SSB below Blim, F &lt;&lt;FMSY. Some evidence of recovery."/>
  </r>
  <r>
    <x v="5"/>
    <n v="2023"/>
    <x v="141"/>
    <s v="Subdivisions 20–24"/>
    <x v="45"/>
    <s v="Herring"/>
    <x v="4"/>
    <s v="SSB MSY trigger"/>
    <n v="150000"/>
    <s v="her.27.20-24"/>
    <x v="1"/>
    <n v="1"/>
    <n v="150000"/>
    <n v="150000"/>
    <n v="150000"/>
    <s v="SSB below Blim, F &lt;FMSY"/>
  </r>
  <r>
    <x v="5"/>
    <n v="2023"/>
    <x v="142"/>
    <s v="Subdivision 30-31"/>
    <x v="45"/>
    <s v="Herring"/>
    <x v="1"/>
    <s v="SSB MSY trigger"/>
    <n v="530000"/>
    <s v="her.27.3031"/>
    <x v="1"/>
    <n v="2"/>
    <n v="530000"/>
    <n v="1060000"/>
    <n v="530000"/>
    <s v="Stock just moved below MSY. But F &lt; FMSY"/>
  </r>
  <r>
    <x v="5"/>
    <n v="2023"/>
    <x v="143"/>
    <s v="Divisions VIa (South) and VIIb,c"/>
    <x v="45"/>
    <s v="Herring"/>
    <x v="1"/>
    <s v="SSB MSY trigger"/>
    <n v="50000"/>
    <s v="her.27.6a7bc"/>
    <x v="0"/>
    <n v="2"/>
    <n v="50000"/>
    <n v="100000"/>
    <n v="150000"/>
    <s v="Stock mixing, F highly uncertain but around proxy MSY, SSB above trigger. Low catch around 2200t advised."/>
  </r>
  <r>
    <x v="5"/>
    <n v="2023"/>
    <x v="144"/>
    <s v="Division Va"/>
    <x v="45"/>
    <s v="Herring"/>
    <x v="1"/>
    <s v="SSB MSY trigger"/>
    <n v="300000"/>
    <s v="her.27.5a"/>
    <x v="1"/>
    <n v="2"/>
    <n v="300000"/>
    <n v="600000"/>
    <n v="300000"/>
    <s v="Recent reduction SSB but stock now clearly increasing"/>
  </r>
  <r>
    <x v="5"/>
    <n v="2023"/>
    <x v="145"/>
    <s v="Division VIIa North of 52º 30’N"/>
    <x v="45"/>
    <s v="Herring"/>
    <x v="1"/>
    <s v="SSB MSY trigger"/>
    <n v="12000"/>
    <s v="her.27.nirs"/>
    <x v="1"/>
    <n v="2"/>
    <n v="12000"/>
    <n v="24000"/>
    <n v="12000"/>
    <s v="SSB above MSY, F&lt;FMSY"/>
  </r>
  <r>
    <x v="5"/>
    <n v="2023"/>
    <x v="146"/>
    <s v="Subarea IV and Divisions IIIa and VIId"/>
    <x v="45"/>
    <s v="Herring"/>
    <x v="1"/>
    <s v="SSB MSY trigger"/>
    <n v="1200000"/>
    <s v="her.27.3a47d"/>
    <x v="1"/>
    <n v="2"/>
    <n v="1200000"/>
    <n v="2400000"/>
    <n v="1200000"/>
    <s v="F sustained below FMSY, SSB above trigger but only just. Poor recruitment?"/>
  </r>
  <r>
    <x v="5"/>
    <n v="2022"/>
    <x v="147"/>
    <s v="Northeast Atlantic"/>
    <x v="45"/>
    <s v="Herring"/>
    <x v="1"/>
    <s v="SSB MSY trigger"/>
    <n v="3000000"/>
    <s v="her.27.1-24a514a"/>
    <x v="1"/>
    <n v="2"/>
    <n v="3000000"/>
    <n v="6000000"/>
    <n v="3000000"/>
    <s v="Stock declining but above trigger. F just gone slightly above FMSY"/>
  </r>
  <r>
    <x v="5"/>
    <n v="2022"/>
    <x v="148"/>
    <s v="Divisions 8.a–b and 8.d"/>
    <x v="46"/>
    <s v="Sardine"/>
    <x v="0"/>
    <s v="SSB MSY trigger or 4*Landings"/>
    <n v="78000"/>
    <s v="pil.27.8abd"/>
    <x v="1"/>
    <n v="1.5"/>
    <n v="78000"/>
    <n v="117000"/>
    <n v="78000"/>
    <s v="F above target, SSB below target just above limit"/>
  </r>
  <r>
    <x v="5"/>
    <n v="2022"/>
    <x v="149"/>
    <s v="Divisions 8.c and 9.a"/>
    <x v="46"/>
    <s v="Sardine"/>
    <x v="1"/>
    <s v="SSB MSY trigger or 4*Landings"/>
    <n v="250000"/>
    <s v="pil.27.8c9a"/>
    <x v="1"/>
    <n v="2"/>
    <n v="250000"/>
    <n v="500000"/>
    <n v="250000"/>
    <s v="SSB declined due to low recruitments. F low, but has been very high recently. SSB recovering."/>
  </r>
  <r>
    <x v="5"/>
    <n v="2022"/>
    <x v="150"/>
    <s v="Subarea 7"/>
    <x v="46"/>
    <s v="Sardine"/>
    <x v="1"/>
    <s v="SSB MSY trigger or 4*Landings"/>
    <n v="40000"/>
    <s v="pil.27.7"/>
    <x v="0"/>
    <n v="2"/>
    <n v="40000"/>
    <n v="80000"/>
    <n v="120000"/>
    <s v="Unreliable catch data but biomass stable above limit, at least F"/>
  </r>
  <r>
    <x v="5"/>
    <n v="2023"/>
    <x v="151"/>
    <s v="Subdivisions 22 32"/>
    <x v="47"/>
    <s v="Sprat"/>
    <x v="1"/>
    <s v="SSB MSY trigger"/>
    <n v="540000"/>
    <s v="spr.27.22-23"/>
    <x v="1"/>
    <n v="2"/>
    <n v="540000"/>
    <n v="1080000"/>
    <n v="540000"/>
    <s v="Sprat biomass is strongly dependent on cod stock. Stock size &gt; MSY, F a fair bit above target"/>
  </r>
  <r>
    <x v="5"/>
    <n v="2023"/>
    <x v="152"/>
    <s v="Divisions 7.d and 7.e"/>
    <x v="47"/>
    <s v="Sprat"/>
    <x v="2"/>
    <s v="SSB MSY trigger"/>
    <n v="11000"/>
    <s v="spr.27.7de"/>
    <x v="0"/>
    <n v="3"/>
    <n v="11000"/>
    <n v="33000"/>
    <n v="33000"/>
    <s v="Status of this stock uncertain, but harvest rate very low and now zero"/>
  </r>
  <r>
    <x v="5"/>
    <n v="2023"/>
    <x v="153"/>
    <s v="Division 3.a and Subarea 4"/>
    <x v="47"/>
    <s v="Sprat"/>
    <x v="1"/>
    <s v="SSB MSY trigger"/>
    <n v="125000"/>
    <s v="spr.27.3a4"/>
    <x v="1"/>
    <n v="2"/>
    <n v="125000"/>
    <n v="250000"/>
    <n v="125000"/>
    <s v="Stock just above B trigger. F seems very high and no FMSY defined - escapement cap instead."/>
  </r>
  <r>
    <x v="5"/>
    <n v="2023"/>
    <x v="154"/>
    <s v="Subarea 6 and divisions 7.a–c and 7.f–k"/>
    <x v="47"/>
    <s v="Sprat"/>
    <x v="3"/>
    <s v="SSB MSY trigger"/>
    <n v="10000"/>
    <s v="spr.27.67a-cf-k"/>
    <x v="2"/>
    <m/>
    <n v="0"/>
    <n v="0"/>
    <n v="50000"/>
    <s v="No information on the status of this stock(s)"/>
  </r>
  <r>
    <x v="5"/>
    <n v="2023"/>
    <x v="155"/>
    <s v="Division 6a (North)"/>
    <x v="45"/>
    <s v="Herring"/>
    <x v="1"/>
    <s v="SSB MSY trigger"/>
    <n v="18000"/>
    <s v="her.27.6aN"/>
    <x v="0"/>
    <n v="2"/>
    <n v="18000"/>
    <n v="36000"/>
    <n v="54000"/>
    <s v="Stock mixing, F highly uncertain but around proxy MSY, but SSB low but above trigger. Low catch around 1400t advised."/>
  </r>
  <r>
    <x v="6"/>
    <n v="2020"/>
    <x v="156"/>
    <s v="Subdivision 10.a.2"/>
    <x v="48"/>
    <s v="Blue jack mackerel"/>
    <x v="3"/>
    <s v="Catches"/>
    <n v="1000"/>
    <s v="jaa.27.10a2"/>
    <x v="2"/>
    <m/>
    <n v="0"/>
    <n v="0"/>
    <n v="5000"/>
    <s v="No RP"/>
  </r>
  <r>
    <x v="6"/>
    <n v="2021"/>
    <x v="157"/>
    <s v="Subareas 1 and 2, excluding Division 2.a west of 5°W"/>
    <x v="49"/>
    <s v="Capelin"/>
    <x v="0"/>
    <s v="Blim"/>
    <n v="200000"/>
    <s v="cap.27.1-2"/>
    <x v="1"/>
    <n v="1.5"/>
    <n v="200000"/>
    <n v="300000"/>
    <n v="200000"/>
    <s v="Stock size seems to fluctuate around Blim, catches cease when below"/>
  </r>
  <r>
    <x v="6"/>
    <n v="2022"/>
    <x v="158"/>
    <s v="Subareas V and XIV and Division IIa west of 5°W"/>
    <x v="49"/>
    <s v="Capelin"/>
    <x v="1"/>
    <s v="Blim"/>
    <n v="150000"/>
    <s v="cap.27.2a514"/>
    <x v="1"/>
    <n v="2"/>
    <n v="150000"/>
    <n v="300000"/>
    <n v="150000"/>
    <s v="SSB just fallen above Blim back to long term average. "/>
  </r>
  <r>
    <x v="6"/>
    <n v="2023"/>
    <x v="159"/>
    <s v="Subarea 14 and Division 5.a"/>
    <x v="50"/>
    <s v="Greater silver smelt"/>
    <x v="2"/>
    <s v="Catches"/>
    <n v="10000"/>
    <s v="aru.27.5a14"/>
    <x v="1"/>
    <n v="3"/>
    <n v="10000"/>
    <n v="30000"/>
    <n v="10000"/>
    <s v="Stock well above MSY, catches low in recent years"/>
  </r>
  <r>
    <x v="6"/>
    <n v="2023"/>
    <x v="160"/>
    <s v="Divisions 5.b and 6.a"/>
    <x v="50"/>
    <s v="Greater silver smelt"/>
    <x v="1"/>
    <s v="Catches"/>
    <n v="15000"/>
    <s v="aru.27.5b6a"/>
    <x v="1"/>
    <n v="2"/>
    <n v="15000"/>
    <n v="30000"/>
    <n v="15000"/>
    <s v="Stock just above trigger"/>
  </r>
  <r>
    <x v="6"/>
    <n v="2023"/>
    <x v="161"/>
    <s v="Subareas 1, 2, and 4, and in Division 3.a"/>
    <x v="50"/>
    <s v="Greater silver smelt"/>
    <x v="1"/>
    <s v="Catches"/>
    <n v="10000"/>
    <s v="aru.27.123a4"/>
    <x v="0"/>
    <n v="2"/>
    <n v="10000"/>
    <n v="20000"/>
    <n v="30000"/>
    <s v="Abundance stable, mean length close to target"/>
  </r>
  <r>
    <x v="6"/>
    <n v="2023"/>
    <x v="162"/>
    <s v="Subareas 7–10 and 12, and in Division 6.b"/>
    <x v="50"/>
    <s v="Greater silver smelt"/>
    <x v="1"/>
    <s v="Catches"/>
    <n v="1000"/>
    <s v="aru.27.6b7-1012"/>
    <x v="0"/>
    <n v="2"/>
    <n v="1000"/>
    <n v="2000"/>
    <n v="3000"/>
    <s v="B and F around target"/>
  </r>
  <r>
    <x v="6"/>
    <n v="2023"/>
    <x v="163"/>
    <s v="Division 9.a"/>
    <x v="51"/>
    <s v="Horse mackerel"/>
    <x v="2"/>
    <s v="Catches"/>
    <n v="30000"/>
    <s v="hom.27.9a"/>
    <x v="1"/>
    <n v="3"/>
    <n v="30000"/>
    <n v="90000"/>
    <n v="30000"/>
    <s v="SSB increasing and F much lower than FMSY since 1990s"/>
  </r>
  <r>
    <x v="6"/>
    <n v="2021"/>
    <x v="164"/>
    <s v="Divisions 3.a, 4.b–c, and 7.d"/>
    <x v="51"/>
    <s v="Horse mackerel"/>
    <x v="4"/>
    <s v="Catches"/>
    <n v="15000"/>
    <s v="hom.27.3a4bc7d"/>
    <x v="0"/>
    <n v="1"/>
    <n v="15000"/>
    <n v="15000"/>
    <n v="45000"/>
    <s v="Although length-based F close to target, abundnace index is now low and catches around 12000."/>
  </r>
  <r>
    <x v="6"/>
    <n v="2021"/>
    <x v="165"/>
    <s v="Subarea 8 and Divisions 2.a, 4.a, 5.b, 6.a, 7.a–c, and 7.e–k"/>
    <x v="51"/>
    <s v="Horse mackerel"/>
    <x v="4"/>
    <s v="Catches"/>
    <n v="100000"/>
    <s v="hom.27.2a4a5b6a7a-ce-k8"/>
    <x v="1"/>
    <n v="1"/>
    <n v="100000"/>
    <n v="100000"/>
    <n v="100000"/>
    <s v="SSB at limit, F at target"/>
  </r>
  <r>
    <x v="6"/>
    <n v="2022"/>
    <x v="166"/>
    <s v="Subareas 1–8 and 14, and in Division 9.a"/>
    <x v="52"/>
    <s v="Mackerel"/>
    <x v="1"/>
    <s v="BMSY"/>
    <n v="2580000"/>
    <s v="mac.27.nea"/>
    <x v="1"/>
    <n v="2"/>
    <n v="2580000"/>
    <n v="5160000"/>
    <n v="2580000"/>
    <s v="F slightly over target, SSB stable"/>
  </r>
  <r>
    <x v="7"/>
    <n v="2022"/>
    <x v="167"/>
    <s v="Subarea VIIa FU17"/>
    <x v="53"/>
    <s v="Norway lobster"/>
    <x v="4"/>
    <s v="Catches"/>
    <n v="625"/>
    <s v="nep.fu.17"/>
    <x v="1"/>
    <n v="1"/>
    <n v="625"/>
    <n v="625"/>
    <n v="625"/>
    <s v="Abundance on/below RP since 2012"/>
  </r>
  <r>
    <x v="7"/>
    <n v="2022"/>
    <x v="168"/>
    <s v="Divisions VIIIa,b FU 23, 24"/>
    <x v="53"/>
    <s v="Norway lobster"/>
    <x v="1"/>
    <s v="Catches"/>
    <n v="3200"/>
    <s v="nep.fu.2324"/>
    <x v="1"/>
    <n v="2"/>
    <n v="3200"/>
    <n v="6400"/>
    <n v="3200"/>
    <s v="HR below RP and abundance stable"/>
  </r>
  <r>
    <x v="7"/>
    <n v="2022"/>
    <x v="169"/>
    <s v="Subarea VIIa FU19"/>
    <x v="53"/>
    <s v="Norway lobster"/>
    <x v="4"/>
    <s v="Catches"/>
    <n v="840"/>
    <s v="nep.fu.19"/>
    <x v="1"/>
    <n v="1"/>
    <n v="840"/>
    <n v="840"/>
    <n v="840"/>
    <s v="Abundance declined below RP"/>
  </r>
  <r>
    <x v="7"/>
    <n v="2022"/>
    <x v="170"/>
    <s v="Subarea VIIa FU14"/>
    <x v="53"/>
    <s v="Norway lobster"/>
    <x v="1"/>
    <s v="Catches"/>
    <n v="600"/>
    <s v="nep.fu.14"/>
    <x v="1"/>
    <n v="2"/>
    <n v="600"/>
    <n v="1200"/>
    <n v="600"/>
    <m/>
  </r>
  <r>
    <x v="7"/>
    <n v="2022"/>
    <x v="171"/>
    <s v="Subarea VIIa FU15"/>
    <x v="53"/>
    <s v="Norway lobster"/>
    <x v="1"/>
    <s v="Catches"/>
    <n v="9500"/>
    <s v="nep.fu.15"/>
    <x v="1"/>
    <n v="2"/>
    <n v="9500"/>
    <n v="19000"/>
    <n v="9500"/>
    <m/>
  </r>
  <r>
    <x v="7"/>
    <n v="2020"/>
    <x v="172"/>
    <s v="Subarea IV FU5"/>
    <x v="53"/>
    <s v="Norway lobster"/>
    <x v="1"/>
    <s v="Catches"/>
    <n v="1200"/>
    <s v="nep.fu.5"/>
    <x v="5"/>
    <n v="2"/>
    <n v="1200"/>
    <n v="2400"/>
    <n v="4800"/>
    <s v="Limited by cod bycatch."/>
  </r>
  <r>
    <x v="7"/>
    <n v="2013"/>
    <x v="173"/>
    <s v="Subarea IV FU34"/>
    <x v="53"/>
    <s v="Norway lobster"/>
    <x v="1"/>
    <s v="Catches"/>
    <n v="600"/>
    <s v="nep.fu.34"/>
    <x v="5"/>
    <n v="2"/>
    <n v="600"/>
    <n v="1200"/>
    <n v="2400"/>
    <s v="Status not known but catches at precautionary level and abundance stable."/>
  </r>
  <r>
    <x v="7"/>
    <n v="2022"/>
    <x v="174"/>
    <s v="Subarea IV FU6"/>
    <x v="53"/>
    <s v="Norway lobster"/>
    <x v="1"/>
    <s v="Catches"/>
    <n v="2500"/>
    <s v="nep.fu.6"/>
    <x v="1"/>
    <n v="2"/>
    <n v="2500"/>
    <n v="5000"/>
    <n v="2500"/>
    <m/>
  </r>
  <r>
    <x v="7"/>
    <n v="2022"/>
    <x v="175"/>
    <s v="Subarea IV FU8"/>
    <x v="53"/>
    <s v="Norway lobster"/>
    <x v="1"/>
    <s v="Catches"/>
    <n v="2000"/>
    <s v="nep.fu.8"/>
    <x v="1"/>
    <n v="2"/>
    <n v="2000"/>
    <n v="4000"/>
    <n v="2000"/>
    <m/>
  </r>
  <r>
    <x v="7"/>
    <n v="2022"/>
    <x v="176"/>
    <s v="Subarea IV FU7"/>
    <x v="53"/>
    <s v="Norway lobster"/>
    <x v="1"/>
    <s v="Catches"/>
    <n v="6000"/>
    <s v="nep.fu.7"/>
    <x v="1"/>
    <n v="2"/>
    <n v="6000"/>
    <n v="12000"/>
    <n v="6000"/>
    <m/>
  </r>
  <r>
    <x v="7"/>
    <n v="2022"/>
    <x v="177"/>
    <s v="Subarea IV FU9"/>
    <x v="53"/>
    <s v="Norway lobster"/>
    <x v="1"/>
    <s v="Catches"/>
    <n v="1000"/>
    <s v="nep.fu.9"/>
    <x v="1"/>
    <n v="2"/>
    <n v="1000"/>
    <n v="2000"/>
    <n v="1000"/>
    <m/>
  </r>
  <r>
    <x v="7"/>
    <n v="2020"/>
    <x v="178"/>
    <s v="Subarea IV FU32"/>
    <x v="53"/>
    <s v="Norway lobster"/>
    <x v="1"/>
    <s v="Catches"/>
    <n v="400"/>
    <s v="nep.fu.32"/>
    <x v="5"/>
    <n v="2"/>
    <n v="400"/>
    <n v="800"/>
    <n v="1600"/>
    <s v="Status not known but F below FMSY."/>
  </r>
  <r>
    <x v="7"/>
    <n v="2020"/>
    <x v="179"/>
    <s v="Subarea IV FU10"/>
    <x v="53"/>
    <s v="Norway lobster"/>
    <x v="1"/>
    <s v="Catches"/>
    <n v="200"/>
    <s v="nep.fu.10"/>
    <x v="5"/>
    <n v="2"/>
    <n v="200"/>
    <n v="400"/>
    <n v="800"/>
    <s v="Status not known but catches at precautionary level."/>
  </r>
  <r>
    <x v="7"/>
    <n v="2020"/>
    <x v="180"/>
    <s v="Subarea IV FU33"/>
    <x v="53"/>
    <s v="Norway lobster"/>
    <x v="1"/>
    <s v="Catches"/>
    <n v="1000"/>
    <s v="nep.fu.33"/>
    <x v="5"/>
    <n v="2"/>
    <n v="1000"/>
    <n v="2000"/>
    <n v="4000"/>
    <s v="Status not known but catches at precautionary level and abundance stable."/>
  </r>
  <r>
    <x v="7"/>
    <n v="2021"/>
    <x v="181"/>
    <s v="Division 9.a, FU26 FU27"/>
    <x v="53"/>
    <s v="Norway lobster"/>
    <x v="4"/>
    <s v="Catches"/>
    <n v="300"/>
    <s v="nep.fu.2627"/>
    <x v="4"/>
    <n v="1"/>
    <n v="300"/>
    <n v="300"/>
    <n v="600"/>
    <s v="Biomass very low"/>
  </r>
  <r>
    <x v="7"/>
    <n v="2022"/>
    <x v="181"/>
    <s v="Division 9.a, FU28 FU29"/>
    <x v="53"/>
    <s v="Norway lobster"/>
    <x v="2"/>
    <s v="Catches"/>
    <n v="300"/>
    <s v="nep.fu.2829"/>
    <x v="0"/>
    <n v="2.5"/>
    <n v="300"/>
    <n v="750"/>
    <n v="900"/>
    <s v="Status uncertain, but catches have been considerably reduced from mid 1990s and biomass high and stable. Commercial CPUE based."/>
  </r>
  <r>
    <x v="7"/>
    <n v="2022"/>
    <x v="182"/>
    <s v="Division 6.a"/>
    <x v="53"/>
    <s v="Norway lobster"/>
    <x v="3"/>
    <s v="Catches"/>
    <n v="200"/>
    <s v="nep.27.6aoutFU"/>
    <x v="2"/>
    <m/>
    <n v="0"/>
    <n v="0"/>
    <n v="1000"/>
    <m/>
  </r>
  <r>
    <x v="7"/>
    <n v="2022"/>
    <x v="183"/>
    <s v="Division 9.a FU30"/>
    <x v="53"/>
    <s v="Norway lobster"/>
    <x v="3"/>
    <s v="Catches"/>
    <n v="100"/>
    <s v="nep.fu.30"/>
    <x v="0"/>
    <m/>
    <n v="0"/>
    <n v="0"/>
    <n v="300"/>
    <s v="Harvest rate low, but no RP"/>
  </r>
  <r>
    <x v="7"/>
    <n v="2022"/>
    <x v="184"/>
    <s v="Divisions 7.g and 7.f, FU22"/>
    <x v="53"/>
    <s v="Norway lobster"/>
    <x v="4"/>
    <s v="Catches"/>
    <n v="1500"/>
    <s v="nep.fu.22"/>
    <x v="1"/>
    <n v="1"/>
    <n v="1500"/>
    <n v="1500"/>
    <n v="1500"/>
    <s v="Abundance just declined below RP"/>
  </r>
  <r>
    <x v="7"/>
    <n v="2022"/>
    <x v="185"/>
    <s v="Divisions 7.g and 7.h FU20-21"/>
    <x v="53"/>
    <s v="Norway lobster"/>
    <x v="1"/>
    <s v="Catches"/>
    <n v="1000"/>
    <s v="nep.fu.2021"/>
    <x v="1"/>
    <n v="2"/>
    <n v="1000"/>
    <n v="2000"/>
    <n v="1000"/>
    <s v="Recent HR too high, abundance dropped. Now recovered."/>
  </r>
  <r>
    <x v="7"/>
    <n v="2022"/>
    <x v="186"/>
    <s v="Division 3.a FU3 FU4"/>
    <x v="53"/>
    <s v="Norway lobster"/>
    <x v="1"/>
    <s v="Catches"/>
    <n v="7000"/>
    <s v="nep.fu.3-4"/>
    <x v="1"/>
    <n v="2"/>
    <n v="7000"/>
    <n v="14000"/>
    <n v="7000"/>
    <m/>
  </r>
  <r>
    <x v="7"/>
    <n v="2022"/>
    <x v="187"/>
    <s v="Division VIIIc FU25"/>
    <x v="53"/>
    <s v="Norway lobster"/>
    <x v="4"/>
    <s v="Catches"/>
    <n v="400"/>
    <s v="nep.fu.25"/>
    <x v="4"/>
    <n v="1"/>
    <n v="400"/>
    <n v="400"/>
    <n v="800"/>
    <s v="Stock density below limit"/>
  </r>
  <r>
    <x v="7"/>
    <n v="2021"/>
    <x v="187"/>
    <s v="Division VIIIc FU31"/>
    <x v="53"/>
    <s v="Norway lobster"/>
    <x v="1"/>
    <s v="Catches"/>
    <n v="50"/>
    <s v="nep.fu.31"/>
    <x v="4"/>
    <n v="2"/>
    <n v="50"/>
    <n v="100"/>
    <n v="100"/>
    <s v="Stock density above limit"/>
  </r>
  <r>
    <x v="7"/>
    <n v="2020"/>
    <x v="188"/>
    <s v="Subarea 4"/>
    <x v="53"/>
    <s v="Norway lobster"/>
    <x v="3"/>
    <s v="Catches"/>
    <n v="1000"/>
    <s v="nep.27.4outFU"/>
    <x v="2"/>
    <m/>
    <n v="0"/>
    <n v="0"/>
    <n v="5000"/>
    <m/>
  </r>
  <r>
    <x v="7"/>
    <n v="2020"/>
    <x v="189"/>
    <s v="Subarea 7"/>
    <x v="53"/>
    <s v="Norway lobster"/>
    <x v="3"/>
    <s v="Catches"/>
    <n v="150"/>
    <s v="nep.27.7outFU"/>
    <x v="2"/>
    <m/>
    <n v="0"/>
    <n v="0"/>
    <n v="750"/>
    <m/>
  </r>
  <r>
    <x v="7"/>
    <n v="2020"/>
    <x v="190"/>
    <s v="Subarea VIIa FU16"/>
    <x v="53"/>
    <s v="Norway lobster"/>
    <x v="1"/>
    <s v="Catches"/>
    <n v="2200"/>
    <s v="nep.fu.16"/>
    <x v="1"/>
    <n v="2"/>
    <n v="2200"/>
    <n v="4400"/>
    <n v="2200"/>
    <s v="F at target. Abundance high."/>
  </r>
  <r>
    <x v="7"/>
    <n v="2020"/>
    <x v="191"/>
    <s v="Division VIa FU13"/>
    <x v="53"/>
    <s v="Norway lobster"/>
    <x v="1"/>
    <s v="Catches"/>
    <n v="5000"/>
    <s v="nep.fu.13"/>
    <x v="1"/>
    <n v="2"/>
    <n v="5000"/>
    <n v="10000"/>
    <n v="5000"/>
    <s v="Abundance above MSY, F reduced and close to target"/>
  </r>
  <r>
    <x v="7"/>
    <n v="2022"/>
    <x v="192"/>
    <s v="Division VIa FU11"/>
    <x v="53"/>
    <s v="Norway lobster"/>
    <x v="1"/>
    <s v="Catches"/>
    <n v="4000"/>
    <s v="nep.fu.11"/>
    <x v="1"/>
    <n v="2"/>
    <n v="4000"/>
    <n v="8000"/>
    <n v="4000"/>
    <s v="Abundance above MSY, F reduced"/>
  </r>
  <r>
    <x v="7"/>
    <n v="2022"/>
    <x v="193"/>
    <s v="Division VIa FU12"/>
    <x v="53"/>
    <s v="Norway lobster"/>
    <x v="1"/>
    <s v="Catches"/>
    <n v="4000"/>
    <s v="nep.fu.12"/>
    <x v="1"/>
    <n v="2"/>
    <n v="4000"/>
    <n v="8000"/>
    <n v="4000"/>
    <s v="Abundance above MSY, F reduced"/>
  </r>
  <r>
    <x v="8"/>
    <n v="2020"/>
    <x v="194"/>
    <s v="Subareas I and II"/>
    <x v="54"/>
    <s v="Northern shrimp"/>
    <x v="2"/>
    <s v="Catches"/>
    <n v="20000"/>
    <s v="pra.27.1-2"/>
    <x v="1"/>
    <n v="3"/>
    <n v="20000"/>
    <n v="60000"/>
    <n v="20000"/>
    <s v="Indicators show catches could increase, F well below MSY, B &gt; BMSY"/>
  </r>
  <r>
    <x v="8"/>
    <n v="2021"/>
    <x v="195"/>
    <s v="Division IVa"/>
    <x v="54"/>
    <s v="Northern shrimp"/>
    <x v="2"/>
    <s v="Catches"/>
    <n v="2000"/>
    <s v="pra.27.4a"/>
    <x v="3"/>
    <n v="3"/>
    <n v="2000"/>
    <n v="6000"/>
    <n v="12000"/>
    <s v="Status unknown, but not exploited since 2005"/>
  </r>
  <r>
    <x v="8"/>
    <n v="2023"/>
    <x v="196"/>
    <s v="Division IIIa and Division IVa East"/>
    <x v="54"/>
    <s v="Northern shrimp"/>
    <x v="4"/>
    <s v="Catches"/>
    <n v="6000"/>
    <s v="pra.27.3a4a"/>
    <x v="1"/>
    <n v="1"/>
    <n v="6000"/>
    <n v="6000"/>
    <n v="6000"/>
    <s v="Biomass below LRP. F decreasing towards FMS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AA00A-932C-442D-A0CB-DE956670496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F21" firstHeaderRow="1" firstDataRow="2" firstDataCol="1" rowPageCount="1" colPageCount="1"/>
  <pivotFields count="16">
    <pivotField axis="axisPage" showAll="0" sortType="ascending">
      <items count="10">
        <item x="0"/>
        <item x="1"/>
        <item x="2"/>
        <item x="3"/>
        <item x="4"/>
        <item x="5"/>
        <item x="6"/>
        <item x="7"/>
        <item x="8"/>
        <item t="default"/>
      </items>
    </pivotField>
    <pivotField showAll="0"/>
    <pivotField showAll="0"/>
    <pivotField showAll="0"/>
    <pivotField axis="axisRow" showAll="0">
      <items count="212">
        <item m="1" x="84"/>
        <item m="1" x="144"/>
        <item m="1" x="147"/>
        <item m="1" x="173"/>
        <item m="1" x="136"/>
        <item m="1" x="198"/>
        <item m="1" x="205"/>
        <item m="1" x="134"/>
        <item m="1" x="143"/>
        <item m="1" x="196"/>
        <item m="1" x="81"/>
        <item m="1" x="184"/>
        <item m="1" x="124"/>
        <item m="1" x="69"/>
        <item m="1" x="191"/>
        <item m="1" x="100"/>
        <item m="1" x="71"/>
        <item m="1" x="109"/>
        <item m="1" x="99"/>
        <item m="1" x="64"/>
        <item m="1" x="154"/>
        <item m="1" x="155"/>
        <item m="1" x="156"/>
        <item m="1" x="112"/>
        <item m="1" x="107"/>
        <item m="1" x="91"/>
        <item m="1" x="106"/>
        <item m="1" x="193"/>
        <item m="1" x="62"/>
        <item m="1" x="131"/>
        <item m="1" x="68"/>
        <item m="1" x="93"/>
        <item m="1" x="121"/>
        <item m="1" x="80"/>
        <item m="1" x="162"/>
        <item m="1" x="75"/>
        <item m="1" x="183"/>
        <item m="1" x="180"/>
        <item m="1" x="208"/>
        <item m="1" x="70"/>
        <item m="1" x="192"/>
        <item m="1" x="79"/>
        <item m="1" x="160"/>
        <item m="1" x="178"/>
        <item m="1" x="96"/>
        <item m="1" x="140"/>
        <item m="1" x="168"/>
        <item m="1" x="187"/>
        <item m="1" x="130"/>
        <item m="1" x="90"/>
        <item m="1" x="111"/>
        <item m="1" x="61"/>
        <item m="1" x="103"/>
        <item m="1" x="104"/>
        <item m="1" x="125"/>
        <item m="1" x="119"/>
        <item m="1" x="161"/>
        <item m="1" x="120"/>
        <item m="1" x="132"/>
        <item m="1" x="126"/>
        <item m="1" x="65"/>
        <item m="1" x="127"/>
        <item m="1" x="95"/>
        <item m="1" x="188"/>
        <item m="1" x="190"/>
        <item m="1" x="87"/>
        <item m="1" x="88"/>
        <item m="1" x="101"/>
        <item m="1" x="102"/>
        <item m="1" x="179"/>
        <item m="1" x="206"/>
        <item m="1" x="176"/>
        <item m="1" x="169"/>
        <item m="1" x="197"/>
        <item m="1" x="207"/>
        <item m="1" x="170"/>
        <item m="1" x="209"/>
        <item m="1" x="194"/>
        <item m="1" x="141"/>
        <item m="1" x="167"/>
        <item m="1" x="142"/>
        <item m="1" x="177"/>
        <item m="1" x="76"/>
        <item m="1" x="210"/>
        <item m="1" x="123"/>
        <item m="1" x="105"/>
        <item m="1" x="114"/>
        <item m="1" x="138"/>
        <item m="1" x="129"/>
        <item m="1" x="153"/>
        <item m="1" x="163"/>
        <item m="1" x="164"/>
        <item m="1" x="165"/>
        <item m="1" x="148"/>
        <item m="1" x="149"/>
        <item m="1" x="150"/>
        <item m="1" x="151"/>
        <item m="1" x="152"/>
        <item m="1" x="110"/>
        <item m="1" x="137"/>
        <item m="1" x="60"/>
        <item m="1" x="94"/>
        <item m="1" x="157"/>
        <item m="1" x="158"/>
        <item m="1" x="159"/>
        <item m="1" x="77"/>
        <item m="1" x="78"/>
        <item m="1" x="108"/>
        <item m="1" x="72"/>
        <item m="1" x="73"/>
        <item m="1" x="97"/>
        <item m="1" x="203"/>
        <item m="1" x="172"/>
        <item m="1" x="82"/>
        <item m="1" x="182"/>
        <item m="1" x="83"/>
        <item m="1" x="199"/>
        <item m="1" x="204"/>
        <item m="1" x="146"/>
        <item m="1" x="135"/>
        <item m="1" x="174"/>
        <item m="1" x="175"/>
        <item m="1" x="166"/>
        <item m="1" x="202"/>
        <item m="1" x="85"/>
        <item m="1" x="171"/>
        <item m="1" x="86"/>
        <item m="1" x="181"/>
        <item m="1" x="98"/>
        <item m="1" x="57"/>
        <item m="1" x="58"/>
        <item m="1" x="145"/>
        <item m="1" x="139"/>
        <item m="1" x="74"/>
        <item m="1" x="92"/>
        <item m="1" x="195"/>
        <item m="1" x="63"/>
        <item m="1" x="55"/>
        <item m="1" x="133"/>
        <item m="1" x="128"/>
        <item m="1" x="59"/>
        <item m="1" x="189"/>
        <item m="1" x="122"/>
        <item m="1" x="67"/>
        <item m="1" x="186"/>
        <item m="1" x="113"/>
        <item m="1" x="116"/>
        <item m="1" x="89"/>
        <item m="1" x="200"/>
        <item m="1" x="56"/>
        <item m="1" x="117"/>
        <item m="1" x="185"/>
        <item m="1" x="66"/>
        <item m="1" x="118"/>
        <item m="1" x="115"/>
        <item m="1" x="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axis="axisCol" showAll="0">
      <items count="6">
        <item x="4"/>
        <item x="0"/>
        <item x="1"/>
        <item x="2"/>
        <item x="3"/>
        <item t="default"/>
      </items>
    </pivotField>
    <pivotField showAll="0"/>
    <pivotField dataField="1" showAll="0"/>
    <pivotField showAll="0"/>
    <pivotField showAll="0"/>
    <pivotField showAll="0"/>
    <pivotField showAll="0"/>
    <pivotField showAll="0"/>
    <pivotField showAll="0"/>
    <pivotField showAll="0"/>
  </pivotFields>
  <rowFields count="1">
    <field x="4"/>
  </rowFields>
  <rowItems count="17">
    <i>
      <x v="172"/>
    </i>
    <i>
      <x v="173"/>
    </i>
    <i>
      <x v="174"/>
    </i>
    <i>
      <x v="175"/>
    </i>
    <i>
      <x v="176"/>
    </i>
    <i>
      <x v="177"/>
    </i>
    <i>
      <x v="178"/>
    </i>
    <i>
      <x v="179"/>
    </i>
    <i>
      <x v="180"/>
    </i>
    <i>
      <x v="181"/>
    </i>
    <i>
      <x v="182"/>
    </i>
    <i>
      <x v="183"/>
    </i>
    <i>
      <x v="184"/>
    </i>
    <i>
      <x v="185"/>
    </i>
    <i>
      <x v="186"/>
    </i>
    <i>
      <x v="187"/>
    </i>
    <i t="grand">
      <x/>
    </i>
  </rowItems>
  <colFields count="1">
    <field x="6"/>
  </colFields>
  <colItems count="5">
    <i>
      <x/>
    </i>
    <i>
      <x v="2"/>
    </i>
    <i>
      <x v="3"/>
    </i>
    <i>
      <x v="4"/>
    </i>
    <i t="grand">
      <x/>
    </i>
  </colItems>
  <pageFields count="1">
    <pageField fld="0" item="2" hier="-1"/>
  </pageFields>
  <dataFields count="1">
    <dataField name="Count of Weight" fld="8" subtotal="count" baseField="2"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0BAF1-5722-4931-ADFF-3AA2D93132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4" firstHeaderRow="1" firstDataRow="2" firstDataCol="1"/>
  <pivotFields count="16">
    <pivotField axis="axisRow" showAll="0">
      <items count="10">
        <item x="0"/>
        <item x="1"/>
        <item x="2"/>
        <item x="3"/>
        <item x="4"/>
        <item x="5"/>
        <item x="6"/>
        <item x="7"/>
        <item x="8"/>
        <item t="default"/>
      </items>
    </pivotField>
    <pivotField showAll="0"/>
    <pivotField dataField="1" showAll="0"/>
    <pivotField showAll="0"/>
    <pivotField showAll="0"/>
    <pivotField showAll="0"/>
    <pivotField axis="axisCol"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6"/>
  </colFields>
  <colItems count="6">
    <i>
      <x/>
    </i>
    <i>
      <x v="1"/>
    </i>
    <i>
      <x v="2"/>
    </i>
    <i>
      <x v="3"/>
    </i>
    <i>
      <x v="4"/>
    </i>
    <i t="grand">
      <x/>
    </i>
  </colItems>
  <dataFields count="1">
    <dataField name="Count of Stoc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574F52-36FC-48DD-AA2A-B9A226254E17}"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13" firstHeaderRow="0" firstDataRow="1" firstDataCol="1"/>
  <pivotFields count="16">
    <pivotField axis="axisRow" showAll="0" sortType="ascending">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s>
  <rowFields count="1">
    <field x="0"/>
  </rowFields>
  <rowItems count="10">
    <i>
      <x/>
    </i>
    <i>
      <x v="1"/>
    </i>
    <i>
      <x v="2"/>
    </i>
    <i>
      <x v="3"/>
    </i>
    <i>
      <x v="4"/>
    </i>
    <i>
      <x v="5"/>
    </i>
    <i>
      <x v="6"/>
    </i>
    <i>
      <x v="7"/>
    </i>
    <i>
      <x v="8"/>
    </i>
    <i t="grand">
      <x/>
    </i>
  </rowItems>
  <colFields count="1">
    <field x="-2"/>
  </colFields>
  <colItems count="4">
    <i>
      <x/>
    </i>
    <i i="1">
      <x v="1"/>
    </i>
    <i i="2">
      <x v="2"/>
    </i>
    <i i="3">
      <x v="3"/>
    </i>
  </colItems>
  <dataFields count="4">
    <dataField name="Count of Score" fld="11" subtotal="count" baseField="0" baseItem="6"/>
    <dataField name="Sum of SWt" fld="12" baseField="0" baseItem="0"/>
    <dataField name="Sum of Score_Wt" fld="13" baseField="0" baseItem="0"/>
    <dataField name="Sum of Categor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8ACA5D-E62A-4881-BC9D-405B809BDF7F}"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11" firstHeaderRow="0" firstDataRow="1" firstDataCol="1" rowPageCount="2" colPageCount="1"/>
  <pivotFields count="16">
    <pivotField axis="axisPage" showAll="0" sortType="ascending">
      <items count="10">
        <item x="0"/>
        <item x="1"/>
        <item x="2"/>
        <item x="3"/>
        <item x="4"/>
        <item x="5"/>
        <item x="6"/>
        <item x="7"/>
        <item x="8"/>
        <item t="default"/>
      </items>
    </pivotField>
    <pivotField showAll="0"/>
    <pivotField axis="axisRow" showAll="0">
      <items count="199">
        <item x="120"/>
        <item x="136"/>
        <item x="137"/>
        <item x="121"/>
        <item x="167"/>
        <item x="122"/>
        <item x="3"/>
        <item x="4"/>
        <item x="0"/>
        <item x="194"/>
        <item x="5"/>
        <item x="168"/>
        <item x="123"/>
        <item x="124"/>
        <item x="125"/>
        <item x="126"/>
        <item x="127"/>
        <item x="45"/>
        <item x="128"/>
        <item x="129"/>
        <item x="104"/>
        <item x="105"/>
        <item x="106"/>
        <item x="156"/>
        <item x="46"/>
        <item x="47"/>
        <item x="48"/>
        <item x="49"/>
        <item x="6"/>
        <item x="7"/>
        <item x="157"/>
        <item x="158"/>
        <item x="8"/>
        <item x="50"/>
        <item x="51"/>
        <item x="52"/>
        <item x="53"/>
        <item x="54"/>
        <item x="9"/>
        <item x="10"/>
        <item x="55"/>
        <item x="11"/>
        <item x="56"/>
        <item x="57"/>
        <item x="58"/>
        <item x="195"/>
        <item x="12"/>
        <item x="13"/>
        <item x="14"/>
        <item m="1" x="197"/>
        <item x="16"/>
        <item x="130"/>
        <item x="131"/>
        <item x="59"/>
        <item x="159"/>
        <item x="160"/>
        <item x="161"/>
        <item x="162"/>
        <item x="17"/>
        <item x="138"/>
        <item x="60"/>
        <item x="139"/>
        <item x="140"/>
        <item x="141"/>
        <item x="142"/>
        <item x="143"/>
        <item x="163"/>
        <item x="164"/>
        <item x="165"/>
        <item x="61"/>
        <item x="62"/>
        <item x="18"/>
        <item x="63"/>
        <item x="144"/>
        <item x="169"/>
        <item x="64"/>
        <item x="170"/>
        <item x="65"/>
        <item x="145"/>
        <item x="19"/>
        <item x="171"/>
        <item x="66"/>
        <item x="20"/>
        <item x="21"/>
        <item x="67"/>
        <item x="68"/>
        <item x="69"/>
        <item x="70"/>
        <item x="166"/>
        <item x="22"/>
        <item x="23"/>
        <item x="24"/>
        <item x="71"/>
        <item x="146"/>
        <item x="25"/>
        <item x="172"/>
        <item x="173"/>
        <item x="174"/>
        <item x="175"/>
        <item x="176"/>
        <item x="177"/>
        <item x="178"/>
        <item x="179"/>
        <item x="180"/>
        <item x="26"/>
        <item x="72"/>
        <item x="73"/>
        <item x="74"/>
        <item x="75"/>
        <item x="76"/>
        <item x="1"/>
        <item x="196"/>
        <item x="181"/>
        <item x="182"/>
        <item x="183"/>
        <item x="184"/>
        <item x="185"/>
        <item x="186"/>
        <item x="187"/>
        <item x="188"/>
        <item x="189"/>
        <item x="77"/>
        <item x="147"/>
        <item x="132"/>
        <item x="78"/>
        <item x="79"/>
        <item x="80"/>
        <item x="190"/>
        <item x="81"/>
        <item x="82"/>
        <item x="27"/>
        <item x="83"/>
        <item x="84"/>
        <item x="85"/>
        <item x="86"/>
        <item x="87"/>
        <item x="88"/>
        <item x="107"/>
        <item x="108"/>
        <item x="109"/>
        <item x="110"/>
        <item x="111"/>
        <item x="112"/>
        <item x="113"/>
        <item x="148"/>
        <item x="149"/>
        <item x="150"/>
        <item x="114"/>
        <item x="115"/>
        <item x="116"/>
        <item x="117"/>
        <item x="89"/>
        <item x="28"/>
        <item x="29"/>
        <item x="30"/>
        <item x="31"/>
        <item x="32"/>
        <item x="33"/>
        <item x="34"/>
        <item x="35"/>
        <item x="36"/>
        <item x="37"/>
        <item x="90"/>
        <item x="2"/>
        <item x="38"/>
        <item x="133"/>
        <item x="151"/>
        <item x="152"/>
        <item x="153"/>
        <item x="154"/>
        <item x="118"/>
        <item x="39"/>
        <item x="40"/>
        <item x="41"/>
        <item x="91"/>
        <item x="92"/>
        <item x="93"/>
        <item x="94"/>
        <item x="95"/>
        <item x="42"/>
        <item x="155"/>
        <item x="96"/>
        <item x="191"/>
        <item x="192"/>
        <item x="193"/>
        <item x="119"/>
        <item x="97"/>
        <item x="98"/>
        <item x="43"/>
        <item x="134"/>
        <item x="135"/>
        <item x="99"/>
        <item x="100"/>
        <item x="101"/>
        <item x="102"/>
        <item x="103"/>
        <item x="44"/>
        <item x="15"/>
        <item t="default"/>
      </items>
    </pivotField>
    <pivotField showAll="0"/>
    <pivotField axis="axisPage" showAll="0">
      <items count="212">
        <item x="33"/>
        <item x="38"/>
        <item x="50"/>
        <item x="36"/>
        <item x="16"/>
        <item x="31"/>
        <item x="45"/>
        <item x="30"/>
        <item x="34"/>
        <item m="1" x="84"/>
        <item m="1" x="144"/>
        <item m="1" x="147"/>
        <item m="1" x="173"/>
        <item m="1" x="136"/>
        <item m="1" x="198"/>
        <item m="1" x="205"/>
        <item m="1" x="134"/>
        <item m="1" x="143"/>
        <item m="1" x="196"/>
        <item m="1" x="81"/>
        <item m="1" x="184"/>
        <item m="1" x="124"/>
        <item m="1" x="69"/>
        <item m="1" x="191"/>
        <item m="1" x="100"/>
        <item m="1" x="71"/>
        <item m="1" x="109"/>
        <item m="1" x="99"/>
        <item m="1" x="64"/>
        <item m="1" x="154"/>
        <item m="1" x="155"/>
        <item m="1" x="156"/>
        <item m="1" x="112"/>
        <item m="1" x="107"/>
        <item m="1" x="91"/>
        <item m="1" x="106"/>
        <item m="1" x="193"/>
        <item m="1" x="62"/>
        <item m="1" x="131"/>
        <item m="1" x="68"/>
        <item m="1" x="93"/>
        <item m="1" x="121"/>
        <item m="1" x="80"/>
        <item m="1" x="162"/>
        <item m="1" x="75"/>
        <item m="1" x="183"/>
        <item m="1" x="180"/>
        <item m="1" x="208"/>
        <item m="1" x="70"/>
        <item m="1" x="192"/>
        <item m="1" x="79"/>
        <item m="1" x="160"/>
        <item m="1" x="178"/>
        <item m="1" x="96"/>
        <item m="1" x="140"/>
        <item m="1" x="168"/>
        <item m="1" x="187"/>
        <item m="1" x="130"/>
        <item m="1" x="90"/>
        <item m="1" x="111"/>
        <item m="1" x="61"/>
        <item m="1" x="103"/>
        <item m="1" x="104"/>
        <item m="1" x="125"/>
        <item m="1" x="119"/>
        <item m="1" x="161"/>
        <item m="1" x="120"/>
        <item x="44"/>
        <item x="20"/>
        <item x="15"/>
        <item x="42"/>
        <item x="8"/>
        <item x="11"/>
        <item x="12"/>
        <item x="5"/>
        <item x="40"/>
        <item x="43"/>
        <item x="37"/>
        <item x="28"/>
        <item x="49"/>
        <item x="19"/>
        <item x="24"/>
        <item x="22"/>
        <item x="18"/>
        <item x="10"/>
        <item x="17"/>
        <item x="25"/>
        <item x="35"/>
        <item x="53"/>
        <item m="1" x="132"/>
        <item x="32"/>
        <item x="54"/>
        <item x="21"/>
        <item x="6"/>
        <item x="2"/>
        <item x="7"/>
        <item x="3"/>
        <item x="27"/>
        <item x="23"/>
        <item x="9"/>
        <item x="1"/>
        <item x="0"/>
        <item m="1" x="126"/>
        <item m="1" x="65"/>
        <item m="1" x="127"/>
        <item m="1" x="95"/>
        <item m="1" x="188"/>
        <item m="1" x="190"/>
        <item x="46"/>
        <item x="52"/>
        <item x="14"/>
        <item x="4"/>
        <item x="39"/>
        <item x="41"/>
        <item x="13"/>
        <item x="47"/>
        <item m="1" x="87"/>
        <item m="1" x="88"/>
        <item m="1" x="101"/>
        <item m="1" x="102"/>
        <item m="1" x="179"/>
        <item m="1" x="206"/>
        <item m="1" x="176"/>
        <item m="1" x="169"/>
        <item m="1" x="197"/>
        <item m="1" x="207"/>
        <item m="1" x="170"/>
        <item m="1" x="209"/>
        <item m="1" x="194"/>
        <item m="1" x="141"/>
        <item m="1" x="167"/>
        <item m="1" x="142"/>
        <item m="1" x="177"/>
        <item m="1" x="76"/>
        <item m="1" x="210"/>
        <item m="1" x="123"/>
        <item m="1" x="105"/>
        <item m="1" x="114"/>
        <item m="1" x="138"/>
        <item m="1" x="129"/>
        <item m="1" x="153"/>
        <item m="1" x="163"/>
        <item m="1" x="164"/>
        <item m="1" x="165"/>
        <item m="1" x="148"/>
        <item m="1" x="149"/>
        <item m="1" x="150"/>
        <item m="1" x="151"/>
        <item m="1" x="152"/>
        <item m="1" x="110"/>
        <item m="1" x="137"/>
        <item m="1" x="60"/>
        <item m="1" x="94"/>
        <item m="1" x="157"/>
        <item m="1" x="158"/>
        <item m="1" x="159"/>
        <item m="1" x="77"/>
        <item m="1" x="78"/>
        <item m="1" x="108"/>
        <item m="1" x="72"/>
        <item m="1" x="73"/>
        <item m="1" x="97"/>
        <item m="1" x="203"/>
        <item m="1" x="172"/>
        <item m="1" x="82"/>
        <item m="1" x="182"/>
        <item m="1" x="83"/>
        <item m="1" x="199"/>
        <item m="1" x="204"/>
        <item m="1" x="146"/>
        <item m="1" x="135"/>
        <item m="1" x="174"/>
        <item m="1" x="175"/>
        <item m="1" x="166"/>
        <item m="1" x="202"/>
        <item m="1" x="85"/>
        <item m="1" x="171"/>
        <item m="1" x="86"/>
        <item m="1" x="181"/>
        <item m="1" x="98"/>
        <item m="1" x="57"/>
        <item m="1" x="58"/>
        <item m="1" x="145"/>
        <item m="1" x="139"/>
        <item m="1" x="74"/>
        <item m="1" x="92"/>
        <item m="1" x="195"/>
        <item m="1" x="63"/>
        <item m="1" x="55"/>
        <item m="1" x="133"/>
        <item m="1" x="128"/>
        <item m="1" x="59"/>
        <item m="1" x="189"/>
        <item m="1" x="122"/>
        <item m="1" x="67"/>
        <item m="1" x="186"/>
        <item m="1" x="113"/>
        <item m="1" x="116"/>
        <item m="1" x="89"/>
        <item m="1" x="200"/>
        <item m="1" x="56"/>
        <item m="1" x="117"/>
        <item m="1" x="185"/>
        <item m="1" x="66"/>
        <item m="1" x="118"/>
        <item m="1" x="115"/>
        <item x="48"/>
        <item x="51"/>
        <item x="29"/>
        <item x="26"/>
        <item m="1" x="201"/>
        <item t="default"/>
      </items>
    </pivotField>
    <pivotField showAll="0"/>
    <pivotField showAll="0"/>
    <pivotField showAll="0"/>
    <pivotField dataField="1" showAll="0"/>
    <pivotField showAll="0"/>
    <pivotField showAll="0"/>
    <pivotField showAll="0"/>
    <pivotField dataField="1" showAll="0"/>
    <pivotField dataField="1" showAll="0"/>
    <pivotField dataField="1" showAll="0"/>
    <pivotField showAll="0"/>
  </pivotFields>
  <rowFields count="1">
    <field x="2"/>
  </rowFields>
  <rowItems count="7">
    <i>
      <x v="12"/>
    </i>
    <i>
      <x v="13"/>
    </i>
    <i>
      <x v="14"/>
    </i>
    <i>
      <x v="15"/>
    </i>
    <i>
      <x v="16"/>
    </i>
    <i>
      <x v="18"/>
    </i>
    <i t="grand">
      <x/>
    </i>
  </rowItems>
  <colFields count="1">
    <field x="-2"/>
  </colFields>
  <colItems count="4">
    <i>
      <x/>
    </i>
    <i i="1">
      <x v="1"/>
    </i>
    <i i="2">
      <x v="2"/>
    </i>
    <i i="3">
      <x v="3"/>
    </i>
  </colItems>
  <pageFields count="2">
    <pageField fld="0" hier="-1"/>
    <pageField fld="4" item="112" hier="-1"/>
  </pageFields>
  <dataFields count="4">
    <dataField name="Sum of Weight" fld="8" baseField="0" baseItem="0"/>
    <dataField name="Sum of SWt" fld="12" baseField="0" baseItem="0"/>
    <dataField name="Sum of Score_Wt" fld="13" baseField="0" baseItem="0"/>
    <dataField name="Sum of Category_W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F06FEA-BB71-4FFA-998B-7361E08789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4" firstHeaderRow="1" firstDataRow="2" firstDataCol="1"/>
  <pivotFields count="16">
    <pivotField axis="axisRow" showAll="0">
      <items count="10">
        <item x="0"/>
        <item x="1"/>
        <item x="2"/>
        <item x="3"/>
        <item x="4"/>
        <item x="5"/>
        <item x="6"/>
        <item x="7"/>
        <item x="8"/>
        <item t="default"/>
      </items>
    </pivotField>
    <pivotField showAll="0"/>
    <pivotField dataField="1" showAll="0"/>
    <pivotField showAll="0"/>
    <pivotField showAll="0"/>
    <pivotField showAll="0"/>
    <pivotField showAll="0"/>
    <pivotField showAll="0"/>
    <pivotField showAll="0"/>
    <pivotField showAll="0"/>
    <pivotField axis="axisCol" showAll="0">
      <items count="7">
        <item x="1"/>
        <item x="4"/>
        <item x="0"/>
        <item x="5"/>
        <item x="2"/>
        <item x="3"/>
        <item t="default"/>
      </items>
    </pivotField>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10"/>
  </colFields>
  <colItems count="7">
    <i>
      <x/>
    </i>
    <i>
      <x v="1"/>
    </i>
    <i>
      <x v="2"/>
    </i>
    <i>
      <x v="3"/>
    </i>
    <i>
      <x v="4"/>
    </i>
    <i>
      <x v="5"/>
    </i>
    <i t="grand">
      <x/>
    </i>
  </colItems>
  <dataFields count="1">
    <dataField name="Count of Stoc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BB46-CB4E-4C0F-9BD6-907E983E1158}">
  <dimension ref="A1:M41"/>
  <sheetViews>
    <sheetView workbookViewId="0">
      <selection activeCell="B9" sqref="B9"/>
    </sheetView>
  </sheetViews>
  <sheetFormatPr defaultRowHeight="11.4" x14ac:dyDescent="0.2"/>
  <cols>
    <col min="1" max="1" width="23.625" bestFit="1" customWidth="1"/>
    <col min="2" max="2" width="25.5" bestFit="1" customWidth="1"/>
    <col min="3" max="3" width="2.875" bestFit="1" customWidth="1"/>
    <col min="4" max="4" width="2.25" bestFit="1" customWidth="1"/>
    <col min="5" max="5" width="2.875" bestFit="1" customWidth="1"/>
    <col min="6" max="7" width="11.375" bestFit="1" customWidth="1"/>
    <col min="8" max="8" width="13.75" bestFit="1" customWidth="1"/>
    <col min="9" max="9" width="12.75" bestFit="1" customWidth="1"/>
    <col min="10" max="10" width="18.875" bestFit="1" customWidth="1"/>
    <col min="11" max="11" width="18" bestFit="1" customWidth="1"/>
    <col min="12" max="12" width="13.75" bestFit="1" customWidth="1"/>
    <col min="13" max="13" width="14.375" bestFit="1" customWidth="1"/>
    <col min="14" max="14" width="16.375" bestFit="1" customWidth="1"/>
    <col min="15" max="15" width="12.125" bestFit="1" customWidth="1"/>
    <col min="16" max="16" width="12.5" bestFit="1" customWidth="1"/>
    <col min="17" max="17" width="13.75" bestFit="1" customWidth="1"/>
    <col min="18" max="18" width="14.375" bestFit="1" customWidth="1"/>
    <col min="19" max="19" width="16.375" bestFit="1" customWidth="1"/>
    <col min="20" max="20" width="12.125" bestFit="1" customWidth="1"/>
    <col min="21" max="21" width="12.5" bestFit="1" customWidth="1"/>
    <col min="22" max="22" width="13.75" bestFit="1" customWidth="1"/>
    <col min="23" max="23" width="14.375" bestFit="1" customWidth="1"/>
    <col min="24" max="24" width="16.375" bestFit="1" customWidth="1"/>
    <col min="25" max="25" width="12.125" bestFit="1" customWidth="1"/>
    <col min="26" max="26" width="12.5" bestFit="1" customWidth="1"/>
    <col min="27" max="27" width="18.875" bestFit="1" customWidth="1"/>
    <col min="28" max="28" width="19.5" bestFit="1" customWidth="1"/>
    <col min="29" max="29" width="21.625" bestFit="1" customWidth="1"/>
    <col min="30" max="30" width="17.375" bestFit="1" customWidth="1"/>
    <col min="31" max="31" width="17.75" bestFit="1" customWidth="1"/>
  </cols>
  <sheetData>
    <row r="1" spans="1:13" x14ac:dyDescent="0.2">
      <c r="A1" s="12" t="s">
        <v>1214</v>
      </c>
      <c r="B1" t="s">
        <v>4</v>
      </c>
    </row>
    <row r="2" spans="1:13" x14ac:dyDescent="0.2">
      <c r="F2" s="3"/>
      <c r="G2" s="3"/>
    </row>
    <row r="3" spans="1:13" x14ac:dyDescent="0.2">
      <c r="A3" s="12" t="s">
        <v>1446</v>
      </c>
      <c r="B3" s="12" t="s">
        <v>1441</v>
      </c>
    </row>
    <row r="4" spans="1:13" x14ac:dyDescent="0.2">
      <c r="A4" s="12" t="s">
        <v>1212</v>
      </c>
      <c r="B4" t="s">
        <v>13</v>
      </c>
      <c r="C4" t="s">
        <v>0</v>
      </c>
      <c r="D4" t="s">
        <v>25</v>
      </c>
      <c r="E4" t="s">
        <v>6</v>
      </c>
      <c r="F4" t="s">
        <v>1213</v>
      </c>
    </row>
    <row r="5" spans="1:13" x14ac:dyDescent="0.2">
      <c r="A5" s="7" t="s">
        <v>1479</v>
      </c>
      <c r="E5">
        <v>1</v>
      </c>
      <c r="F5">
        <v>1</v>
      </c>
    </row>
    <row r="6" spans="1:13" x14ac:dyDescent="0.2">
      <c r="A6" s="7" t="s">
        <v>1456</v>
      </c>
      <c r="B6">
        <v>1</v>
      </c>
      <c r="C6">
        <v>2</v>
      </c>
      <c r="F6">
        <v>3</v>
      </c>
    </row>
    <row r="7" spans="1:13" x14ac:dyDescent="0.2">
      <c r="A7" s="7" t="s">
        <v>1480</v>
      </c>
      <c r="C7">
        <v>1</v>
      </c>
      <c r="F7">
        <v>1</v>
      </c>
    </row>
    <row r="8" spans="1:13" x14ac:dyDescent="0.2">
      <c r="A8" s="7" t="s">
        <v>1491</v>
      </c>
      <c r="C8">
        <v>6</v>
      </c>
      <c r="D8">
        <v>1</v>
      </c>
      <c r="F8">
        <v>7</v>
      </c>
    </row>
    <row r="9" spans="1:13" x14ac:dyDescent="0.2">
      <c r="A9" s="7" t="s">
        <v>1447</v>
      </c>
      <c r="B9">
        <v>10</v>
      </c>
      <c r="C9">
        <v>3</v>
      </c>
      <c r="E9">
        <v>1</v>
      </c>
      <c r="F9">
        <v>14</v>
      </c>
    </row>
    <row r="10" spans="1:13" x14ac:dyDescent="0.2">
      <c r="A10" s="7" t="s">
        <v>1483</v>
      </c>
      <c r="E10">
        <v>1</v>
      </c>
      <c r="F10">
        <v>1</v>
      </c>
    </row>
    <row r="11" spans="1:13" x14ac:dyDescent="0.2">
      <c r="A11" s="7" t="s">
        <v>1485</v>
      </c>
      <c r="C11">
        <v>1</v>
      </c>
      <c r="F11">
        <v>1</v>
      </c>
      <c r="G11" s="14"/>
    </row>
    <row r="12" spans="1:13" x14ac:dyDescent="0.2">
      <c r="A12" s="7" t="s">
        <v>1487</v>
      </c>
      <c r="C12">
        <v>4</v>
      </c>
      <c r="D12">
        <v>1</v>
      </c>
      <c r="F12">
        <v>5</v>
      </c>
      <c r="G12" s="14"/>
    </row>
    <row r="13" spans="1:13" x14ac:dyDescent="0.2">
      <c r="A13" s="7" t="s">
        <v>1454</v>
      </c>
      <c r="B13">
        <v>2</v>
      </c>
      <c r="C13">
        <v>4</v>
      </c>
      <c r="D13">
        <v>1</v>
      </c>
      <c r="F13">
        <v>7</v>
      </c>
      <c r="G13" s="14"/>
    </row>
    <row r="14" spans="1:13" x14ac:dyDescent="0.2">
      <c r="A14" s="7" t="s">
        <v>1486</v>
      </c>
      <c r="C14">
        <v>4</v>
      </c>
      <c r="F14">
        <v>4</v>
      </c>
      <c r="G14" s="14"/>
    </row>
    <row r="15" spans="1:13" x14ac:dyDescent="0.2">
      <c r="A15" s="7" t="s">
        <v>1484</v>
      </c>
      <c r="C15">
        <v>1</v>
      </c>
      <c r="D15">
        <v>1</v>
      </c>
      <c r="F15">
        <v>2</v>
      </c>
      <c r="G15" s="14"/>
      <c r="M15" s="7"/>
    </row>
    <row r="16" spans="1:13" x14ac:dyDescent="0.2">
      <c r="A16" s="7" t="s">
        <v>1459</v>
      </c>
      <c r="B16">
        <v>1</v>
      </c>
      <c r="C16">
        <v>1</v>
      </c>
      <c r="E16">
        <v>1</v>
      </c>
      <c r="F16">
        <v>3</v>
      </c>
      <c r="G16" s="14"/>
      <c r="M16" s="7"/>
    </row>
    <row r="17" spans="1:13" x14ac:dyDescent="0.2">
      <c r="A17" s="7" t="s">
        <v>1489</v>
      </c>
      <c r="E17">
        <v>1</v>
      </c>
      <c r="F17">
        <v>1</v>
      </c>
      <c r="G17" s="14"/>
      <c r="M17" s="7"/>
    </row>
    <row r="18" spans="1:13" x14ac:dyDescent="0.2">
      <c r="A18" s="7" t="s">
        <v>1490</v>
      </c>
      <c r="E18">
        <v>1</v>
      </c>
      <c r="F18">
        <v>1</v>
      </c>
      <c r="G18" s="14"/>
      <c r="M18" s="7"/>
    </row>
    <row r="19" spans="1:13" x14ac:dyDescent="0.2">
      <c r="A19" s="7" t="s">
        <v>1458</v>
      </c>
      <c r="B19">
        <v>1</v>
      </c>
      <c r="E19">
        <v>2</v>
      </c>
      <c r="F19">
        <v>3</v>
      </c>
      <c r="G19" s="14"/>
      <c r="M19" s="7"/>
    </row>
    <row r="20" spans="1:13" x14ac:dyDescent="0.2">
      <c r="A20" s="7" t="s">
        <v>1488</v>
      </c>
      <c r="C20">
        <v>3</v>
      </c>
      <c r="E20">
        <v>2</v>
      </c>
      <c r="F20">
        <v>5</v>
      </c>
      <c r="M20" s="7"/>
    </row>
    <row r="21" spans="1:13" x14ac:dyDescent="0.2">
      <c r="A21" s="7" t="s">
        <v>1213</v>
      </c>
      <c r="B21">
        <v>15</v>
      </c>
      <c r="C21">
        <v>30</v>
      </c>
      <c r="D21">
        <v>4</v>
      </c>
      <c r="E21">
        <v>10</v>
      </c>
      <c r="F21">
        <v>59</v>
      </c>
      <c r="M21" s="7"/>
    </row>
    <row r="22" spans="1:13" x14ac:dyDescent="0.2">
      <c r="M22" s="7"/>
    </row>
    <row r="23" spans="1:13" x14ac:dyDescent="0.2">
      <c r="M23" s="7"/>
    </row>
    <row r="24" spans="1:13" x14ac:dyDescent="0.2">
      <c r="M24" s="7"/>
    </row>
    <row r="25" spans="1:13" x14ac:dyDescent="0.2">
      <c r="M25" s="7"/>
    </row>
    <row r="26" spans="1:13" x14ac:dyDescent="0.2">
      <c r="M26" s="7"/>
    </row>
    <row r="27" spans="1:13" x14ac:dyDescent="0.2">
      <c r="M27" s="7"/>
    </row>
    <row r="28" spans="1:13" x14ac:dyDescent="0.2">
      <c r="M28" s="7"/>
    </row>
    <row r="29" spans="1:13" x14ac:dyDescent="0.2">
      <c r="M29" s="7"/>
    </row>
    <row r="30" spans="1:13" x14ac:dyDescent="0.2">
      <c r="M30" s="7"/>
    </row>
    <row r="31" spans="1:13" x14ac:dyDescent="0.2">
      <c r="M31" s="7"/>
    </row>
    <row r="32" spans="1:13" x14ac:dyDescent="0.2">
      <c r="M32" s="7"/>
    </row>
    <row r="33" spans="9:13" x14ac:dyDescent="0.2">
      <c r="M33" s="7"/>
    </row>
    <row r="39" spans="9:13" x14ac:dyDescent="0.2">
      <c r="I39" s="1"/>
    </row>
    <row r="40" spans="9:13" x14ac:dyDescent="0.2">
      <c r="I40" s="1"/>
    </row>
    <row r="41" spans="9:13" x14ac:dyDescent="0.2">
      <c r="I4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239"/>
  <sheetViews>
    <sheetView workbookViewId="0">
      <selection activeCell="D10" sqref="D10"/>
    </sheetView>
  </sheetViews>
  <sheetFormatPr defaultRowHeight="11.4" x14ac:dyDescent="0.2"/>
  <cols>
    <col min="1" max="2" width="7.625" customWidth="1"/>
    <col min="3" max="3" width="41.125" customWidth="1"/>
    <col min="4" max="4" width="23.75" customWidth="1"/>
    <col min="5" max="5" width="17.875" customWidth="1"/>
    <col min="6" max="6" width="18.25" customWidth="1"/>
  </cols>
  <sheetData>
    <row r="1" spans="1:10" x14ac:dyDescent="0.2">
      <c r="B1">
        <f>COUNT(B4:B237)</f>
        <v>147</v>
      </c>
      <c r="E1" t="s">
        <v>174</v>
      </c>
      <c r="F1" s="6" t="s">
        <v>482</v>
      </c>
    </row>
    <row r="2" spans="1:10" x14ac:dyDescent="0.2">
      <c r="B2">
        <f>COUNT(B4:B16)</f>
        <v>13</v>
      </c>
      <c r="C2" s="8"/>
      <c r="E2" s="6" t="s">
        <v>469</v>
      </c>
    </row>
    <row r="3" spans="1:10" x14ac:dyDescent="0.2">
      <c r="A3" t="s">
        <v>52</v>
      </c>
      <c r="B3" t="s">
        <v>60</v>
      </c>
      <c r="D3" t="s">
        <v>16</v>
      </c>
      <c r="E3" t="s">
        <v>17</v>
      </c>
      <c r="F3" t="s">
        <v>18</v>
      </c>
      <c r="G3" s="6" t="s">
        <v>468</v>
      </c>
      <c r="I3" s="6" t="s">
        <v>483</v>
      </c>
    </row>
    <row r="4" spans="1:10" x14ac:dyDescent="0.2">
      <c r="B4">
        <v>2013</v>
      </c>
      <c r="C4" t="s">
        <v>19</v>
      </c>
      <c r="D4" t="s">
        <v>36</v>
      </c>
      <c r="E4">
        <v>36400</v>
      </c>
      <c r="F4" t="s">
        <v>0</v>
      </c>
      <c r="G4" s="6" t="s">
        <v>23</v>
      </c>
      <c r="I4">
        <v>2</v>
      </c>
    </row>
    <row r="5" spans="1:10" x14ac:dyDescent="0.2">
      <c r="B5">
        <v>2013</v>
      </c>
      <c r="C5" t="s">
        <v>22</v>
      </c>
      <c r="D5" t="s">
        <v>37</v>
      </c>
      <c r="E5">
        <v>88200</v>
      </c>
      <c r="F5" t="s">
        <v>0</v>
      </c>
      <c r="G5" s="6" t="s">
        <v>470</v>
      </c>
      <c r="I5">
        <v>2</v>
      </c>
    </row>
    <row r="6" spans="1:10" x14ac:dyDescent="0.2">
      <c r="B6">
        <v>2013</v>
      </c>
      <c r="C6" t="s">
        <v>26</v>
      </c>
      <c r="D6" t="s">
        <v>38</v>
      </c>
      <c r="E6">
        <v>460000</v>
      </c>
      <c r="F6" t="s">
        <v>25</v>
      </c>
      <c r="G6" s="6" t="s">
        <v>30</v>
      </c>
      <c r="I6">
        <v>3</v>
      </c>
    </row>
    <row r="7" spans="1:10" x14ac:dyDescent="0.2">
      <c r="B7">
        <v>2013</v>
      </c>
      <c r="C7" t="s">
        <v>29</v>
      </c>
      <c r="D7" t="s">
        <v>38</v>
      </c>
      <c r="E7">
        <v>60000</v>
      </c>
      <c r="F7" t="s">
        <v>13</v>
      </c>
      <c r="G7" s="6" t="s">
        <v>112</v>
      </c>
      <c r="I7">
        <v>1</v>
      </c>
    </row>
    <row r="8" spans="1:10" x14ac:dyDescent="0.2">
      <c r="B8">
        <v>2013</v>
      </c>
      <c r="C8" t="s">
        <v>34</v>
      </c>
      <c r="D8" t="s">
        <v>35</v>
      </c>
      <c r="E8">
        <v>50000</v>
      </c>
      <c r="F8" t="s">
        <v>13</v>
      </c>
      <c r="G8" t="s">
        <v>40</v>
      </c>
      <c r="I8">
        <v>1</v>
      </c>
      <c r="J8" s="6" t="s">
        <v>471</v>
      </c>
    </row>
    <row r="9" spans="1:10" x14ac:dyDescent="0.2">
      <c r="B9">
        <v>2013</v>
      </c>
      <c r="C9" t="s">
        <v>43</v>
      </c>
      <c r="D9" t="s">
        <v>42</v>
      </c>
      <c r="E9">
        <v>40000</v>
      </c>
      <c r="F9" s="6" t="s">
        <v>13</v>
      </c>
      <c r="G9" t="s">
        <v>44</v>
      </c>
      <c r="I9">
        <v>1</v>
      </c>
    </row>
    <row r="10" spans="1:10" x14ac:dyDescent="0.2">
      <c r="B10">
        <v>2013</v>
      </c>
      <c r="C10" t="s">
        <v>45</v>
      </c>
      <c r="D10" t="s">
        <v>46</v>
      </c>
      <c r="E10">
        <v>220000</v>
      </c>
      <c r="F10" s="6" t="s">
        <v>25</v>
      </c>
      <c r="G10" s="6" t="s">
        <v>270</v>
      </c>
      <c r="I10">
        <v>3</v>
      </c>
    </row>
    <row r="11" spans="1:10" x14ac:dyDescent="0.2">
      <c r="B11">
        <v>2013</v>
      </c>
      <c r="C11" t="s">
        <v>90</v>
      </c>
      <c r="D11" t="s">
        <v>89</v>
      </c>
      <c r="E11">
        <v>150000</v>
      </c>
      <c r="F11" t="s">
        <v>13</v>
      </c>
      <c r="G11" s="6" t="s">
        <v>121</v>
      </c>
      <c r="I11">
        <v>1</v>
      </c>
    </row>
    <row r="12" spans="1:10" x14ac:dyDescent="0.2">
      <c r="B12">
        <v>2013</v>
      </c>
      <c r="C12" t="s">
        <v>93</v>
      </c>
      <c r="D12" t="s">
        <v>92</v>
      </c>
      <c r="E12">
        <v>10300</v>
      </c>
      <c r="F12" s="6" t="s">
        <v>0</v>
      </c>
      <c r="G12" s="6" t="s">
        <v>280</v>
      </c>
      <c r="I12">
        <v>2</v>
      </c>
    </row>
    <row r="13" spans="1:10" x14ac:dyDescent="0.2">
      <c r="B13">
        <v>2013</v>
      </c>
      <c r="C13" t="s">
        <v>464</v>
      </c>
      <c r="D13" t="s">
        <v>96</v>
      </c>
      <c r="E13">
        <f>5*7000</f>
        <v>35000</v>
      </c>
      <c r="F13" s="6" t="s">
        <v>13</v>
      </c>
      <c r="G13" s="6" t="s">
        <v>288</v>
      </c>
      <c r="I13">
        <v>1</v>
      </c>
      <c r="J13" s="6" t="s">
        <v>472</v>
      </c>
    </row>
    <row r="14" spans="1:10" x14ac:dyDescent="0.2">
      <c r="B14">
        <v>2013</v>
      </c>
      <c r="C14" t="s">
        <v>99</v>
      </c>
      <c r="D14" t="s">
        <v>98</v>
      </c>
      <c r="E14">
        <v>35000</v>
      </c>
      <c r="F14" t="s">
        <v>13</v>
      </c>
      <c r="G14" s="6" t="s">
        <v>91</v>
      </c>
      <c r="I14">
        <v>1</v>
      </c>
      <c r="J14" s="6" t="s">
        <v>473</v>
      </c>
    </row>
    <row r="15" spans="1:10" x14ac:dyDescent="0.2">
      <c r="B15">
        <v>2013</v>
      </c>
      <c r="C15" t="s">
        <v>101</v>
      </c>
      <c r="D15" s="6" t="s">
        <v>293</v>
      </c>
      <c r="E15">
        <v>10000</v>
      </c>
      <c r="F15" s="6" t="s">
        <v>0</v>
      </c>
      <c r="G15" s="6" t="s">
        <v>124</v>
      </c>
      <c r="I15">
        <v>2</v>
      </c>
      <c r="J15" s="6" t="s">
        <v>474</v>
      </c>
    </row>
    <row r="16" spans="1:10" x14ac:dyDescent="0.2">
      <c r="B16">
        <v>2013</v>
      </c>
      <c r="C16" t="s">
        <v>106</v>
      </c>
      <c r="D16" s="6" t="s">
        <v>131</v>
      </c>
      <c r="E16">
        <v>22000</v>
      </c>
      <c r="F16" t="s">
        <v>13</v>
      </c>
      <c r="G16" s="6" t="s">
        <v>126</v>
      </c>
      <c r="I16">
        <v>1</v>
      </c>
      <c r="J16" t="s">
        <v>107</v>
      </c>
    </row>
    <row r="18" spans="1:11" ht="12" x14ac:dyDescent="0.25">
      <c r="G18" t="s">
        <v>49</v>
      </c>
      <c r="H18" t="s">
        <v>48</v>
      </c>
      <c r="I18">
        <f>SUMPRODUCT(I4:I16,E4:E16)/SUM(E4:E16)</f>
        <v>2.236666940586737</v>
      </c>
      <c r="J18" s="4" t="s">
        <v>0</v>
      </c>
      <c r="K18" t="s">
        <v>109</v>
      </c>
    </row>
    <row r="20" spans="1:11" x14ac:dyDescent="0.2">
      <c r="A20" t="s">
        <v>53</v>
      </c>
      <c r="E20" s="6" t="s">
        <v>481</v>
      </c>
      <c r="I20" t="s">
        <v>28</v>
      </c>
    </row>
    <row r="21" spans="1:11" x14ac:dyDescent="0.2">
      <c r="B21">
        <v>2013</v>
      </c>
      <c r="C21" t="s">
        <v>460</v>
      </c>
      <c r="D21" s="6" t="s">
        <v>479</v>
      </c>
      <c r="E21">
        <v>158223</v>
      </c>
      <c r="F21" t="s">
        <v>0</v>
      </c>
      <c r="G21" s="7">
        <v>10.199999999999999</v>
      </c>
      <c r="I21">
        <v>2</v>
      </c>
      <c r="J21" s="6" t="s">
        <v>480</v>
      </c>
    </row>
    <row r="22" spans="1:11" x14ac:dyDescent="0.2">
      <c r="B22">
        <v>2013</v>
      </c>
      <c r="C22" t="s">
        <v>460</v>
      </c>
      <c r="D22" s="6" t="s">
        <v>478</v>
      </c>
      <c r="E22">
        <v>131356</v>
      </c>
      <c r="F22" s="6" t="s">
        <v>0</v>
      </c>
      <c r="G22" s="7">
        <v>10.199999999999999</v>
      </c>
      <c r="I22">
        <v>2</v>
      </c>
      <c r="J22" s="6" t="s">
        <v>480</v>
      </c>
    </row>
    <row r="23" spans="1:11" x14ac:dyDescent="0.2">
      <c r="B23">
        <v>2013</v>
      </c>
      <c r="C23" t="s">
        <v>459</v>
      </c>
      <c r="D23" t="s">
        <v>54</v>
      </c>
      <c r="E23">
        <v>565183</v>
      </c>
      <c r="F23" s="6" t="s">
        <v>0</v>
      </c>
      <c r="G23" s="7">
        <v>10.199999999999999</v>
      </c>
      <c r="I23">
        <v>2</v>
      </c>
      <c r="J23" s="6" t="s">
        <v>480</v>
      </c>
    </row>
    <row r="24" spans="1:11" x14ac:dyDescent="0.2">
      <c r="B24">
        <v>2013</v>
      </c>
      <c r="C24" t="s">
        <v>459</v>
      </c>
      <c r="D24" t="s">
        <v>56</v>
      </c>
      <c r="E24">
        <v>275549</v>
      </c>
      <c r="F24" s="6" t="s">
        <v>0</v>
      </c>
      <c r="G24" s="7">
        <v>10.199999999999999</v>
      </c>
      <c r="I24">
        <v>2</v>
      </c>
      <c r="J24" s="6" t="s">
        <v>480</v>
      </c>
    </row>
    <row r="25" spans="1:11" x14ac:dyDescent="0.2">
      <c r="B25">
        <v>2013</v>
      </c>
      <c r="C25" t="s">
        <v>475</v>
      </c>
      <c r="D25" s="6" t="s">
        <v>476</v>
      </c>
      <c r="E25">
        <v>150000</v>
      </c>
      <c r="F25" s="6" t="s">
        <v>13</v>
      </c>
      <c r="G25" s="7">
        <v>10.3</v>
      </c>
      <c r="I25">
        <v>1</v>
      </c>
      <c r="J25" s="6" t="s">
        <v>477</v>
      </c>
    </row>
    <row r="26" spans="1:11" x14ac:dyDescent="0.2">
      <c r="B26">
        <v>2013</v>
      </c>
      <c r="C26" t="s">
        <v>484</v>
      </c>
      <c r="D26" s="6" t="s">
        <v>476</v>
      </c>
      <c r="E26">
        <v>275549</v>
      </c>
      <c r="F26" s="6" t="s">
        <v>13</v>
      </c>
      <c r="G26" s="7">
        <v>10.4</v>
      </c>
      <c r="I26">
        <v>1</v>
      </c>
      <c r="J26" s="6" t="s">
        <v>485</v>
      </c>
    </row>
    <row r="27" spans="1:11" x14ac:dyDescent="0.2">
      <c r="B27">
        <v>2013</v>
      </c>
      <c r="C27" t="s">
        <v>486</v>
      </c>
      <c r="D27" s="6" t="s">
        <v>489</v>
      </c>
      <c r="E27">
        <v>50000</v>
      </c>
      <c r="F27" s="6" t="s">
        <v>13</v>
      </c>
      <c r="G27" s="6" t="s">
        <v>487</v>
      </c>
      <c r="I27">
        <v>1</v>
      </c>
      <c r="J27" s="6" t="s">
        <v>488</v>
      </c>
    </row>
    <row r="28" spans="1:11" ht="12" x14ac:dyDescent="0.25">
      <c r="G28" t="s">
        <v>57</v>
      </c>
      <c r="H28" t="s">
        <v>58</v>
      </c>
      <c r="I28">
        <f>SUMPRODUCT(I21:I27,E21:E27)/SUM(E21:E27)</f>
        <v>1.703866464075324</v>
      </c>
      <c r="J28" s="10" t="s">
        <v>0</v>
      </c>
    </row>
    <row r="29" spans="1:11" x14ac:dyDescent="0.2">
      <c r="A29" t="s">
        <v>442</v>
      </c>
    </row>
    <row r="30" spans="1:11" x14ac:dyDescent="0.2">
      <c r="C30" s="6" t="s">
        <v>175</v>
      </c>
      <c r="D30" t="s">
        <v>176</v>
      </c>
      <c r="F30" s="6" t="s">
        <v>0</v>
      </c>
      <c r="G30" t="s">
        <v>177</v>
      </c>
      <c r="I30">
        <v>1</v>
      </c>
      <c r="J30" t="s">
        <v>597</v>
      </c>
    </row>
    <row r="32" spans="1:11" ht="12" x14ac:dyDescent="0.25">
      <c r="J32" s="4" t="s">
        <v>59</v>
      </c>
    </row>
    <row r="35" spans="1:10" x14ac:dyDescent="0.2">
      <c r="A35" t="s">
        <v>61</v>
      </c>
      <c r="E35" s="6" t="s">
        <v>137</v>
      </c>
    </row>
    <row r="36" spans="1:10" x14ac:dyDescent="0.2">
      <c r="B36">
        <v>2013</v>
      </c>
      <c r="C36" t="s">
        <v>71</v>
      </c>
      <c r="D36" s="6" t="s">
        <v>499</v>
      </c>
      <c r="E36">
        <v>1000</v>
      </c>
      <c r="F36" s="6" t="s">
        <v>0</v>
      </c>
      <c r="G36" s="6" t="s">
        <v>172</v>
      </c>
      <c r="I36">
        <v>2</v>
      </c>
      <c r="J36" s="6" t="s">
        <v>500</v>
      </c>
    </row>
    <row r="37" spans="1:10" x14ac:dyDescent="0.2">
      <c r="B37">
        <v>2013</v>
      </c>
      <c r="C37" t="s">
        <v>72</v>
      </c>
      <c r="D37" t="s">
        <v>78</v>
      </c>
      <c r="E37">
        <v>1000</v>
      </c>
      <c r="F37" s="6" t="s">
        <v>13</v>
      </c>
      <c r="G37" s="6" t="s">
        <v>295</v>
      </c>
      <c r="I37">
        <v>1</v>
      </c>
      <c r="J37" s="6" t="s">
        <v>501</v>
      </c>
    </row>
    <row r="38" spans="1:10" x14ac:dyDescent="0.2">
      <c r="B38">
        <v>2013</v>
      </c>
      <c r="C38" t="s">
        <v>73</v>
      </c>
      <c r="D38" t="s">
        <v>77</v>
      </c>
      <c r="E38">
        <v>30</v>
      </c>
      <c r="F38" t="s">
        <v>13</v>
      </c>
      <c r="G38" s="6" t="s">
        <v>130</v>
      </c>
      <c r="I38">
        <v>1.5</v>
      </c>
      <c r="J38" s="6" t="s">
        <v>490</v>
      </c>
    </row>
    <row r="39" spans="1:10" x14ac:dyDescent="0.2">
      <c r="B39">
        <v>2013</v>
      </c>
      <c r="C39" t="s">
        <v>74</v>
      </c>
      <c r="D39" t="s">
        <v>76</v>
      </c>
      <c r="E39">
        <v>200</v>
      </c>
      <c r="F39" t="s">
        <v>13</v>
      </c>
      <c r="G39" s="6" t="s">
        <v>497</v>
      </c>
      <c r="I39">
        <v>1</v>
      </c>
      <c r="J39" s="6" t="s">
        <v>502</v>
      </c>
    </row>
    <row r="40" spans="1:10" x14ac:dyDescent="0.2">
      <c r="B40">
        <v>2013</v>
      </c>
      <c r="C40" t="s">
        <v>75</v>
      </c>
      <c r="D40" s="6" t="s">
        <v>507</v>
      </c>
      <c r="E40">
        <v>100000</v>
      </c>
      <c r="F40" t="s">
        <v>0</v>
      </c>
      <c r="G40" t="s">
        <v>80</v>
      </c>
      <c r="I40">
        <v>3</v>
      </c>
      <c r="J40" s="6" t="s">
        <v>506</v>
      </c>
    </row>
    <row r="41" spans="1:10" x14ac:dyDescent="0.2">
      <c r="B41">
        <v>2013</v>
      </c>
      <c r="C41" t="s">
        <v>81</v>
      </c>
      <c r="D41" t="s">
        <v>87</v>
      </c>
      <c r="E41">
        <v>2000</v>
      </c>
      <c r="F41" t="s">
        <v>0</v>
      </c>
      <c r="G41" s="6" t="s">
        <v>352</v>
      </c>
      <c r="I41">
        <v>2</v>
      </c>
      <c r="J41" s="6" t="s">
        <v>503</v>
      </c>
    </row>
    <row r="42" spans="1:10" x14ac:dyDescent="0.2">
      <c r="B42">
        <v>2013</v>
      </c>
      <c r="C42" t="s">
        <v>85</v>
      </c>
      <c r="D42" t="s">
        <v>86</v>
      </c>
      <c r="E42">
        <v>1500</v>
      </c>
      <c r="F42" s="6" t="s">
        <v>0</v>
      </c>
      <c r="G42" s="6" t="s">
        <v>298</v>
      </c>
      <c r="I42">
        <v>2</v>
      </c>
      <c r="J42" s="6" t="s">
        <v>504</v>
      </c>
    </row>
    <row r="43" spans="1:10" x14ac:dyDescent="0.2">
      <c r="B43">
        <v>2013</v>
      </c>
      <c r="C43" t="s">
        <v>466</v>
      </c>
      <c r="D43" t="s">
        <v>96</v>
      </c>
      <c r="E43">
        <v>2000</v>
      </c>
      <c r="F43" t="s">
        <v>0</v>
      </c>
      <c r="G43" s="6" t="s">
        <v>133</v>
      </c>
      <c r="I43">
        <v>2</v>
      </c>
      <c r="J43" s="6" t="s">
        <v>505</v>
      </c>
    </row>
    <row r="44" spans="1:10" x14ac:dyDescent="0.2">
      <c r="B44">
        <v>2013</v>
      </c>
      <c r="C44" t="s">
        <v>491</v>
      </c>
      <c r="D44" s="6" t="s">
        <v>494</v>
      </c>
      <c r="E44">
        <v>300</v>
      </c>
      <c r="F44" s="6" t="s">
        <v>0</v>
      </c>
      <c r="G44" s="6" t="s">
        <v>492</v>
      </c>
      <c r="I44">
        <v>2</v>
      </c>
      <c r="J44" s="6" t="s">
        <v>498</v>
      </c>
    </row>
    <row r="45" spans="1:10" x14ac:dyDescent="0.2">
      <c r="B45">
        <v>2013</v>
      </c>
      <c r="C45" t="s">
        <v>493</v>
      </c>
      <c r="D45" s="6" t="s">
        <v>495</v>
      </c>
      <c r="E45">
        <v>2000</v>
      </c>
      <c r="F45" s="6" t="s">
        <v>0</v>
      </c>
      <c r="G45" s="6" t="s">
        <v>138</v>
      </c>
      <c r="I45">
        <v>2</v>
      </c>
      <c r="J45" s="6" t="s">
        <v>496</v>
      </c>
    </row>
    <row r="46" spans="1:10" ht="12" x14ac:dyDescent="0.25">
      <c r="G46" t="s">
        <v>88</v>
      </c>
      <c r="H46" t="s">
        <v>48</v>
      </c>
      <c r="I46">
        <f>SUMPRODUCT(E36:E43,I36:I43)/SUM(E36:E43)</f>
        <v>2.9169683467929084</v>
      </c>
      <c r="J46" s="10" t="s">
        <v>25</v>
      </c>
    </row>
    <row r="48" spans="1:10" x14ac:dyDescent="0.2">
      <c r="A48" t="s">
        <v>110</v>
      </c>
      <c r="E48" t="s">
        <v>132</v>
      </c>
    </row>
    <row r="49" spans="1:11" x14ac:dyDescent="0.2">
      <c r="B49">
        <v>2013</v>
      </c>
      <c r="C49" t="s">
        <v>111</v>
      </c>
      <c r="D49" t="s">
        <v>38</v>
      </c>
      <c r="E49">
        <v>80000</v>
      </c>
      <c r="F49" s="6" t="s">
        <v>0</v>
      </c>
      <c r="G49" t="s">
        <v>112</v>
      </c>
      <c r="I49">
        <v>2</v>
      </c>
      <c r="J49" s="6" t="s">
        <v>508</v>
      </c>
    </row>
    <row r="50" spans="1:11" x14ac:dyDescent="0.2">
      <c r="B50">
        <v>2013</v>
      </c>
      <c r="C50" t="s">
        <v>113</v>
      </c>
      <c r="D50" t="s">
        <v>114</v>
      </c>
      <c r="E50">
        <v>35000</v>
      </c>
      <c r="F50" t="s">
        <v>13</v>
      </c>
      <c r="G50" t="s">
        <v>115</v>
      </c>
      <c r="I50">
        <v>1</v>
      </c>
      <c r="J50" s="6" t="s">
        <v>510</v>
      </c>
    </row>
    <row r="51" spans="1:11" x14ac:dyDescent="0.2">
      <c r="B51">
        <v>2013</v>
      </c>
      <c r="C51" t="s">
        <v>117</v>
      </c>
      <c r="D51" t="s">
        <v>46</v>
      </c>
      <c r="E51">
        <v>90000</v>
      </c>
      <c r="F51" t="s">
        <v>0</v>
      </c>
      <c r="G51" s="6" t="s">
        <v>511</v>
      </c>
      <c r="I51">
        <v>2</v>
      </c>
      <c r="J51" s="6" t="s">
        <v>512</v>
      </c>
    </row>
    <row r="52" spans="1:11" x14ac:dyDescent="0.2">
      <c r="B52">
        <v>2013</v>
      </c>
      <c r="C52" t="s">
        <v>119</v>
      </c>
      <c r="D52" t="s">
        <v>120</v>
      </c>
      <c r="E52">
        <v>140000</v>
      </c>
      <c r="F52" t="s">
        <v>0</v>
      </c>
      <c r="G52" s="6" t="s">
        <v>80</v>
      </c>
      <c r="H52" s="6"/>
      <c r="I52">
        <v>2</v>
      </c>
      <c r="J52" s="6" t="s">
        <v>509</v>
      </c>
    </row>
    <row r="53" spans="1:11" x14ac:dyDescent="0.2">
      <c r="B53">
        <v>2013</v>
      </c>
      <c r="C53" t="s">
        <v>123</v>
      </c>
      <c r="D53" s="6" t="s">
        <v>122</v>
      </c>
      <c r="E53">
        <v>7500</v>
      </c>
      <c r="F53" s="6" t="s">
        <v>0</v>
      </c>
      <c r="G53" s="6" t="s">
        <v>66</v>
      </c>
      <c r="I53">
        <v>2</v>
      </c>
      <c r="J53" s="6" t="s">
        <v>508</v>
      </c>
    </row>
    <row r="54" spans="1:11" x14ac:dyDescent="0.2">
      <c r="B54">
        <v>2013</v>
      </c>
      <c r="C54" t="s">
        <v>129</v>
      </c>
      <c r="D54" t="s">
        <v>96</v>
      </c>
      <c r="E54">
        <v>5000</v>
      </c>
      <c r="F54" s="6" t="s">
        <v>0</v>
      </c>
      <c r="G54" s="6" t="s">
        <v>67</v>
      </c>
      <c r="I54">
        <v>2</v>
      </c>
      <c r="J54" s="6" t="s">
        <v>513</v>
      </c>
    </row>
    <row r="55" spans="1:11" x14ac:dyDescent="0.2">
      <c r="B55">
        <v>2012</v>
      </c>
      <c r="C55" t="s">
        <v>128</v>
      </c>
      <c r="D55" s="6" t="s">
        <v>293</v>
      </c>
      <c r="E55">
        <v>9000</v>
      </c>
      <c r="F55" t="s">
        <v>0</v>
      </c>
      <c r="G55" t="s">
        <v>130</v>
      </c>
      <c r="I55">
        <v>2</v>
      </c>
      <c r="J55" s="6" t="s">
        <v>509</v>
      </c>
    </row>
    <row r="56" spans="1:11" x14ac:dyDescent="0.2">
      <c r="B56">
        <v>2013</v>
      </c>
      <c r="C56" t="s">
        <v>465</v>
      </c>
      <c r="D56" s="6" t="s">
        <v>105</v>
      </c>
      <c r="E56">
        <v>30000</v>
      </c>
      <c r="F56" s="6" t="s">
        <v>0</v>
      </c>
      <c r="G56" s="6" t="s">
        <v>65</v>
      </c>
      <c r="I56">
        <v>2</v>
      </c>
      <c r="J56" s="6" t="s">
        <v>509</v>
      </c>
    </row>
    <row r="57" spans="1:11" ht="12" x14ac:dyDescent="0.25">
      <c r="G57" t="s">
        <v>3</v>
      </c>
      <c r="H57" t="s">
        <v>48</v>
      </c>
      <c r="I57">
        <f>SUMPRODUCT(E49:E56,I49:I56)/SUM(E49:E56)</f>
        <v>1.9117276166456494</v>
      </c>
      <c r="J57" s="4" t="s">
        <v>0</v>
      </c>
      <c r="K57" s="6" t="s">
        <v>514</v>
      </c>
    </row>
    <row r="60" spans="1:11" x14ac:dyDescent="0.2">
      <c r="A60" t="s">
        <v>135</v>
      </c>
      <c r="E60" t="s">
        <v>137</v>
      </c>
    </row>
    <row r="61" spans="1:11" x14ac:dyDescent="0.2">
      <c r="B61">
        <v>2013</v>
      </c>
      <c r="C61" t="s">
        <v>136</v>
      </c>
      <c r="D61" t="s">
        <v>62</v>
      </c>
      <c r="E61">
        <v>1000</v>
      </c>
      <c r="F61" s="6" t="s">
        <v>0</v>
      </c>
      <c r="G61" s="6" t="s">
        <v>197</v>
      </c>
      <c r="I61">
        <v>2</v>
      </c>
      <c r="J61" s="6" t="s">
        <v>516</v>
      </c>
    </row>
    <row r="62" spans="1:11" x14ac:dyDescent="0.2">
      <c r="B62">
        <v>2013</v>
      </c>
      <c r="C62" s="6" t="s">
        <v>515</v>
      </c>
      <c r="D62" s="6" t="s">
        <v>118</v>
      </c>
      <c r="E62">
        <v>7000</v>
      </c>
      <c r="F62" s="6" t="s">
        <v>0</v>
      </c>
      <c r="G62" s="6" t="s">
        <v>290</v>
      </c>
      <c r="I62">
        <v>2</v>
      </c>
      <c r="J62" s="6" t="s">
        <v>517</v>
      </c>
    </row>
    <row r="63" spans="1:11" x14ac:dyDescent="0.2">
      <c r="B63">
        <v>2013</v>
      </c>
      <c r="C63" t="s">
        <v>139</v>
      </c>
      <c r="D63" t="s">
        <v>62</v>
      </c>
      <c r="E63">
        <v>16000</v>
      </c>
      <c r="F63" s="6" t="s">
        <v>0</v>
      </c>
      <c r="G63" s="6" t="s">
        <v>231</v>
      </c>
      <c r="I63">
        <v>2</v>
      </c>
      <c r="J63" s="6" t="s">
        <v>517</v>
      </c>
    </row>
    <row r="64" spans="1:11" x14ac:dyDescent="0.2">
      <c r="B64">
        <v>2013</v>
      </c>
      <c r="C64" t="s">
        <v>518</v>
      </c>
      <c r="D64" s="6" t="s">
        <v>118</v>
      </c>
      <c r="E64">
        <v>3000</v>
      </c>
      <c r="F64" s="6" t="s">
        <v>0</v>
      </c>
      <c r="G64" s="6" t="s">
        <v>284</v>
      </c>
      <c r="I64">
        <v>2</v>
      </c>
      <c r="J64" s="6" t="s">
        <v>517</v>
      </c>
    </row>
    <row r="65" spans="2:10" x14ac:dyDescent="0.2">
      <c r="B65">
        <v>2013</v>
      </c>
      <c r="C65" t="s">
        <v>141</v>
      </c>
      <c r="D65" t="s">
        <v>38</v>
      </c>
      <c r="E65">
        <v>20000</v>
      </c>
      <c r="F65" s="6" t="s">
        <v>0</v>
      </c>
      <c r="G65" s="6" t="s">
        <v>303</v>
      </c>
      <c r="I65">
        <v>2</v>
      </c>
      <c r="J65" s="6" t="s">
        <v>519</v>
      </c>
    </row>
    <row r="66" spans="2:10" x14ac:dyDescent="0.2">
      <c r="B66">
        <v>2013</v>
      </c>
      <c r="C66" t="s">
        <v>141</v>
      </c>
      <c r="D66" t="s">
        <v>143</v>
      </c>
      <c r="E66">
        <v>30000</v>
      </c>
      <c r="F66" t="s">
        <v>13</v>
      </c>
      <c r="G66" t="s">
        <v>144</v>
      </c>
      <c r="I66">
        <v>1</v>
      </c>
      <c r="J66" s="6" t="s">
        <v>520</v>
      </c>
    </row>
    <row r="67" spans="2:10" x14ac:dyDescent="0.2">
      <c r="B67">
        <v>2013</v>
      </c>
      <c r="C67" t="s">
        <v>146</v>
      </c>
      <c r="D67" t="s">
        <v>145</v>
      </c>
      <c r="F67" t="s">
        <v>6</v>
      </c>
      <c r="G67" s="6" t="s">
        <v>150</v>
      </c>
      <c r="I67">
        <v>2</v>
      </c>
      <c r="J67" s="6" t="s">
        <v>533</v>
      </c>
    </row>
    <row r="68" spans="2:10" x14ac:dyDescent="0.2">
      <c r="B68">
        <v>2013</v>
      </c>
      <c r="C68" s="6" t="s">
        <v>535</v>
      </c>
      <c r="D68" t="s">
        <v>149</v>
      </c>
      <c r="E68">
        <v>250</v>
      </c>
      <c r="F68" s="6" t="s">
        <v>0</v>
      </c>
      <c r="G68" s="6" t="s">
        <v>534</v>
      </c>
      <c r="I68">
        <v>2</v>
      </c>
      <c r="J68" s="6" t="s">
        <v>536</v>
      </c>
    </row>
    <row r="69" spans="2:10" x14ac:dyDescent="0.2">
      <c r="B69">
        <v>2013</v>
      </c>
      <c r="C69" t="s">
        <v>152</v>
      </c>
      <c r="D69" t="s">
        <v>151</v>
      </c>
      <c r="E69">
        <v>4000</v>
      </c>
      <c r="F69" s="6" t="s">
        <v>0</v>
      </c>
      <c r="G69" s="6" t="s">
        <v>540</v>
      </c>
      <c r="I69">
        <v>2</v>
      </c>
      <c r="J69" s="6" t="s">
        <v>541</v>
      </c>
    </row>
    <row r="70" spans="2:10" x14ac:dyDescent="0.2">
      <c r="B70">
        <v>2013</v>
      </c>
      <c r="C70" t="s">
        <v>539</v>
      </c>
      <c r="D70" s="6" t="s">
        <v>329</v>
      </c>
      <c r="E70">
        <v>500</v>
      </c>
      <c r="F70" s="6" t="s">
        <v>6</v>
      </c>
      <c r="G70" s="6" t="s">
        <v>537</v>
      </c>
      <c r="J70" s="6" t="s">
        <v>538</v>
      </c>
    </row>
    <row r="71" spans="2:10" x14ac:dyDescent="0.2">
      <c r="B71">
        <v>2013</v>
      </c>
      <c r="C71" t="s">
        <v>155</v>
      </c>
      <c r="D71" t="s">
        <v>154</v>
      </c>
      <c r="E71">
        <v>1000</v>
      </c>
      <c r="F71" t="s">
        <v>0</v>
      </c>
      <c r="G71" s="6" t="s">
        <v>542</v>
      </c>
      <c r="I71">
        <v>2</v>
      </c>
      <c r="J71" s="6" t="s">
        <v>543</v>
      </c>
    </row>
    <row r="72" spans="2:10" x14ac:dyDescent="0.2">
      <c r="B72">
        <v>2013</v>
      </c>
      <c r="C72" t="s">
        <v>159</v>
      </c>
      <c r="D72" t="s">
        <v>158</v>
      </c>
      <c r="E72">
        <v>4000</v>
      </c>
      <c r="F72" s="6" t="s">
        <v>0</v>
      </c>
      <c r="G72" s="6" t="s">
        <v>544</v>
      </c>
      <c r="I72">
        <v>2</v>
      </c>
      <c r="J72" s="6" t="s">
        <v>543</v>
      </c>
    </row>
    <row r="73" spans="2:10" x14ac:dyDescent="0.2">
      <c r="B73">
        <v>2013</v>
      </c>
      <c r="C73" t="s">
        <v>161</v>
      </c>
      <c r="D73" t="s">
        <v>160</v>
      </c>
      <c r="F73" t="s">
        <v>6</v>
      </c>
      <c r="G73" s="6" t="s">
        <v>147</v>
      </c>
      <c r="I73">
        <v>2</v>
      </c>
      <c r="J73" s="6" t="s">
        <v>545</v>
      </c>
    </row>
    <row r="74" spans="2:10" x14ac:dyDescent="0.2">
      <c r="B74">
        <v>2013</v>
      </c>
      <c r="C74" t="s">
        <v>163</v>
      </c>
      <c r="D74" t="s">
        <v>96</v>
      </c>
      <c r="E74">
        <v>1000</v>
      </c>
      <c r="F74" t="s">
        <v>13</v>
      </c>
      <c r="G74" s="6" t="s">
        <v>428</v>
      </c>
      <c r="I74">
        <v>1</v>
      </c>
      <c r="J74" s="6" t="s">
        <v>546</v>
      </c>
    </row>
    <row r="75" spans="2:10" x14ac:dyDescent="0.2">
      <c r="B75">
        <v>2013</v>
      </c>
      <c r="C75" t="s">
        <v>166</v>
      </c>
      <c r="D75" s="6" t="s">
        <v>547</v>
      </c>
      <c r="E75">
        <v>500</v>
      </c>
      <c r="F75" s="6" t="s">
        <v>13</v>
      </c>
      <c r="G75" s="6" t="s">
        <v>548</v>
      </c>
      <c r="I75">
        <v>1</v>
      </c>
      <c r="J75" s="6" t="s">
        <v>549</v>
      </c>
    </row>
    <row r="76" spans="2:10" x14ac:dyDescent="0.2">
      <c r="B76">
        <v>2013</v>
      </c>
      <c r="C76" t="s">
        <v>168</v>
      </c>
      <c r="D76" t="s">
        <v>70</v>
      </c>
      <c r="E76">
        <v>10000</v>
      </c>
      <c r="F76" t="s">
        <v>0</v>
      </c>
      <c r="G76" s="6" t="s">
        <v>551</v>
      </c>
      <c r="I76">
        <v>2</v>
      </c>
      <c r="J76" s="6" t="s">
        <v>550</v>
      </c>
    </row>
    <row r="77" spans="2:10" x14ac:dyDescent="0.2">
      <c r="B77">
        <v>2013</v>
      </c>
      <c r="C77" t="s">
        <v>171</v>
      </c>
      <c r="D77" t="s">
        <v>62</v>
      </c>
      <c r="F77" t="s">
        <v>6</v>
      </c>
      <c r="G77" s="6" t="s">
        <v>552</v>
      </c>
      <c r="J77" s="6" t="s">
        <v>538</v>
      </c>
    </row>
    <row r="78" spans="2:10" x14ac:dyDescent="0.2">
      <c r="B78">
        <v>2013</v>
      </c>
      <c r="C78" s="6" t="s">
        <v>526</v>
      </c>
      <c r="D78" t="s">
        <v>329</v>
      </c>
      <c r="E78">
        <v>1000</v>
      </c>
      <c r="F78" t="s">
        <v>0</v>
      </c>
      <c r="G78" s="6" t="s">
        <v>434</v>
      </c>
      <c r="I78">
        <v>2</v>
      </c>
      <c r="J78" s="6" t="s">
        <v>525</v>
      </c>
    </row>
    <row r="79" spans="2:10" x14ac:dyDescent="0.2">
      <c r="B79">
        <v>2013</v>
      </c>
      <c r="C79" s="6" t="s">
        <v>527</v>
      </c>
      <c r="D79" s="6" t="s">
        <v>528</v>
      </c>
      <c r="E79">
        <v>200</v>
      </c>
      <c r="F79" s="6" t="s">
        <v>0</v>
      </c>
      <c r="G79" s="6" t="s">
        <v>529</v>
      </c>
      <c r="I79">
        <v>2</v>
      </c>
      <c r="J79" s="6" t="s">
        <v>530</v>
      </c>
    </row>
    <row r="80" spans="2:10" x14ac:dyDescent="0.2">
      <c r="B80">
        <v>2013</v>
      </c>
      <c r="C80" s="6" t="s">
        <v>521</v>
      </c>
      <c r="D80" s="6" t="s">
        <v>531</v>
      </c>
      <c r="E80">
        <v>3000</v>
      </c>
      <c r="F80" s="6" t="s">
        <v>25</v>
      </c>
      <c r="G80" s="6" t="s">
        <v>217</v>
      </c>
      <c r="I80">
        <v>3</v>
      </c>
      <c r="J80" s="6" t="s">
        <v>522</v>
      </c>
    </row>
    <row r="81" spans="1:11" x14ac:dyDescent="0.2">
      <c r="B81">
        <v>2013</v>
      </c>
      <c r="C81" t="s">
        <v>377</v>
      </c>
      <c r="D81" t="s">
        <v>376</v>
      </c>
      <c r="E81">
        <v>12000</v>
      </c>
      <c r="F81" t="s">
        <v>0</v>
      </c>
      <c r="G81" t="s">
        <v>375</v>
      </c>
      <c r="I81">
        <v>2</v>
      </c>
      <c r="J81" s="6" t="s">
        <v>532</v>
      </c>
    </row>
    <row r="82" spans="1:11" x14ac:dyDescent="0.2">
      <c r="B82">
        <v>2013</v>
      </c>
      <c r="C82" t="s">
        <v>523</v>
      </c>
      <c r="D82" s="6" t="s">
        <v>102</v>
      </c>
      <c r="E82">
        <v>1000</v>
      </c>
      <c r="F82" s="6" t="s">
        <v>25</v>
      </c>
      <c r="G82" s="6" t="s">
        <v>340</v>
      </c>
      <c r="I82">
        <v>3</v>
      </c>
      <c r="J82" s="6" t="s">
        <v>524</v>
      </c>
    </row>
    <row r="83" spans="1:11" ht="12" x14ac:dyDescent="0.25">
      <c r="G83" t="s">
        <v>170</v>
      </c>
      <c r="H83" t="s">
        <v>48</v>
      </c>
      <c r="I83">
        <f>SUMPRODUCT(E61:E82,I61:I82)/SUM(E61:E82)</f>
        <v>1.7531398873971415</v>
      </c>
      <c r="J83" s="10" t="s">
        <v>0</v>
      </c>
      <c r="K83" t="s">
        <v>598</v>
      </c>
    </row>
    <row r="86" spans="1:11" x14ac:dyDescent="0.2">
      <c r="A86" t="s">
        <v>179</v>
      </c>
      <c r="E86" t="s">
        <v>137</v>
      </c>
    </row>
    <row r="88" spans="1:11" x14ac:dyDescent="0.2">
      <c r="B88">
        <v>2013</v>
      </c>
      <c r="C88" t="s">
        <v>553</v>
      </c>
      <c r="D88" t="s">
        <v>557</v>
      </c>
      <c r="E88">
        <v>300000</v>
      </c>
      <c r="F88" t="s">
        <v>13</v>
      </c>
      <c r="G88" t="s">
        <v>558</v>
      </c>
      <c r="I88">
        <v>1</v>
      </c>
      <c r="J88" t="s">
        <v>560</v>
      </c>
    </row>
    <row r="89" spans="1:11" x14ac:dyDescent="0.2">
      <c r="B89">
        <v>2013</v>
      </c>
      <c r="C89" t="s">
        <v>554</v>
      </c>
      <c r="D89" t="s">
        <v>557</v>
      </c>
      <c r="E89">
        <v>40000</v>
      </c>
      <c r="F89" t="s">
        <v>13</v>
      </c>
      <c r="G89" t="s">
        <v>559</v>
      </c>
      <c r="I89">
        <v>1</v>
      </c>
      <c r="J89" t="s">
        <v>560</v>
      </c>
    </row>
    <row r="90" spans="1:11" x14ac:dyDescent="0.2">
      <c r="B90">
        <v>2013</v>
      </c>
      <c r="C90" t="s">
        <v>555</v>
      </c>
      <c r="D90" t="s">
        <v>557</v>
      </c>
      <c r="E90">
        <v>200000</v>
      </c>
      <c r="F90" t="s">
        <v>13</v>
      </c>
      <c r="G90" t="s">
        <v>561</v>
      </c>
      <c r="I90">
        <v>1</v>
      </c>
      <c r="J90" t="s">
        <v>562</v>
      </c>
    </row>
    <row r="91" spans="1:11" x14ac:dyDescent="0.2">
      <c r="B91">
        <v>2013</v>
      </c>
      <c r="C91" t="s">
        <v>556</v>
      </c>
      <c r="D91" t="s">
        <v>557</v>
      </c>
      <c r="E91">
        <v>40000</v>
      </c>
      <c r="F91" t="s">
        <v>25</v>
      </c>
      <c r="G91" t="s">
        <v>563</v>
      </c>
      <c r="I91">
        <v>3</v>
      </c>
      <c r="J91" t="s">
        <v>564</v>
      </c>
    </row>
    <row r="92" spans="1:11" x14ac:dyDescent="0.2">
      <c r="B92">
        <v>2013</v>
      </c>
      <c r="C92" t="s">
        <v>565</v>
      </c>
      <c r="D92" t="s">
        <v>557</v>
      </c>
      <c r="E92">
        <v>2000</v>
      </c>
      <c r="F92" t="s">
        <v>25</v>
      </c>
      <c r="G92" t="s">
        <v>567</v>
      </c>
      <c r="I92">
        <v>3</v>
      </c>
      <c r="J92" t="s">
        <v>568</v>
      </c>
    </row>
    <row r="93" spans="1:11" x14ac:dyDescent="0.2">
      <c r="B93">
        <v>2013</v>
      </c>
      <c r="C93" t="s">
        <v>566</v>
      </c>
      <c r="D93" t="s">
        <v>571</v>
      </c>
      <c r="F93" t="s">
        <v>6</v>
      </c>
      <c r="G93" t="s">
        <v>569</v>
      </c>
      <c r="J93" t="s">
        <v>570</v>
      </c>
    </row>
    <row r="94" spans="1:11" x14ac:dyDescent="0.2">
      <c r="B94">
        <v>2013</v>
      </c>
      <c r="C94" t="s">
        <v>572</v>
      </c>
      <c r="D94" t="s">
        <v>183</v>
      </c>
      <c r="E94">
        <v>2000</v>
      </c>
      <c r="F94" t="s">
        <v>25</v>
      </c>
      <c r="G94" t="s">
        <v>574</v>
      </c>
      <c r="I94">
        <v>3</v>
      </c>
      <c r="J94" t="s">
        <v>573</v>
      </c>
    </row>
    <row r="95" spans="1:11" x14ac:dyDescent="0.2">
      <c r="B95">
        <v>2013</v>
      </c>
      <c r="C95" t="s">
        <v>185</v>
      </c>
      <c r="D95" t="s">
        <v>105</v>
      </c>
      <c r="E95">
        <v>2000</v>
      </c>
      <c r="F95" t="s">
        <v>25</v>
      </c>
      <c r="G95" t="s">
        <v>575</v>
      </c>
      <c r="I95">
        <v>3</v>
      </c>
      <c r="J95" t="s">
        <v>190</v>
      </c>
    </row>
    <row r="98" spans="1:10" ht="12" x14ac:dyDescent="0.25">
      <c r="G98" t="s">
        <v>192</v>
      </c>
      <c r="H98" t="s">
        <v>48</v>
      </c>
      <c r="I98">
        <f>SUMPRODUCT(E87:E96,I87:I96)/SUM(E87:E96)</f>
        <v>1.1569965870307166</v>
      </c>
      <c r="J98" s="4" t="s">
        <v>13</v>
      </c>
    </row>
    <row r="101" spans="1:10" x14ac:dyDescent="0.2">
      <c r="A101" t="s">
        <v>195</v>
      </c>
      <c r="E101" t="s">
        <v>587</v>
      </c>
    </row>
    <row r="102" spans="1:10" x14ac:dyDescent="0.2">
      <c r="B102">
        <v>2013</v>
      </c>
      <c r="C102" t="s">
        <v>196</v>
      </c>
      <c r="D102" t="s">
        <v>193</v>
      </c>
      <c r="E102">
        <v>600000</v>
      </c>
      <c r="F102" t="s">
        <v>0</v>
      </c>
      <c r="G102" t="s">
        <v>202</v>
      </c>
      <c r="I102">
        <v>2</v>
      </c>
      <c r="J102" t="s">
        <v>580</v>
      </c>
    </row>
    <row r="103" spans="1:10" x14ac:dyDescent="0.2">
      <c r="B103">
        <v>2013</v>
      </c>
      <c r="C103" t="s">
        <v>200</v>
      </c>
      <c r="D103" t="s">
        <v>199</v>
      </c>
      <c r="E103">
        <v>316000</v>
      </c>
      <c r="F103" t="s">
        <v>25</v>
      </c>
      <c r="G103" t="s">
        <v>140</v>
      </c>
      <c r="I103">
        <v>2</v>
      </c>
      <c r="J103" t="s">
        <v>577</v>
      </c>
    </row>
    <row r="104" spans="1:10" x14ac:dyDescent="0.2">
      <c r="B104">
        <v>2013</v>
      </c>
      <c r="C104" t="s">
        <v>204</v>
      </c>
      <c r="D104" t="s">
        <v>203</v>
      </c>
      <c r="F104" t="s">
        <v>6</v>
      </c>
      <c r="G104" t="s">
        <v>64</v>
      </c>
      <c r="J104" t="s">
        <v>578</v>
      </c>
    </row>
    <row r="105" spans="1:10" x14ac:dyDescent="0.2">
      <c r="B105">
        <v>2013</v>
      </c>
      <c r="C105" t="s">
        <v>205</v>
      </c>
      <c r="D105" t="s">
        <v>206</v>
      </c>
      <c r="E105">
        <v>110000</v>
      </c>
      <c r="F105" t="s">
        <v>13</v>
      </c>
      <c r="G105" t="s">
        <v>83</v>
      </c>
      <c r="I105">
        <v>1</v>
      </c>
      <c r="J105" t="s">
        <v>576</v>
      </c>
    </row>
    <row r="106" spans="1:10" x14ac:dyDescent="0.2">
      <c r="B106">
        <v>2013</v>
      </c>
      <c r="C106" t="s">
        <v>211</v>
      </c>
      <c r="D106" t="s">
        <v>210</v>
      </c>
      <c r="E106">
        <v>1000000</v>
      </c>
      <c r="F106" t="s">
        <v>0</v>
      </c>
      <c r="G106" t="s">
        <v>167</v>
      </c>
      <c r="I106">
        <v>2</v>
      </c>
      <c r="J106" t="s">
        <v>579</v>
      </c>
    </row>
    <row r="107" spans="1:10" x14ac:dyDescent="0.2">
      <c r="B107">
        <v>2013</v>
      </c>
      <c r="C107" t="s">
        <v>214</v>
      </c>
      <c r="D107" t="s">
        <v>213</v>
      </c>
      <c r="E107">
        <v>61000</v>
      </c>
      <c r="F107" t="s">
        <v>0</v>
      </c>
      <c r="G107" t="s">
        <v>224</v>
      </c>
      <c r="I107">
        <v>2</v>
      </c>
      <c r="J107" t="s">
        <v>581</v>
      </c>
    </row>
    <row r="108" spans="1:10" x14ac:dyDescent="0.2">
      <c r="B108">
        <v>2013</v>
      </c>
      <c r="C108" t="s">
        <v>219</v>
      </c>
      <c r="D108" t="s">
        <v>218</v>
      </c>
      <c r="E108">
        <v>110000</v>
      </c>
      <c r="F108" t="s">
        <v>13</v>
      </c>
      <c r="G108" t="s">
        <v>156</v>
      </c>
      <c r="I108">
        <v>1</v>
      </c>
      <c r="J108" t="s">
        <v>582</v>
      </c>
    </row>
    <row r="109" spans="1:10" x14ac:dyDescent="0.2">
      <c r="B109">
        <v>2013</v>
      </c>
      <c r="C109" t="s">
        <v>221</v>
      </c>
      <c r="D109" t="s">
        <v>222</v>
      </c>
      <c r="E109">
        <v>9500</v>
      </c>
      <c r="F109" t="s">
        <v>0</v>
      </c>
      <c r="G109" t="s">
        <v>584</v>
      </c>
      <c r="I109">
        <v>2</v>
      </c>
      <c r="J109" t="s">
        <v>583</v>
      </c>
    </row>
    <row r="110" spans="1:10" x14ac:dyDescent="0.2">
      <c r="B110">
        <v>2012</v>
      </c>
      <c r="C110" t="s">
        <v>226</v>
      </c>
      <c r="D110" t="s">
        <v>225</v>
      </c>
      <c r="E110">
        <v>5000000</v>
      </c>
      <c r="F110" t="s">
        <v>0</v>
      </c>
      <c r="G110" t="s">
        <v>227</v>
      </c>
      <c r="I110">
        <v>2</v>
      </c>
      <c r="J110" t="s">
        <v>228</v>
      </c>
    </row>
    <row r="111" spans="1:10" x14ac:dyDescent="0.2">
      <c r="B111">
        <v>2013</v>
      </c>
      <c r="C111" t="s">
        <v>232</v>
      </c>
      <c r="D111" t="s">
        <v>230</v>
      </c>
      <c r="E111">
        <v>60000</v>
      </c>
      <c r="F111" t="s">
        <v>0</v>
      </c>
      <c r="G111" t="s">
        <v>336</v>
      </c>
      <c r="I111">
        <v>2</v>
      </c>
      <c r="J111" t="s">
        <v>580</v>
      </c>
    </row>
    <row r="112" spans="1:10" x14ac:dyDescent="0.2">
      <c r="B112">
        <v>2013</v>
      </c>
      <c r="C112" t="s">
        <v>233</v>
      </c>
      <c r="D112" t="s">
        <v>46</v>
      </c>
      <c r="E112">
        <v>300000</v>
      </c>
      <c r="F112" t="s">
        <v>0</v>
      </c>
      <c r="G112" t="s">
        <v>321</v>
      </c>
      <c r="I112">
        <v>2</v>
      </c>
      <c r="J112" t="s">
        <v>585</v>
      </c>
    </row>
    <row r="113" spans="1:11" x14ac:dyDescent="0.2">
      <c r="B113">
        <v>2013</v>
      </c>
      <c r="C113" t="s">
        <v>239</v>
      </c>
      <c r="D113" t="s">
        <v>236</v>
      </c>
      <c r="E113">
        <v>75000</v>
      </c>
      <c r="F113" t="s">
        <v>0</v>
      </c>
      <c r="G113" t="s">
        <v>164</v>
      </c>
      <c r="I113">
        <v>2</v>
      </c>
      <c r="J113" t="s">
        <v>586</v>
      </c>
    </row>
    <row r="115" spans="1:11" ht="12" x14ac:dyDescent="0.25">
      <c r="G115" t="s">
        <v>194</v>
      </c>
      <c r="H115" t="s">
        <v>48</v>
      </c>
      <c r="I115">
        <f>SUMPRODUCT(E102:E113,I102:I113)/SUM(E102:E113)</f>
        <v>1.9712098409998038</v>
      </c>
      <c r="J115" s="4" t="s">
        <v>0</v>
      </c>
    </row>
    <row r="117" spans="1:11" x14ac:dyDescent="0.2">
      <c r="A117" t="s">
        <v>240</v>
      </c>
      <c r="E117" t="s">
        <v>587</v>
      </c>
    </row>
    <row r="118" spans="1:11" x14ac:dyDescent="0.2">
      <c r="B118">
        <v>2012</v>
      </c>
      <c r="C118" t="s">
        <v>241</v>
      </c>
      <c r="D118" t="s">
        <v>243</v>
      </c>
      <c r="E118">
        <v>2250000</v>
      </c>
      <c r="F118" t="s">
        <v>0</v>
      </c>
      <c r="G118" t="s">
        <v>242</v>
      </c>
      <c r="I118">
        <v>2</v>
      </c>
      <c r="J118" t="s">
        <v>588</v>
      </c>
    </row>
    <row r="119" spans="1:11" ht="12" x14ac:dyDescent="0.25">
      <c r="J119" s="4" t="s">
        <v>0</v>
      </c>
    </row>
    <row r="121" spans="1:11" x14ac:dyDescent="0.2">
      <c r="A121" t="s">
        <v>244</v>
      </c>
      <c r="E121" t="s">
        <v>132</v>
      </c>
    </row>
    <row r="122" spans="1:11" ht="12" x14ac:dyDescent="0.25">
      <c r="B122">
        <v>2013</v>
      </c>
      <c r="C122" t="s">
        <v>246</v>
      </c>
      <c r="D122" t="s">
        <v>118</v>
      </c>
      <c r="E122">
        <v>150000</v>
      </c>
      <c r="F122" t="s">
        <v>0</v>
      </c>
      <c r="G122" t="s">
        <v>209</v>
      </c>
      <c r="J122" s="4" t="s">
        <v>0</v>
      </c>
    </row>
    <row r="123" spans="1:11" x14ac:dyDescent="0.2">
      <c r="B123">
        <v>2013</v>
      </c>
      <c r="C123" t="s">
        <v>599</v>
      </c>
      <c r="D123" t="s">
        <v>105</v>
      </c>
      <c r="G123" t="s">
        <v>104</v>
      </c>
      <c r="K123" t="s">
        <v>600</v>
      </c>
    </row>
    <row r="125" spans="1:11" x14ac:dyDescent="0.2">
      <c r="A125" t="s">
        <v>299</v>
      </c>
      <c r="E125" t="s">
        <v>248</v>
      </c>
    </row>
    <row r="126" spans="1:11" x14ac:dyDescent="0.2">
      <c r="B126">
        <v>2013</v>
      </c>
      <c r="C126" t="s">
        <v>247</v>
      </c>
      <c r="D126" t="s">
        <v>38</v>
      </c>
      <c r="E126">
        <v>20000</v>
      </c>
      <c r="F126" t="s">
        <v>25</v>
      </c>
      <c r="G126" t="s">
        <v>249</v>
      </c>
      <c r="I126">
        <v>3</v>
      </c>
      <c r="J126" t="s">
        <v>601</v>
      </c>
    </row>
    <row r="127" spans="1:11" x14ac:dyDescent="0.2">
      <c r="B127">
        <v>2013</v>
      </c>
      <c r="C127" t="s">
        <v>252</v>
      </c>
      <c r="D127" t="s">
        <v>251</v>
      </c>
      <c r="E127">
        <v>2000</v>
      </c>
      <c r="F127" t="s">
        <v>25</v>
      </c>
      <c r="G127" t="s">
        <v>182</v>
      </c>
      <c r="I127">
        <v>3</v>
      </c>
      <c r="J127" t="s">
        <v>602</v>
      </c>
    </row>
    <row r="128" spans="1:11" x14ac:dyDescent="0.2">
      <c r="B128">
        <v>2013</v>
      </c>
      <c r="C128" t="s">
        <v>254</v>
      </c>
      <c r="D128" t="s">
        <v>253</v>
      </c>
      <c r="E128">
        <v>6000</v>
      </c>
      <c r="F128" t="s">
        <v>0</v>
      </c>
      <c r="G128" t="s">
        <v>209</v>
      </c>
      <c r="I128">
        <v>2</v>
      </c>
      <c r="J128" t="s">
        <v>603</v>
      </c>
    </row>
    <row r="130" spans="1:11" ht="12" x14ac:dyDescent="0.25">
      <c r="G130" t="s">
        <v>255</v>
      </c>
      <c r="H130" t="s">
        <v>48</v>
      </c>
      <c r="I130">
        <f>SUMPRODUCT(E126:E128,I126:I128)/SUM(E126:E128)</f>
        <v>2.7857142857142856</v>
      </c>
      <c r="J130" s="4" t="s">
        <v>25</v>
      </c>
      <c r="K130" t="s">
        <v>256</v>
      </c>
    </row>
    <row r="132" spans="1:11" x14ac:dyDescent="0.2">
      <c r="A132" t="s">
        <v>258</v>
      </c>
      <c r="E132" t="s">
        <v>17</v>
      </c>
    </row>
    <row r="133" spans="1:11" ht="12" x14ac:dyDescent="0.25">
      <c r="C133" t="s">
        <v>259</v>
      </c>
      <c r="D133" t="s">
        <v>38</v>
      </c>
      <c r="E133">
        <v>1200000</v>
      </c>
      <c r="F133" t="s">
        <v>25</v>
      </c>
      <c r="G133" t="s">
        <v>260</v>
      </c>
      <c r="J133" s="4" t="s">
        <v>25</v>
      </c>
      <c r="K133" t="s">
        <v>261</v>
      </c>
    </row>
    <row r="136" spans="1:11" x14ac:dyDescent="0.2">
      <c r="A136" t="s">
        <v>262</v>
      </c>
      <c r="E136" t="s">
        <v>132</v>
      </c>
    </row>
    <row r="137" spans="1:11" x14ac:dyDescent="0.2">
      <c r="B137">
        <v>2013</v>
      </c>
      <c r="C137" t="s">
        <v>263</v>
      </c>
      <c r="D137" t="s">
        <v>38</v>
      </c>
      <c r="E137">
        <v>220000</v>
      </c>
      <c r="F137" t="s">
        <v>0</v>
      </c>
      <c r="G137" t="s">
        <v>368</v>
      </c>
      <c r="I137">
        <v>2</v>
      </c>
      <c r="J137" t="s">
        <v>605</v>
      </c>
    </row>
    <row r="138" spans="1:11" x14ac:dyDescent="0.2">
      <c r="B138">
        <v>2013</v>
      </c>
      <c r="C138" t="s">
        <v>266</v>
      </c>
      <c r="D138" t="s">
        <v>114</v>
      </c>
      <c r="E138">
        <v>55000</v>
      </c>
      <c r="F138" t="s">
        <v>0</v>
      </c>
      <c r="G138" t="s">
        <v>267</v>
      </c>
      <c r="I138">
        <v>2</v>
      </c>
      <c r="J138" t="s">
        <v>606</v>
      </c>
    </row>
    <row r="139" spans="1:11" x14ac:dyDescent="0.2">
      <c r="B139">
        <v>2013</v>
      </c>
      <c r="C139" t="s">
        <v>269</v>
      </c>
      <c r="D139" t="s">
        <v>46</v>
      </c>
      <c r="E139">
        <v>65000</v>
      </c>
      <c r="F139" t="s">
        <v>0</v>
      </c>
      <c r="G139" t="s">
        <v>607</v>
      </c>
      <c r="I139">
        <v>2</v>
      </c>
      <c r="J139" t="s">
        <v>608</v>
      </c>
    </row>
    <row r="140" spans="1:11" x14ac:dyDescent="0.2">
      <c r="B140">
        <v>2013</v>
      </c>
      <c r="C140" t="s">
        <v>273</v>
      </c>
      <c r="D140" t="s">
        <v>272</v>
      </c>
      <c r="E140">
        <v>200000</v>
      </c>
      <c r="F140" t="s">
        <v>0</v>
      </c>
      <c r="G140" t="s">
        <v>181</v>
      </c>
      <c r="I140">
        <v>2</v>
      </c>
      <c r="J140" t="s">
        <v>604</v>
      </c>
    </row>
    <row r="143" spans="1:11" ht="12" x14ac:dyDescent="0.25">
      <c r="G143" t="s">
        <v>271</v>
      </c>
      <c r="H143" t="s">
        <v>48</v>
      </c>
      <c r="I143">
        <f>SUMPRODUCT(E137:E140,I137:I140)/SUM(E137:E140)</f>
        <v>2</v>
      </c>
      <c r="J143" s="4" t="s">
        <v>0</v>
      </c>
      <c r="K143" t="s">
        <v>609</v>
      </c>
    </row>
    <row r="145" spans="1:10" x14ac:dyDescent="0.2">
      <c r="A145" t="s">
        <v>277</v>
      </c>
      <c r="E145" t="s">
        <v>595</v>
      </c>
    </row>
    <row r="146" spans="1:10" x14ac:dyDescent="0.2">
      <c r="B146">
        <v>2013</v>
      </c>
      <c r="C146" t="s">
        <v>279</v>
      </c>
      <c r="D146" t="s">
        <v>278</v>
      </c>
      <c r="E146">
        <v>21000</v>
      </c>
      <c r="F146" t="s">
        <v>0</v>
      </c>
      <c r="G146" t="s">
        <v>590</v>
      </c>
      <c r="I146">
        <v>2</v>
      </c>
      <c r="J146" t="s">
        <v>589</v>
      </c>
    </row>
    <row r="147" spans="1:10" x14ac:dyDescent="0.2">
      <c r="B147">
        <v>2013</v>
      </c>
      <c r="C147" t="s">
        <v>283</v>
      </c>
      <c r="D147" t="s">
        <v>282</v>
      </c>
      <c r="E147">
        <v>200000</v>
      </c>
      <c r="F147" t="s">
        <v>59</v>
      </c>
      <c r="G147" t="s">
        <v>591</v>
      </c>
      <c r="I147">
        <v>1.5</v>
      </c>
      <c r="J147" t="s">
        <v>610</v>
      </c>
    </row>
    <row r="148" spans="1:10" x14ac:dyDescent="0.2">
      <c r="B148">
        <v>2013</v>
      </c>
      <c r="C148" t="s">
        <v>286</v>
      </c>
      <c r="D148" t="s">
        <v>96</v>
      </c>
      <c r="E148">
        <v>5000</v>
      </c>
      <c r="F148" t="s">
        <v>13</v>
      </c>
      <c r="G148" t="s">
        <v>593</v>
      </c>
      <c r="I148">
        <v>1</v>
      </c>
      <c r="J148" t="s">
        <v>594</v>
      </c>
    </row>
    <row r="149" spans="1:10" x14ac:dyDescent="0.2">
      <c r="B149">
        <v>2013</v>
      </c>
      <c r="C149" t="s">
        <v>289</v>
      </c>
      <c r="D149" t="s">
        <v>165</v>
      </c>
      <c r="E149">
        <v>5000</v>
      </c>
      <c r="F149" t="s">
        <v>13</v>
      </c>
      <c r="G149" t="s">
        <v>290</v>
      </c>
      <c r="I149">
        <v>1</v>
      </c>
      <c r="J149" t="s">
        <v>291</v>
      </c>
    </row>
    <row r="150" spans="1:10" x14ac:dyDescent="0.2">
      <c r="B150">
        <v>2013</v>
      </c>
      <c r="C150" t="s">
        <v>294</v>
      </c>
      <c r="D150" t="s">
        <v>293</v>
      </c>
      <c r="E150">
        <v>55</v>
      </c>
      <c r="F150" t="s">
        <v>25</v>
      </c>
      <c r="G150" t="s">
        <v>596</v>
      </c>
      <c r="I150">
        <v>3</v>
      </c>
      <c r="J150" t="s">
        <v>292</v>
      </c>
    </row>
    <row r="151" spans="1:10" x14ac:dyDescent="0.2">
      <c r="B151">
        <v>2013</v>
      </c>
      <c r="C151" t="s">
        <v>296</v>
      </c>
      <c r="D151" t="s">
        <v>105</v>
      </c>
      <c r="E151">
        <v>22000</v>
      </c>
      <c r="F151" t="s">
        <v>13</v>
      </c>
      <c r="G151" t="s">
        <v>298</v>
      </c>
      <c r="I151">
        <v>1</v>
      </c>
      <c r="J151" t="s">
        <v>297</v>
      </c>
    </row>
    <row r="152" spans="1:10" x14ac:dyDescent="0.2">
      <c r="B152">
        <v>2013</v>
      </c>
      <c r="C152" t="s">
        <v>491</v>
      </c>
      <c r="D152" t="s">
        <v>494</v>
      </c>
      <c r="E152">
        <v>3000</v>
      </c>
      <c r="F152" t="s">
        <v>6</v>
      </c>
      <c r="G152" t="s">
        <v>592</v>
      </c>
      <c r="J152" t="s">
        <v>291</v>
      </c>
    </row>
    <row r="153" spans="1:10" ht="12" x14ac:dyDescent="0.25">
      <c r="G153" t="s">
        <v>14</v>
      </c>
      <c r="H153" t="s">
        <v>48</v>
      </c>
      <c r="I153">
        <f>SUMPRODUCT(E146:E151,I146:I151)/SUM(E146:E151)</f>
        <v>1.4785916105194523</v>
      </c>
      <c r="J153" s="4" t="s">
        <v>13</v>
      </c>
    </row>
    <row r="155" spans="1:10" x14ac:dyDescent="0.2">
      <c r="A155" t="s">
        <v>300</v>
      </c>
      <c r="E155" t="s">
        <v>248</v>
      </c>
    </row>
    <row r="156" spans="1:10" x14ac:dyDescent="0.2">
      <c r="B156">
        <v>2013</v>
      </c>
      <c r="C156" t="s">
        <v>301</v>
      </c>
      <c r="D156" t="s">
        <v>38</v>
      </c>
      <c r="E156">
        <v>50000</v>
      </c>
      <c r="F156" t="s">
        <v>229</v>
      </c>
      <c r="G156" t="s">
        <v>324</v>
      </c>
      <c r="I156">
        <v>2.5</v>
      </c>
      <c r="J156" t="s">
        <v>611</v>
      </c>
    </row>
    <row r="157" spans="1:10" x14ac:dyDescent="0.2">
      <c r="B157">
        <v>2013</v>
      </c>
      <c r="C157" t="s">
        <v>305</v>
      </c>
      <c r="D157" t="s">
        <v>304</v>
      </c>
      <c r="E157">
        <v>11000</v>
      </c>
      <c r="F157" t="s">
        <v>0</v>
      </c>
      <c r="G157" t="s">
        <v>317</v>
      </c>
      <c r="I157">
        <v>2</v>
      </c>
      <c r="J157" t="s">
        <v>612</v>
      </c>
    </row>
    <row r="158" spans="1:10" x14ac:dyDescent="0.2">
      <c r="B158">
        <v>2013</v>
      </c>
      <c r="C158" t="s">
        <v>315</v>
      </c>
      <c r="D158" t="s">
        <v>314</v>
      </c>
      <c r="E158">
        <v>60000</v>
      </c>
      <c r="F158" t="s">
        <v>0</v>
      </c>
      <c r="G158" t="s">
        <v>313</v>
      </c>
      <c r="I158">
        <v>2</v>
      </c>
      <c r="J158" t="s">
        <v>617</v>
      </c>
    </row>
    <row r="159" spans="1:10" x14ac:dyDescent="0.2">
      <c r="B159">
        <v>2013</v>
      </c>
      <c r="C159" t="s">
        <v>309</v>
      </c>
      <c r="D159" t="s">
        <v>310</v>
      </c>
      <c r="E159">
        <v>7000</v>
      </c>
      <c r="F159" t="s">
        <v>0</v>
      </c>
      <c r="G159" t="s">
        <v>234</v>
      </c>
      <c r="I159">
        <v>2</v>
      </c>
      <c r="J159" t="s">
        <v>312</v>
      </c>
    </row>
    <row r="160" spans="1:10" x14ac:dyDescent="0.2">
      <c r="B160">
        <v>2013</v>
      </c>
      <c r="C160" t="s">
        <v>316</v>
      </c>
      <c r="D160" t="s">
        <v>314</v>
      </c>
      <c r="E160">
        <v>60000</v>
      </c>
      <c r="F160" t="s">
        <v>13</v>
      </c>
      <c r="G160" t="s">
        <v>317</v>
      </c>
      <c r="I160">
        <v>1</v>
      </c>
      <c r="J160" t="s">
        <v>618</v>
      </c>
    </row>
    <row r="161" spans="1:10" x14ac:dyDescent="0.2">
      <c r="B161">
        <v>2013</v>
      </c>
      <c r="C161" t="s">
        <v>319</v>
      </c>
      <c r="D161" t="s">
        <v>320</v>
      </c>
      <c r="E161">
        <v>40000</v>
      </c>
      <c r="F161" t="s">
        <v>0</v>
      </c>
      <c r="G161" t="s">
        <v>613</v>
      </c>
      <c r="I161">
        <v>2</v>
      </c>
      <c r="J161" t="s">
        <v>614</v>
      </c>
    </row>
    <row r="162" spans="1:10" x14ac:dyDescent="0.2">
      <c r="B162">
        <v>2013</v>
      </c>
      <c r="C162" t="s">
        <v>616</v>
      </c>
      <c r="D162" t="s">
        <v>38</v>
      </c>
      <c r="E162">
        <v>20000</v>
      </c>
      <c r="F162" t="s">
        <v>13</v>
      </c>
      <c r="G162" t="s">
        <v>142</v>
      </c>
      <c r="I162">
        <v>1</v>
      </c>
      <c r="J162" t="s">
        <v>615</v>
      </c>
    </row>
    <row r="164" spans="1:10" ht="12" x14ac:dyDescent="0.25">
      <c r="G164" t="s">
        <v>325</v>
      </c>
      <c r="H164" t="s">
        <v>48</v>
      </c>
      <c r="I164">
        <f>SUMPRODUCT(E156:E162,I156:I162)/SUM(E156:E162)</f>
        <v>1.778225806451613</v>
      </c>
      <c r="J164" s="10" t="s">
        <v>0</v>
      </c>
    </row>
    <row r="166" spans="1:10" x14ac:dyDescent="0.2">
      <c r="A166" t="s">
        <v>326</v>
      </c>
      <c r="E166" t="s">
        <v>17</v>
      </c>
    </row>
    <row r="167" spans="1:10" x14ac:dyDescent="0.2">
      <c r="B167">
        <v>2013</v>
      </c>
      <c r="C167" t="s">
        <v>330</v>
      </c>
      <c r="D167" t="s">
        <v>329</v>
      </c>
      <c r="E167">
        <v>400000</v>
      </c>
      <c r="F167" t="s">
        <v>59</v>
      </c>
      <c r="G167" t="s">
        <v>623</v>
      </c>
      <c r="I167">
        <v>1.5</v>
      </c>
      <c r="J167" t="s">
        <v>622</v>
      </c>
    </row>
    <row r="168" spans="1:10" x14ac:dyDescent="0.2">
      <c r="B168">
        <v>2013</v>
      </c>
      <c r="C168" t="s">
        <v>331</v>
      </c>
      <c r="D168" t="s">
        <v>619</v>
      </c>
      <c r="E168">
        <v>400000</v>
      </c>
      <c r="F168" t="s">
        <v>0</v>
      </c>
      <c r="G168" t="s">
        <v>620</v>
      </c>
      <c r="I168">
        <v>2</v>
      </c>
      <c r="J168" t="s">
        <v>621</v>
      </c>
    </row>
    <row r="170" spans="1:10" ht="12" x14ac:dyDescent="0.25">
      <c r="H170" t="s">
        <v>48</v>
      </c>
      <c r="I170">
        <f>SUMPRODUCT(E167:E168,I167:I168)/SUM(E167:E168)</f>
        <v>1.75</v>
      </c>
      <c r="J170" s="10" t="s">
        <v>0</v>
      </c>
    </row>
    <row r="171" spans="1:10" x14ac:dyDescent="0.2">
      <c r="A171" t="s">
        <v>333</v>
      </c>
      <c r="E171" t="s">
        <v>624</v>
      </c>
    </row>
    <row r="172" spans="1:10" x14ac:dyDescent="0.2">
      <c r="B172">
        <v>2013</v>
      </c>
      <c r="C172" t="s">
        <v>438</v>
      </c>
      <c r="D172" t="s">
        <v>437</v>
      </c>
      <c r="E172">
        <v>30000</v>
      </c>
      <c r="F172" t="s">
        <v>0</v>
      </c>
      <c r="G172" t="s">
        <v>447</v>
      </c>
      <c r="I172">
        <v>2</v>
      </c>
      <c r="J172" t="s">
        <v>625</v>
      </c>
    </row>
    <row r="173" spans="1:10" x14ac:dyDescent="0.2">
      <c r="B173">
        <v>2013</v>
      </c>
      <c r="C173" t="s">
        <v>449</v>
      </c>
      <c r="D173" t="s">
        <v>354</v>
      </c>
      <c r="E173">
        <v>10000</v>
      </c>
      <c r="F173" t="s">
        <v>0</v>
      </c>
      <c r="G173" t="s">
        <v>371</v>
      </c>
      <c r="I173">
        <v>2</v>
      </c>
      <c r="J173" t="s">
        <v>626</v>
      </c>
    </row>
    <row r="175" spans="1:10" ht="12" x14ac:dyDescent="0.25">
      <c r="G175" t="s">
        <v>441</v>
      </c>
      <c r="H175" t="s">
        <v>48</v>
      </c>
      <c r="I175">
        <f>SUMPRODUCT(E172:E173,I172:I173)/SUM(E172:E173)</f>
        <v>2</v>
      </c>
      <c r="J175" s="10" t="s">
        <v>0</v>
      </c>
    </row>
    <row r="177" spans="1:10" x14ac:dyDescent="0.2">
      <c r="A177" t="s">
        <v>334</v>
      </c>
      <c r="E177" t="s">
        <v>624</v>
      </c>
    </row>
    <row r="178" spans="1:10" x14ac:dyDescent="0.2">
      <c r="B178">
        <v>2013</v>
      </c>
      <c r="C178" t="s">
        <v>335</v>
      </c>
      <c r="D178" t="s">
        <v>62</v>
      </c>
      <c r="E178">
        <v>570000</v>
      </c>
      <c r="F178" t="s">
        <v>0</v>
      </c>
      <c r="G178" t="s">
        <v>627</v>
      </c>
      <c r="I178">
        <v>2</v>
      </c>
      <c r="J178" t="s">
        <v>628</v>
      </c>
    </row>
    <row r="179" spans="1:10" x14ac:dyDescent="0.2">
      <c r="B179">
        <v>2013</v>
      </c>
      <c r="C179" t="s">
        <v>599</v>
      </c>
      <c r="D179" t="s">
        <v>338</v>
      </c>
      <c r="E179">
        <v>10000</v>
      </c>
      <c r="F179" t="s">
        <v>0</v>
      </c>
      <c r="G179" t="s">
        <v>632</v>
      </c>
      <c r="I179">
        <v>2</v>
      </c>
      <c r="J179" t="s">
        <v>633</v>
      </c>
    </row>
    <row r="180" spans="1:10" x14ac:dyDescent="0.2">
      <c r="B180">
        <v>2013</v>
      </c>
      <c r="C180" t="s">
        <v>342</v>
      </c>
      <c r="D180" t="s">
        <v>165</v>
      </c>
      <c r="E180">
        <v>10000</v>
      </c>
      <c r="F180" t="s">
        <v>0</v>
      </c>
      <c r="G180" t="s">
        <v>635</v>
      </c>
      <c r="I180">
        <v>2</v>
      </c>
      <c r="J180" t="s">
        <v>634</v>
      </c>
    </row>
    <row r="181" spans="1:10" x14ac:dyDescent="0.2">
      <c r="B181">
        <v>2013</v>
      </c>
      <c r="C181" t="s">
        <v>346</v>
      </c>
      <c r="D181" t="s">
        <v>70</v>
      </c>
      <c r="E181">
        <v>142000</v>
      </c>
      <c r="F181" t="s">
        <v>0</v>
      </c>
      <c r="G181" t="s">
        <v>347</v>
      </c>
      <c r="I181">
        <v>2</v>
      </c>
      <c r="J181" t="s">
        <v>636</v>
      </c>
    </row>
    <row r="182" spans="1:10" x14ac:dyDescent="0.2">
      <c r="B182">
        <v>2013</v>
      </c>
      <c r="C182" t="s">
        <v>630</v>
      </c>
      <c r="D182" t="s">
        <v>629</v>
      </c>
      <c r="F182" t="s">
        <v>6</v>
      </c>
      <c r="G182" t="s">
        <v>631</v>
      </c>
      <c r="J182" t="s">
        <v>341</v>
      </c>
    </row>
    <row r="183" spans="1:10" ht="12" x14ac:dyDescent="0.25">
      <c r="G183" t="s">
        <v>348</v>
      </c>
      <c r="H183" t="s">
        <v>48</v>
      </c>
      <c r="I183">
        <f>SUMPRODUCT(E178:E181,I178:I181)/SUM(E178:E181)</f>
        <v>2</v>
      </c>
      <c r="J183" s="4" t="s">
        <v>0</v>
      </c>
    </row>
    <row r="185" spans="1:10" x14ac:dyDescent="0.2">
      <c r="A185" t="s">
        <v>349</v>
      </c>
      <c r="E185" t="s">
        <v>248</v>
      </c>
    </row>
    <row r="186" spans="1:10" x14ac:dyDescent="0.2">
      <c r="B186">
        <v>2012</v>
      </c>
      <c r="C186" t="s">
        <v>351</v>
      </c>
      <c r="D186" t="s">
        <v>350</v>
      </c>
      <c r="F186" t="s">
        <v>6</v>
      </c>
      <c r="G186" t="s">
        <v>352</v>
      </c>
      <c r="J186" t="s">
        <v>637</v>
      </c>
    </row>
    <row r="187" spans="1:10" x14ac:dyDescent="0.2">
      <c r="B187">
        <v>2013</v>
      </c>
      <c r="C187" t="s">
        <v>353</v>
      </c>
      <c r="D187" t="s">
        <v>354</v>
      </c>
      <c r="E187">
        <v>20000</v>
      </c>
      <c r="F187" t="s">
        <v>0</v>
      </c>
      <c r="G187" t="s">
        <v>431</v>
      </c>
      <c r="I187">
        <v>2</v>
      </c>
      <c r="J187" t="s">
        <v>638</v>
      </c>
    </row>
    <row r="188" spans="1:10" x14ac:dyDescent="0.2">
      <c r="B188">
        <v>2012</v>
      </c>
      <c r="C188" t="s">
        <v>358</v>
      </c>
      <c r="D188" t="s">
        <v>359</v>
      </c>
      <c r="E188">
        <v>100000</v>
      </c>
      <c r="F188" t="s">
        <v>0</v>
      </c>
      <c r="G188" t="s">
        <v>360</v>
      </c>
      <c r="I188">
        <v>2</v>
      </c>
      <c r="J188" t="s">
        <v>639</v>
      </c>
    </row>
    <row r="190" spans="1:10" ht="12" x14ac:dyDescent="0.25">
      <c r="G190" t="s">
        <v>361</v>
      </c>
      <c r="H190" t="s">
        <v>48</v>
      </c>
      <c r="I190">
        <f>SUMPRODUCT(E186:E188,I186:I188)/SUM(E186:E188)</f>
        <v>2</v>
      </c>
      <c r="J190" s="4" t="s">
        <v>0</v>
      </c>
    </row>
    <row r="192" spans="1:10" x14ac:dyDescent="0.2">
      <c r="A192" t="s">
        <v>362</v>
      </c>
      <c r="E192" t="s">
        <v>365</v>
      </c>
    </row>
    <row r="193" spans="1:11" x14ac:dyDescent="0.2">
      <c r="B193">
        <v>2012</v>
      </c>
      <c r="C193" t="s">
        <v>364</v>
      </c>
      <c r="D193" t="s">
        <v>363</v>
      </c>
      <c r="E193">
        <v>200000</v>
      </c>
      <c r="F193" t="s">
        <v>0</v>
      </c>
      <c r="G193" t="s">
        <v>368</v>
      </c>
      <c r="I193">
        <v>2</v>
      </c>
      <c r="J193" t="s">
        <v>640</v>
      </c>
    </row>
    <row r="194" spans="1:11" x14ac:dyDescent="0.2">
      <c r="B194">
        <v>2013</v>
      </c>
      <c r="C194" t="s">
        <v>367</v>
      </c>
      <c r="D194" t="s">
        <v>366</v>
      </c>
      <c r="E194">
        <v>200000</v>
      </c>
      <c r="F194" t="s">
        <v>13</v>
      </c>
      <c r="G194" t="s">
        <v>311</v>
      </c>
      <c r="I194">
        <v>1.5</v>
      </c>
      <c r="J194" t="s">
        <v>641</v>
      </c>
    </row>
    <row r="196" spans="1:11" ht="12" x14ac:dyDescent="0.25">
      <c r="G196" t="s">
        <v>9</v>
      </c>
      <c r="H196" t="s">
        <v>48</v>
      </c>
      <c r="I196">
        <f>SUMPRODUCT(E193:E194,I193:I194)/SUM(E193:E194)</f>
        <v>1.75</v>
      </c>
      <c r="J196" s="10" t="s">
        <v>0</v>
      </c>
    </row>
    <row r="198" spans="1:11" x14ac:dyDescent="0.2">
      <c r="A198" t="s">
        <v>379</v>
      </c>
    </row>
    <row r="199" spans="1:11" ht="12" x14ac:dyDescent="0.25">
      <c r="B199">
        <v>2012</v>
      </c>
      <c r="C199" t="s">
        <v>380</v>
      </c>
      <c r="D199" t="s">
        <v>381</v>
      </c>
      <c r="F199" t="s">
        <v>0</v>
      </c>
      <c r="G199" t="s">
        <v>382</v>
      </c>
      <c r="I199">
        <v>2</v>
      </c>
      <c r="J199" s="4" t="s">
        <v>0</v>
      </c>
      <c r="K199" t="s">
        <v>642</v>
      </c>
    </row>
    <row r="202" spans="1:11" x14ac:dyDescent="0.2">
      <c r="A202" t="s">
        <v>378</v>
      </c>
      <c r="E202" t="s">
        <v>137</v>
      </c>
    </row>
    <row r="203" spans="1:11" x14ac:dyDescent="0.2">
      <c r="B203">
        <v>2013</v>
      </c>
      <c r="C203" t="s">
        <v>387</v>
      </c>
      <c r="D203" t="s">
        <v>386</v>
      </c>
      <c r="E203">
        <v>300</v>
      </c>
      <c r="F203" t="s">
        <v>0</v>
      </c>
      <c r="G203" t="s">
        <v>647</v>
      </c>
      <c r="I203">
        <v>2</v>
      </c>
      <c r="J203" t="s">
        <v>648</v>
      </c>
    </row>
    <row r="204" spans="1:11" x14ac:dyDescent="0.2">
      <c r="B204">
        <v>2013</v>
      </c>
      <c r="C204" t="s">
        <v>390</v>
      </c>
      <c r="D204" t="s">
        <v>165</v>
      </c>
      <c r="E204">
        <v>4000</v>
      </c>
      <c r="F204" t="s">
        <v>0</v>
      </c>
      <c r="G204" t="s">
        <v>391</v>
      </c>
      <c r="I204">
        <v>2</v>
      </c>
    </row>
    <row r="205" spans="1:11" x14ac:dyDescent="0.2">
      <c r="B205">
        <v>2012</v>
      </c>
      <c r="C205" t="s">
        <v>396</v>
      </c>
      <c r="D205" t="s">
        <v>461</v>
      </c>
      <c r="E205">
        <v>4500</v>
      </c>
      <c r="F205" t="s">
        <v>0</v>
      </c>
      <c r="G205" t="s">
        <v>392</v>
      </c>
      <c r="I205">
        <v>2</v>
      </c>
      <c r="J205" t="s">
        <v>657</v>
      </c>
    </row>
    <row r="206" spans="1:11" x14ac:dyDescent="0.2">
      <c r="B206">
        <v>2012</v>
      </c>
      <c r="C206" t="s">
        <v>397</v>
      </c>
      <c r="D206" t="s">
        <v>462</v>
      </c>
      <c r="E206">
        <v>6000</v>
      </c>
      <c r="F206" t="s">
        <v>0</v>
      </c>
      <c r="G206" t="s">
        <v>392</v>
      </c>
      <c r="I206">
        <v>2</v>
      </c>
      <c r="J206" t="s">
        <v>657</v>
      </c>
    </row>
    <row r="207" spans="1:11" x14ac:dyDescent="0.2">
      <c r="B207">
        <v>2012</v>
      </c>
      <c r="C207" t="s">
        <v>398</v>
      </c>
      <c r="D207" t="s">
        <v>463</v>
      </c>
      <c r="E207">
        <v>7000</v>
      </c>
      <c r="F207" t="s">
        <v>0</v>
      </c>
      <c r="G207" t="s">
        <v>392</v>
      </c>
      <c r="I207">
        <v>2</v>
      </c>
      <c r="J207" t="s">
        <v>658</v>
      </c>
    </row>
    <row r="208" spans="1:11" x14ac:dyDescent="0.2">
      <c r="B208">
        <v>2013</v>
      </c>
      <c r="C208" t="s">
        <v>412</v>
      </c>
      <c r="D208" t="s">
        <v>399</v>
      </c>
      <c r="E208">
        <v>1200</v>
      </c>
      <c r="F208" t="s">
        <v>0</v>
      </c>
      <c r="G208" t="s">
        <v>207</v>
      </c>
      <c r="I208">
        <v>2</v>
      </c>
      <c r="J208" t="s">
        <v>415</v>
      </c>
    </row>
    <row r="209" spans="2:10" x14ac:dyDescent="0.2">
      <c r="B209">
        <v>2013</v>
      </c>
      <c r="C209" t="s">
        <v>409</v>
      </c>
      <c r="D209" t="s">
        <v>400</v>
      </c>
      <c r="E209">
        <v>2500</v>
      </c>
      <c r="F209" t="s">
        <v>59</v>
      </c>
      <c r="G209" t="s">
        <v>207</v>
      </c>
      <c r="I209">
        <v>1.5</v>
      </c>
    </row>
    <row r="210" spans="2:10" x14ac:dyDescent="0.2">
      <c r="B210">
        <v>2013</v>
      </c>
      <c r="C210" t="s">
        <v>410</v>
      </c>
      <c r="D210" t="s">
        <v>401</v>
      </c>
      <c r="E210">
        <v>4400</v>
      </c>
      <c r="F210" t="s">
        <v>0</v>
      </c>
      <c r="G210" t="s">
        <v>207</v>
      </c>
      <c r="I210">
        <v>2</v>
      </c>
    </row>
    <row r="211" spans="2:10" x14ac:dyDescent="0.2">
      <c r="B211">
        <v>2013</v>
      </c>
      <c r="C211" t="s">
        <v>411</v>
      </c>
      <c r="D211" t="s">
        <v>402</v>
      </c>
      <c r="E211">
        <v>2100</v>
      </c>
      <c r="F211" t="s">
        <v>0</v>
      </c>
      <c r="G211" t="s">
        <v>207</v>
      </c>
      <c r="I211">
        <v>2</v>
      </c>
    </row>
    <row r="212" spans="2:10" x14ac:dyDescent="0.2">
      <c r="B212">
        <v>2013</v>
      </c>
      <c r="C212" t="s">
        <v>407</v>
      </c>
      <c r="D212" t="s">
        <v>403</v>
      </c>
      <c r="E212">
        <v>900</v>
      </c>
      <c r="F212" t="s">
        <v>0</v>
      </c>
      <c r="G212" t="s">
        <v>207</v>
      </c>
      <c r="I212">
        <v>2</v>
      </c>
      <c r="J212" t="s">
        <v>643</v>
      </c>
    </row>
    <row r="213" spans="2:10" x14ac:dyDescent="0.2">
      <c r="B213">
        <v>2013</v>
      </c>
      <c r="C213" t="s">
        <v>408</v>
      </c>
      <c r="D213" t="s">
        <v>404</v>
      </c>
      <c r="E213">
        <v>200</v>
      </c>
      <c r="F213" t="s">
        <v>0</v>
      </c>
      <c r="G213" t="s">
        <v>207</v>
      </c>
      <c r="I213">
        <v>2</v>
      </c>
      <c r="J213" t="s">
        <v>646</v>
      </c>
    </row>
    <row r="214" spans="2:10" x14ac:dyDescent="0.2">
      <c r="B214">
        <v>2013</v>
      </c>
      <c r="C214" t="s">
        <v>414</v>
      </c>
      <c r="D214" t="s">
        <v>405</v>
      </c>
      <c r="E214">
        <v>400</v>
      </c>
      <c r="F214" t="s">
        <v>0</v>
      </c>
      <c r="G214" t="s">
        <v>207</v>
      </c>
      <c r="I214">
        <v>2</v>
      </c>
      <c r="J214" t="s">
        <v>646</v>
      </c>
    </row>
    <row r="215" spans="2:10" x14ac:dyDescent="0.2">
      <c r="B215">
        <v>2013</v>
      </c>
      <c r="C215" t="s">
        <v>413</v>
      </c>
      <c r="D215" t="s">
        <v>406</v>
      </c>
      <c r="E215">
        <v>1000</v>
      </c>
      <c r="F215" t="s">
        <v>0</v>
      </c>
      <c r="G215" t="s">
        <v>207</v>
      </c>
      <c r="I215">
        <v>2</v>
      </c>
      <c r="J215" t="s">
        <v>646</v>
      </c>
    </row>
    <row r="216" spans="2:10" x14ac:dyDescent="0.2">
      <c r="B216">
        <v>2013</v>
      </c>
      <c r="C216" t="s">
        <v>645</v>
      </c>
      <c r="D216" t="s">
        <v>644</v>
      </c>
      <c r="E216">
        <v>600</v>
      </c>
      <c r="F216" t="s">
        <v>0</v>
      </c>
      <c r="G216" t="s">
        <v>207</v>
      </c>
      <c r="I216">
        <v>2</v>
      </c>
      <c r="J216" t="s">
        <v>646</v>
      </c>
    </row>
    <row r="217" spans="2:10" x14ac:dyDescent="0.2">
      <c r="B217">
        <v>2013</v>
      </c>
      <c r="C217" t="s">
        <v>416</v>
      </c>
      <c r="D217" t="s">
        <v>418</v>
      </c>
      <c r="E217">
        <v>600</v>
      </c>
      <c r="F217" t="s">
        <v>0</v>
      </c>
      <c r="G217" t="s">
        <v>428</v>
      </c>
      <c r="I217">
        <v>2</v>
      </c>
    </row>
    <row r="218" spans="2:10" x14ac:dyDescent="0.2">
      <c r="B218">
        <v>2012</v>
      </c>
      <c r="C218" t="s">
        <v>417</v>
      </c>
      <c r="D218" t="s">
        <v>419</v>
      </c>
      <c r="E218">
        <v>8500</v>
      </c>
      <c r="F218" t="s">
        <v>0</v>
      </c>
      <c r="G218" t="s">
        <v>428</v>
      </c>
      <c r="I218">
        <v>2</v>
      </c>
      <c r="J218" t="s">
        <v>652</v>
      </c>
    </row>
    <row r="219" spans="2:10" x14ac:dyDescent="0.2">
      <c r="B219">
        <v>2012</v>
      </c>
      <c r="C219" t="s">
        <v>424</v>
      </c>
      <c r="D219" t="s">
        <v>420</v>
      </c>
      <c r="E219">
        <v>2200</v>
      </c>
      <c r="F219" t="s">
        <v>0</v>
      </c>
      <c r="G219" t="s">
        <v>428</v>
      </c>
      <c r="I219">
        <v>2</v>
      </c>
      <c r="J219" t="s">
        <v>653</v>
      </c>
    </row>
    <row r="220" spans="2:10" x14ac:dyDescent="0.2">
      <c r="B220">
        <v>2012</v>
      </c>
      <c r="C220" t="s">
        <v>425</v>
      </c>
      <c r="D220" t="s">
        <v>421</v>
      </c>
      <c r="E220">
        <v>625</v>
      </c>
      <c r="F220" t="s">
        <v>0</v>
      </c>
      <c r="G220" t="s">
        <v>428</v>
      </c>
      <c r="I220">
        <v>2</v>
      </c>
      <c r="J220" t="s">
        <v>655</v>
      </c>
    </row>
    <row r="221" spans="2:10" x14ac:dyDescent="0.2">
      <c r="B221">
        <v>2012</v>
      </c>
      <c r="C221" t="s">
        <v>426</v>
      </c>
      <c r="D221" t="s">
        <v>422</v>
      </c>
      <c r="E221">
        <v>840</v>
      </c>
      <c r="F221" t="s">
        <v>0</v>
      </c>
      <c r="G221" t="s">
        <v>428</v>
      </c>
      <c r="I221">
        <v>2</v>
      </c>
      <c r="J221" t="s">
        <v>656</v>
      </c>
    </row>
    <row r="222" spans="2:10" x14ac:dyDescent="0.2">
      <c r="B222">
        <v>2012</v>
      </c>
      <c r="C222" t="s">
        <v>427</v>
      </c>
      <c r="D222" t="s">
        <v>423</v>
      </c>
      <c r="E222">
        <v>4000</v>
      </c>
      <c r="F222" t="s">
        <v>0</v>
      </c>
      <c r="G222" t="s">
        <v>428</v>
      </c>
      <c r="I222">
        <v>2</v>
      </c>
      <c r="J222" t="s">
        <v>654</v>
      </c>
    </row>
    <row r="223" spans="2:10" x14ac:dyDescent="0.2">
      <c r="B223">
        <v>2013</v>
      </c>
      <c r="C223" t="s">
        <v>430</v>
      </c>
      <c r="D223" t="s">
        <v>429</v>
      </c>
      <c r="E223">
        <v>3200</v>
      </c>
      <c r="F223" t="s">
        <v>0</v>
      </c>
      <c r="G223" t="s">
        <v>649</v>
      </c>
      <c r="I223">
        <v>2</v>
      </c>
    </row>
    <row r="224" spans="2:10" x14ac:dyDescent="0.2">
      <c r="B224">
        <v>2013</v>
      </c>
      <c r="C224" t="s">
        <v>433</v>
      </c>
      <c r="D224" t="s">
        <v>432</v>
      </c>
      <c r="E224">
        <v>30</v>
      </c>
      <c r="F224" t="s">
        <v>0</v>
      </c>
      <c r="G224" t="s">
        <v>650</v>
      </c>
      <c r="I224">
        <v>2</v>
      </c>
      <c r="J224" t="s">
        <v>651</v>
      </c>
    </row>
    <row r="226" spans="1:10" ht="12" x14ac:dyDescent="0.25">
      <c r="G226" t="s">
        <v>385</v>
      </c>
      <c r="H226" t="s">
        <v>48</v>
      </c>
      <c r="I226">
        <f>SUMPRODUCT(E203:E224,I203:I224)/SUM(E203:E224)</f>
        <v>1.9773119157818313</v>
      </c>
      <c r="J226" s="4" t="s">
        <v>0</v>
      </c>
    </row>
    <row r="228" spans="1:10" x14ac:dyDescent="0.2">
      <c r="A228" t="s">
        <v>435</v>
      </c>
      <c r="E228" t="s">
        <v>132</v>
      </c>
    </row>
    <row r="229" spans="1:10" x14ac:dyDescent="0.2">
      <c r="B229">
        <v>2013</v>
      </c>
      <c r="C229" t="s">
        <v>443</v>
      </c>
      <c r="D229" t="s">
        <v>444</v>
      </c>
      <c r="E229">
        <v>150000</v>
      </c>
      <c r="F229" t="s">
        <v>0</v>
      </c>
      <c r="G229" t="s">
        <v>659</v>
      </c>
      <c r="I229">
        <v>2</v>
      </c>
    </row>
    <row r="230" spans="1:10" x14ac:dyDescent="0.2">
      <c r="B230">
        <v>2013</v>
      </c>
      <c r="C230" t="s">
        <v>446</v>
      </c>
      <c r="D230" t="s">
        <v>329</v>
      </c>
      <c r="E230">
        <v>150000</v>
      </c>
      <c r="F230" t="s">
        <v>59</v>
      </c>
      <c r="G230" t="s">
        <v>440</v>
      </c>
      <c r="I230">
        <v>1.5</v>
      </c>
      <c r="J230" t="s">
        <v>660</v>
      </c>
    </row>
    <row r="232" spans="1:10" ht="12" x14ac:dyDescent="0.25">
      <c r="G232" t="s">
        <v>384</v>
      </c>
      <c r="H232" t="s">
        <v>48</v>
      </c>
      <c r="I232">
        <f>SUMPRODUCT(E229:E230,I229:I230)/SUM(E229:E230)</f>
        <v>1.75</v>
      </c>
      <c r="J232" s="4" t="s">
        <v>0</v>
      </c>
    </row>
    <row r="233" spans="1:10" x14ac:dyDescent="0.2">
      <c r="A233" t="s">
        <v>450</v>
      </c>
      <c r="E233" t="s">
        <v>137</v>
      </c>
    </row>
    <row r="234" spans="1:10" x14ac:dyDescent="0.2">
      <c r="B234">
        <v>2013</v>
      </c>
      <c r="C234" t="s">
        <v>666</v>
      </c>
      <c r="D234" t="s">
        <v>329</v>
      </c>
      <c r="E234">
        <v>1200</v>
      </c>
      <c r="F234" t="s">
        <v>0</v>
      </c>
      <c r="G234" t="s">
        <v>452</v>
      </c>
      <c r="I234">
        <v>2</v>
      </c>
    </row>
    <row r="235" spans="1:10" x14ac:dyDescent="0.2">
      <c r="B235">
        <v>2013</v>
      </c>
      <c r="C235" t="s">
        <v>665</v>
      </c>
      <c r="D235" t="s">
        <v>329</v>
      </c>
      <c r="E235">
        <v>1500</v>
      </c>
      <c r="G235" t="s">
        <v>355</v>
      </c>
      <c r="I235">
        <v>2</v>
      </c>
    </row>
    <row r="236" spans="1:10" x14ac:dyDescent="0.2">
      <c r="B236">
        <v>2013</v>
      </c>
      <c r="C236" t="s">
        <v>453</v>
      </c>
      <c r="D236" t="s">
        <v>376</v>
      </c>
      <c r="E236">
        <v>30000</v>
      </c>
      <c r="F236" t="s">
        <v>0</v>
      </c>
      <c r="G236" t="s">
        <v>95</v>
      </c>
      <c r="I236">
        <v>2</v>
      </c>
      <c r="J236" t="s">
        <v>661</v>
      </c>
    </row>
    <row r="237" spans="1:10" x14ac:dyDescent="0.2">
      <c r="B237">
        <v>2013</v>
      </c>
      <c r="C237" t="s">
        <v>663</v>
      </c>
      <c r="D237" t="s">
        <v>662</v>
      </c>
      <c r="E237">
        <v>10000</v>
      </c>
      <c r="F237" t="s">
        <v>0</v>
      </c>
      <c r="G237" t="s">
        <v>97</v>
      </c>
      <c r="I237">
        <v>2</v>
      </c>
      <c r="J237" t="s">
        <v>664</v>
      </c>
    </row>
    <row r="239" spans="1:10" ht="12" x14ac:dyDescent="0.25">
      <c r="G239" t="s">
        <v>458</v>
      </c>
      <c r="H239" t="s">
        <v>48</v>
      </c>
      <c r="I239">
        <f>SUMPRODUCT(E234:E237,I234:I237)/SUM(E234:E237)</f>
        <v>2</v>
      </c>
      <c r="J239" s="4" t="s">
        <v>0</v>
      </c>
    </row>
  </sheetData>
  <pageMargins left="0.75" right="0.75" top="1" bottom="1" header="0.5" footer="0.5"/>
  <pageSetup paperSize="9" orientation="portrait" verticalDpi="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25"/>
  <sheetViews>
    <sheetView topLeftCell="A142" workbookViewId="0">
      <selection activeCell="H29" sqref="H29"/>
    </sheetView>
  </sheetViews>
  <sheetFormatPr defaultRowHeight="11.4" x14ac:dyDescent="0.2"/>
  <cols>
    <col min="1" max="2" width="7.625" customWidth="1"/>
    <col min="3" max="3" width="41.125" customWidth="1"/>
    <col min="4" max="4" width="23.75" customWidth="1"/>
    <col min="5" max="5" width="17.875" customWidth="1"/>
    <col min="6" max="6" width="18.25" customWidth="1"/>
  </cols>
  <sheetData>
    <row r="1" spans="1:10" x14ac:dyDescent="0.2">
      <c r="B1">
        <f>COUNT(B4:B223)</f>
        <v>130</v>
      </c>
      <c r="E1" t="s">
        <v>174</v>
      </c>
    </row>
    <row r="2" spans="1:10" x14ac:dyDescent="0.2">
      <c r="E2" t="s">
        <v>24</v>
      </c>
    </row>
    <row r="3" spans="1:10" x14ac:dyDescent="0.2">
      <c r="A3" t="s">
        <v>52</v>
      </c>
      <c r="B3" t="s">
        <v>60</v>
      </c>
      <c r="D3" t="s">
        <v>16</v>
      </c>
      <c r="E3" t="s">
        <v>17</v>
      </c>
      <c r="F3" t="s">
        <v>18</v>
      </c>
      <c r="G3" t="s">
        <v>21</v>
      </c>
      <c r="I3" t="s">
        <v>28</v>
      </c>
    </row>
    <row r="4" spans="1:10" x14ac:dyDescent="0.2">
      <c r="B4">
        <v>2010</v>
      </c>
      <c r="C4" t="s">
        <v>19</v>
      </c>
      <c r="D4" t="s">
        <v>36</v>
      </c>
      <c r="E4">
        <v>60000</v>
      </c>
      <c r="F4" t="s">
        <v>0</v>
      </c>
      <c r="G4" t="s">
        <v>20</v>
      </c>
      <c r="I4">
        <v>2</v>
      </c>
    </row>
    <row r="5" spans="1:10" x14ac:dyDescent="0.2">
      <c r="B5">
        <v>2010</v>
      </c>
      <c r="C5" t="s">
        <v>22</v>
      </c>
      <c r="D5" t="s">
        <v>37</v>
      </c>
      <c r="E5">
        <v>700000</v>
      </c>
      <c r="F5" t="s">
        <v>0</v>
      </c>
      <c r="G5" t="s">
        <v>23</v>
      </c>
      <c r="I5">
        <v>2</v>
      </c>
    </row>
    <row r="6" spans="1:10" x14ac:dyDescent="0.2">
      <c r="B6">
        <v>2010</v>
      </c>
      <c r="C6" s="5" t="s">
        <v>26</v>
      </c>
      <c r="D6" t="s">
        <v>38</v>
      </c>
      <c r="E6">
        <v>1100000</v>
      </c>
      <c r="F6" t="s">
        <v>25</v>
      </c>
      <c r="G6" t="s">
        <v>27</v>
      </c>
      <c r="I6">
        <v>3</v>
      </c>
    </row>
    <row r="7" spans="1:10" x14ac:dyDescent="0.2">
      <c r="B7">
        <v>2010</v>
      </c>
      <c r="C7" t="s">
        <v>29</v>
      </c>
      <c r="D7" t="s">
        <v>38</v>
      </c>
      <c r="E7">
        <v>120000</v>
      </c>
      <c r="F7" t="s">
        <v>13</v>
      </c>
      <c r="G7" t="s">
        <v>30</v>
      </c>
      <c r="I7">
        <v>1</v>
      </c>
    </row>
    <row r="8" spans="1:10" x14ac:dyDescent="0.2">
      <c r="B8">
        <v>2010</v>
      </c>
      <c r="C8" t="s">
        <v>31</v>
      </c>
      <c r="D8" t="s">
        <v>39</v>
      </c>
      <c r="E8">
        <v>700000</v>
      </c>
      <c r="F8" t="s">
        <v>13</v>
      </c>
      <c r="G8" t="s">
        <v>33</v>
      </c>
      <c r="I8">
        <v>1</v>
      </c>
      <c r="J8" t="s">
        <v>32</v>
      </c>
    </row>
    <row r="9" spans="1:10" x14ac:dyDescent="0.2">
      <c r="B9">
        <v>2010</v>
      </c>
      <c r="C9" t="s">
        <v>34</v>
      </c>
      <c r="D9" t="s">
        <v>35</v>
      </c>
      <c r="E9">
        <v>60000</v>
      </c>
      <c r="F9" t="s">
        <v>13</v>
      </c>
      <c r="G9" t="s">
        <v>40</v>
      </c>
      <c r="I9">
        <v>1</v>
      </c>
      <c r="J9" t="s">
        <v>41</v>
      </c>
    </row>
    <row r="10" spans="1:10" x14ac:dyDescent="0.2">
      <c r="B10">
        <v>2010</v>
      </c>
      <c r="C10" t="s">
        <v>43</v>
      </c>
      <c r="D10" t="s">
        <v>42</v>
      </c>
      <c r="E10">
        <v>120000</v>
      </c>
      <c r="F10" t="s">
        <v>0</v>
      </c>
      <c r="G10" t="s">
        <v>44</v>
      </c>
      <c r="I10">
        <v>2</v>
      </c>
    </row>
    <row r="11" spans="1:10" x14ac:dyDescent="0.2">
      <c r="B11">
        <v>2010</v>
      </c>
      <c r="C11" t="s">
        <v>45</v>
      </c>
      <c r="D11" t="s">
        <v>46</v>
      </c>
      <c r="E11">
        <v>1000000</v>
      </c>
      <c r="F11" t="s">
        <v>13</v>
      </c>
      <c r="G11" t="s">
        <v>47</v>
      </c>
      <c r="I11">
        <v>1</v>
      </c>
    </row>
    <row r="12" spans="1:10" x14ac:dyDescent="0.2">
      <c r="B12">
        <v>2009</v>
      </c>
      <c r="C12" t="s">
        <v>90</v>
      </c>
      <c r="D12" t="s">
        <v>89</v>
      </c>
      <c r="E12">
        <v>250000</v>
      </c>
      <c r="F12" t="s">
        <v>13</v>
      </c>
      <c r="G12" t="s">
        <v>91</v>
      </c>
      <c r="I12">
        <v>1</v>
      </c>
    </row>
    <row r="13" spans="1:10" x14ac:dyDescent="0.2">
      <c r="B13">
        <v>2009</v>
      </c>
      <c r="C13" t="s">
        <v>93</v>
      </c>
      <c r="D13" t="s">
        <v>92</v>
      </c>
      <c r="E13">
        <v>100000</v>
      </c>
      <c r="F13" t="s">
        <v>6</v>
      </c>
      <c r="G13" t="s">
        <v>95</v>
      </c>
      <c r="I13">
        <v>1</v>
      </c>
      <c r="J13" t="s">
        <v>94</v>
      </c>
    </row>
    <row r="14" spans="1:10" x14ac:dyDescent="0.2">
      <c r="B14">
        <v>2009</v>
      </c>
      <c r="C14" t="s">
        <v>464</v>
      </c>
      <c r="D14" t="s">
        <v>96</v>
      </c>
      <c r="E14">
        <v>20000</v>
      </c>
      <c r="F14" t="s">
        <v>13</v>
      </c>
      <c r="G14" t="s">
        <v>97</v>
      </c>
      <c r="I14">
        <v>1</v>
      </c>
    </row>
    <row r="15" spans="1:10" x14ac:dyDescent="0.2">
      <c r="B15">
        <v>2009</v>
      </c>
      <c r="C15" t="s">
        <v>99</v>
      </c>
      <c r="D15" t="s">
        <v>98</v>
      </c>
      <c r="E15">
        <v>30000</v>
      </c>
      <c r="F15" t="s">
        <v>13</v>
      </c>
      <c r="G15" t="s">
        <v>100</v>
      </c>
      <c r="I15">
        <v>1</v>
      </c>
      <c r="J15" t="s">
        <v>94</v>
      </c>
    </row>
    <row r="16" spans="1:10" x14ac:dyDescent="0.2">
      <c r="B16">
        <v>2009</v>
      </c>
      <c r="C16" t="s">
        <v>101</v>
      </c>
      <c r="D16" t="s">
        <v>102</v>
      </c>
      <c r="E16">
        <v>20000</v>
      </c>
      <c r="F16" t="s">
        <v>6</v>
      </c>
      <c r="G16" t="s">
        <v>104</v>
      </c>
      <c r="I16">
        <v>1</v>
      </c>
      <c r="J16" t="s">
        <v>103</v>
      </c>
    </row>
    <row r="17" spans="1:11" x14ac:dyDescent="0.2">
      <c r="B17">
        <v>2009</v>
      </c>
      <c r="C17" t="s">
        <v>106</v>
      </c>
      <c r="D17" t="s">
        <v>105</v>
      </c>
      <c r="E17">
        <v>40000</v>
      </c>
      <c r="F17" t="s">
        <v>13</v>
      </c>
      <c r="G17" t="s">
        <v>108</v>
      </c>
      <c r="I17">
        <v>1</v>
      </c>
      <c r="J17" t="s">
        <v>107</v>
      </c>
    </row>
    <row r="19" spans="1:11" ht="12" x14ac:dyDescent="0.25">
      <c r="G19" t="s">
        <v>49</v>
      </c>
      <c r="H19" t="s">
        <v>48</v>
      </c>
      <c r="I19">
        <f>SUMPRODUCT(I4:I17,E4:E17)/SUM(E4:E17)</f>
        <v>1.712962962962963</v>
      </c>
      <c r="J19" s="4" t="s">
        <v>0</v>
      </c>
      <c r="K19" t="s">
        <v>109</v>
      </c>
    </row>
    <row r="22" spans="1:11" x14ac:dyDescent="0.2">
      <c r="A22" t="s">
        <v>53</v>
      </c>
      <c r="E22" t="s">
        <v>68</v>
      </c>
      <c r="I22" t="s">
        <v>28</v>
      </c>
    </row>
    <row r="23" spans="1:11" x14ac:dyDescent="0.2">
      <c r="B23">
        <v>2010</v>
      </c>
      <c r="C23" t="s">
        <v>460</v>
      </c>
      <c r="D23" t="s">
        <v>55</v>
      </c>
      <c r="E23">
        <v>1250000</v>
      </c>
      <c r="F23" t="s">
        <v>0</v>
      </c>
      <c r="G23" t="s">
        <v>50</v>
      </c>
      <c r="I23">
        <v>2</v>
      </c>
    </row>
    <row r="24" spans="1:11" x14ac:dyDescent="0.2">
      <c r="B24">
        <v>2010</v>
      </c>
      <c r="C24" t="s">
        <v>459</v>
      </c>
      <c r="D24" t="s">
        <v>54</v>
      </c>
      <c r="E24">
        <v>1500000</v>
      </c>
      <c r="F24" t="s">
        <v>13</v>
      </c>
      <c r="G24" t="s">
        <v>51</v>
      </c>
      <c r="I24">
        <v>1</v>
      </c>
    </row>
    <row r="25" spans="1:11" x14ac:dyDescent="0.2">
      <c r="B25">
        <v>2010</v>
      </c>
      <c r="C25" t="s">
        <v>459</v>
      </c>
      <c r="D25" t="s">
        <v>56</v>
      </c>
      <c r="E25">
        <v>1500000</v>
      </c>
      <c r="F25" t="s">
        <v>13</v>
      </c>
      <c r="I25">
        <v>1</v>
      </c>
    </row>
    <row r="27" spans="1:11" ht="12" x14ac:dyDescent="0.25">
      <c r="G27" t="s">
        <v>57</v>
      </c>
      <c r="H27" t="s">
        <v>58</v>
      </c>
      <c r="I27">
        <f>SUMPRODUCT(I23:I25,E23:E25)/SUM(E23:E25)</f>
        <v>1.2941176470588236</v>
      </c>
      <c r="J27" s="4" t="s">
        <v>13</v>
      </c>
    </row>
    <row r="28" spans="1:11" x14ac:dyDescent="0.2">
      <c r="A28" t="s">
        <v>442</v>
      </c>
    </row>
    <row r="29" spans="1:11" x14ac:dyDescent="0.2">
      <c r="B29">
        <v>2010</v>
      </c>
      <c r="C29" t="s">
        <v>175</v>
      </c>
      <c r="D29" t="s">
        <v>176</v>
      </c>
      <c r="E29">
        <v>1000</v>
      </c>
      <c r="F29" t="s">
        <v>6</v>
      </c>
      <c r="G29" t="s">
        <v>177</v>
      </c>
      <c r="H29">
        <v>1</v>
      </c>
      <c r="J29" t="s">
        <v>178</v>
      </c>
    </row>
    <row r="31" spans="1:11" ht="12" x14ac:dyDescent="0.25">
      <c r="J31" s="4" t="s">
        <v>59</v>
      </c>
    </row>
    <row r="34" spans="1:10" x14ac:dyDescent="0.2">
      <c r="A34" t="s">
        <v>61</v>
      </c>
      <c r="E34" t="s">
        <v>69</v>
      </c>
    </row>
    <row r="35" spans="1:10" x14ac:dyDescent="0.2">
      <c r="B35">
        <v>2010</v>
      </c>
      <c r="C35" t="s">
        <v>71</v>
      </c>
      <c r="D35" t="s">
        <v>62</v>
      </c>
      <c r="E35">
        <v>7000</v>
      </c>
      <c r="F35" t="s">
        <v>1</v>
      </c>
      <c r="G35" t="s">
        <v>64</v>
      </c>
      <c r="I35">
        <v>1.5</v>
      </c>
      <c r="J35" t="s">
        <v>63</v>
      </c>
    </row>
    <row r="36" spans="1:10" x14ac:dyDescent="0.2">
      <c r="B36">
        <v>2009</v>
      </c>
      <c r="C36" t="s">
        <v>72</v>
      </c>
      <c r="D36" t="s">
        <v>78</v>
      </c>
      <c r="E36">
        <v>2000</v>
      </c>
      <c r="F36" t="s">
        <v>13</v>
      </c>
      <c r="G36" t="s">
        <v>65</v>
      </c>
      <c r="I36">
        <v>1</v>
      </c>
    </row>
    <row r="37" spans="1:10" x14ac:dyDescent="0.2">
      <c r="B37">
        <v>2009</v>
      </c>
      <c r="C37" t="s">
        <v>73</v>
      </c>
      <c r="D37" t="s">
        <v>77</v>
      </c>
      <c r="E37">
        <v>300</v>
      </c>
      <c r="F37" t="s">
        <v>13</v>
      </c>
      <c r="G37" t="s">
        <v>66</v>
      </c>
      <c r="I37">
        <v>1</v>
      </c>
    </row>
    <row r="38" spans="1:10" x14ac:dyDescent="0.2">
      <c r="B38">
        <v>2009</v>
      </c>
      <c r="C38" t="s">
        <v>74</v>
      </c>
      <c r="D38" t="s">
        <v>76</v>
      </c>
      <c r="E38">
        <v>650</v>
      </c>
      <c r="F38" t="s">
        <v>13</v>
      </c>
      <c r="G38" t="s">
        <v>67</v>
      </c>
      <c r="I38">
        <v>1</v>
      </c>
    </row>
    <row r="39" spans="1:10" x14ac:dyDescent="0.2">
      <c r="B39">
        <v>2009</v>
      </c>
      <c r="C39" t="s">
        <v>75</v>
      </c>
      <c r="D39" t="s">
        <v>70</v>
      </c>
      <c r="E39">
        <v>200000</v>
      </c>
      <c r="F39" t="s">
        <v>0</v>
      </c>
      <c r="G39" t="s">
        <v>80</v>
      </c>
      <c r="I39">
        <v>2</v>
      </c>
      <c r="J39" t="s">
        <v>79</v>
      </c>
    </row>
    <row r="40" spans="1:10" x14ac:dyDescent="0.2">
      <c r="B40">
        <v>2009</v>
      </c>
      <c r="C40" t="s">
        <v>81</v>
      </c>
      <c r="D40" t="s">
        <v>87</v>
      </c>
      <c r="E40">
        <v>9000</v>
      </c>
      <c r="F40" t="s">
        <v>0</v>
      </c>
      <c r="G40" t="s">
        <v>83</v>
      </c>
      <c r="I40">
        <v>2</v>
      </c>
      <c r="J40" t="s">
        <v>82</v>
      </c>
    </row>
    <row r="41" spans="1:10" x14ac:dyDescent="0.2">
      <c r="B41">
        <v>2009</v>
      </c>
      <c r="C41" t="s">
        <v>85</v>
      </c>
      <c r="D41" t="s">
        <v>86</v>
      </c>
      <c r="E41">
        <v>2000</v>
      </c>
      <c r="F41" t="s">
        <v>13</v>
      </c>
      <c r="G41" t="s">
        <v>84</v>
      </c>
      <c r="I41">
        <v>1</v>
      </c>
    </row>
    <row r="42" spans="1:10" x14ac:dyDescent="0.2">
      <c r="B42">
        <v>2009</v>
      </c>
      <c r="C42" t="s">
        <v>466</v>
      </c>
      <c r="D42" t="s">
        <v>96</v>
      </c>
      <c r="E42">
        <v>1000</v>
      </c>
      <c r="F42" t="s">
        <v>0</v>
      </c>
      <c r="G42" t="s">
        <v>467</v>
      </c>
      <c r="I42">
        <v>2</v>
      </c>
    </row>
    <row r="44" spans="1:10" ht="12" x14ac:dyDescent="0.25">
      <c r="G44" t="s">
        <v>88</v>
      </c>
      <c r="H44" t="s">
        <v>48</v>
      </c>
      <c r="I44">
        <f>SUMPRODUCT(E35:E42,I35:I42)/SUM(E35:E42)</f>
        <v>1.9619283622437487</v>
      </c>
      <c r="J44" s="4" t="s">
        <v>0</v>
      </c>
    </row>
    <row r="46" spans="1:10" x14ac:dyDescent="0.2">
      <c r="A46" t="s">
        <v>110</v>
      </c>
      <c r="E46" t="s">
        <v>132</v>
      </c>
    </row>
    <row r="47" spans="1:10" x14ac:dyDescent="0.2">
      <c r="B47">
        <v>2010</v>
      </c>
      <c r="C47" s="5" t="s">
        <v>111</v>
      </c>
      <c r="D47" t="s">
        <v>38</v>
      </c>
      <c r="E47">
        <v>200000</v>
      </c>
      <c r="F47" t="s">
        <v>25</v>
      </c>
      <c r="G47" t="s">
        <v>112</v>
      </c>
      <c r="I47">
        <v>3</v>
      </c>
    </row>
    <row r="48" spans="1:10" x14ac:dyDescent="0.2">
      <c r="B48">
        <v>2010</v>
      </c>
      <c r="C48" t="s">
        <v>113</v>
      </c>
      <c r="D48" t="s">
        <v>114</v>
      </c>
      <c r="E48">
        <v>100000</v>
      </c>
      <c r="F48" t="s">
        <v>13</v>
      </c>
      <c r="G48" t="s">
        <v>115</v>
      </c>
      <c r="I48">
        <v>1</v>
      </c>
    </row>
    <row r="49" spans="1:11" x14ac:dyDescent="0.2">
      <c r="B49">
        <v>2010</v>
      </c>
      <c r="C49" t="s">
        <v>117</v>
      </c>
      <c r="D49" t="s">
        <v>46</v>
      </c>
      <c r="E49">
        <v>150000</v>
      </c>
      <c r="F49" t="s">
        <v>0</v>
      </c>
      <c r="G49" t="s">
        <v>116</v>
      </c>
      <c r="I49">
        <v>2</v>
      </c>
    </row>
    <row r="50" spans="1:11" x14ac:dyDescent="0.2">
      <c r="B50">
        <v>2009</v>
      </c>
      <c r="C50" t="s">
        <v>119</v>
      </c>
      <c r="D50" t="s">
        <v>120</v>
      </c>
      <c r="E50">
        <v>500000</v>
      </c>
      <c r="F50" t="s">
        <v>0</v>
      </c>
      <c r="G50" t="s">
        <v>121</v>
      </c>
      <c r="I50">
        <v>2</v>
      </c>
    </row>
    <row r="51" spans="1:11" x14ac:dyDescent="0.2">
      <c r="B51">
        <v>2009</v>
      </c>
      <c r="C51" t="s">
        <v>123</v>
      </c>
      <c r="D51" t="s">
        <v>122</v>
      </c>
      <c r="E51">
        <v>50000</v>
      </c>
      <c r="F51" t="s">
        <v>6</v>
      </c>
      <c r="G51" t="s">
        <v>124</v>
      </c>
      <c r="I51">
        <v>2</v>
      </c>
      <c r="J51" t="s">
        <v>125</v>
      </c>
    </row>
    <row r="52" spans="1:11" x14ac:dyDescent="0.2">
      <c r="B52">
        <v>2009</v>
      </c>
      <c r="C52" t="s">
        <v>129</v>
      </c>
      <c r="D52" t="s">
        <v>96</v>
      </c>
      <c r="E52">
        <v>20000</v>
      </c>
      <c r="F52" t="s">
        <v>6</v>
      </c>
      <c r="G52" t="s">
        <v>126</v>
      </c>
      <c r="I52">
        <v>2</v>
      </c>
      <c r="J52" t="s">
        <v>127</v>
      </c>
    </row>
    <row r="53" spans="1:11" x14ac:dyDescent="0.2">
      <c r="B53">
        <v>2009</v>
      </c>
      <c r="C53" t="s">
        <v>128</v>
      </c>
      <c r="D53" t="s">
        <v>102</v>
      </c>
      <c r="E53">
        <v>20000</v>
      </c>
      <c r="F53" t="s">
        <v>0</v>
      </c>
      <c r="G53" t="s">
        <v>130</v>
      </c>
      <c r="I53">
        <v>2</v>
      </c>
    </row>
    <row r="54" spans="1:11" x14ac:dyDescent="0.2">
      <c r="B54">
        <v>2009</v>
      </c>
      <c r="C54" t="s">
        <v>465</v>
      </c>
      <c r="D54" t="s">
        <v>131</v>
      </c>
      <c r="E54">
        <v>80000</v>
      </c>
      <c r="F54" t="s">
        <v>13</v>
      </c>
      <c r="G54" t="s">
        <v>133</v>
      </c>
      <c r="I54">
        <v>1</v>
      </c>
    </row>
    <row r="56" spans="1:11" ht="12" x14ac:dyDescent="0.25">
      <c r="G56" t="s">
        <v>3</v>
      </c>
      <c r="H56" t="s">
        <v>48</v>
      </c>
      <c r="I56">
        <f>SUMPRODUCT(E47:E54,I47:I54)/SUM(E47:E54)</f>
        <v>2.0178571428571428</v>
      </c>
      <c r="J56" s="4" t="s">
        <v>0</v>
      </c>
      <c r="K56" t="s">
        <v>134</v>
      </c>
    </row>
    <row r="58" spans="1:11" x14ac:dyDescent="0.2">
      <c r="A58" t="s">
        <v>135</v>
      </c>
      <c r="E58" t="s">
        <v>137</v>
      </c>
    </row>
    <row r="59" spans="1:11" x14ac:dyDescent="0.2">
      <c r="B59">
        <v>2010</v>
      </c>
      <c r="C59" t="s">
        <v>136</v>
      </c>
      <c r="D59" t="s">
        <v>62</v>
      </c>
      <c r="E59">
        <v>2500</v>
      </c>
      <c r="F59" t="s">
        <v>6</v>
      </c>
      <c r="G59" t="s">
        <v>138</v>
      </c>
      <c r="I59">
        <v>1</v>
      </c>
    </row>
    <row r="60" spans="1:11" x14ac:dyDescent="0.2">
      <c r="B60">
        <v>2010</v>
      </c>
      <c r="C60" t="s">
        <v>139</v>
      </c>
      <c r="D60" t="s">
        <v>62</v>
      </c>
      <c r="E60">
        <v>15000</v>
      </c>
      <c r="F60" t="s">
        <v>6</v>
      </c>
      <c r="G60" t="s">
        <v>140</v>
      </c>
      <c r="I60">
        <v>1</v>
      </c>
    </row>
    <row r="61" spans="1:11" x14ac:dyDescent="0.2">
      <c r="B61">
        <v>2010</v>
      </c>
      <c r="C61" t="s">
        <v>141</v>
      </c>
      <c r="D61" t="s">
        <v>38</v>
      </c>
      <c r="E61">
        <v>25000</v>
      </c>
      <c r="F61" t="s">
        <v>13</v>
      </c>
      <c r="G61" t="s">
        <v>142</v>
      </c>
      <c r="I61">
        <v>1</v>
      </c>
    </row>
    <row r="62" spans="1:11" x14ac:dyDescent="0.2">
      <c r="B62">
        <v>2010</v>
      </c>
      <c r="C62" t="s">
        <v>141</v>
      </c>
      <c r="D62" t="s">
        <v>143</v>
      </c>
      <c r="E62">
        <v>40000</v>
      </c>
      <c r="F62" t="s">
        <v>13</v>
      </c>
      <c r="G62" t="s">
        <v>144</v>
      </c>
      <c r="I62">
        <v>1</v>
      </c>
    </row>
    <row r="63" spans="1:11" x14ac:dyDescent="0.2">
      <c r="B63">
        <v>2009</v>
      </c>
      <c r="C63" t="s">
        <v>146</v>
      </c>
      <c r="D63" t="s">
        <v>145</v>
      </c>
      <c r="E63">
        <v>70</v>
      </c>
      <c r="F63" t="s">
        <v>6</v>
      </c>
      <c r="G63" t="s">
        <v>147</v>
      </c>
      <c r="I63">
        <v>1</v>
      </c>
    </row>
    <row r="64" spans="1:11" x14ac:dyDescent="0.2">
      <c r="B64">
        <v>2009</v>
      </c>
      <c r="C64" t="s">
        <v>148</v>
      </c>
      <c r="D64" t="s">
        <v>149</v>
      </c>
      <c r="E64">
        <v>300</v>
      </c>
      <c r="F64" t="s">
        <v>6</v>
      </c>
      <c r="G64" t="s">
        <v>150</v>
      </c>
      <c r="I64">
        <v>1</v>
      </c>
    </row>
    <row r="65" spans="1:11" x14ac:dyDescent="0.2">
      <c r="B65">
        <v>2009</v>
      </c>
      <c r="C65" t="s">
        <v>152</v>
      </c>
      <c r="D65" t="s">
        <v>151</v>
      </c>
      <c r="E65">
        <v>6000</v>
      </c>
      <c r="F65" t="s">
        <v>0</v>
      </c>
      <c r="G65" t="s">
        <v>153</v>
      </c>
      <c r="I65">
        <v>2</v>
      </c>
    </row>
    <row r="66" spans="1:11" x14ac:dyDescent="0.2">
      <c r="B66">
        <v>2009</v>
      </c>
      <c r="C66" t="s">
        <v>155</v>
      </c>
      <c r="D66" t="s">
        <v>154</v>
      </c>
      <c r="E66">
        <v>1000</v>
      </c>
      <c r="F66" t="s">
        <v>0</v>
      </c>
      <c r="G66" t="s">
        <v>156</v>
      </c>
      <c r="I66">
        <v>2</v>
      </c>
    </row>
    <row r="67" spans="1:11" x14ac:dyDescent="0.2">
      <c r="B67">
        <v>2009</v>
      </c>
      <c r="C67" t="s">
        <v>159</v>
      </c>
      <c r="D67" t="s">
        <v>158</v>
      </c>
      <c r="E67">
        <v>4000</v>
      </c>
      <c r="F67" t="s">
        <v>13</v>
      </c>
      <c r="G67" t="s">
        <v>157</v>
      </c>
      <c r="I67">
        <v>1</v>
      </c>
    </row>
    <row r="68" spans="1:11" x14ac:dyDescent="0.2">
      <c r="B68">
        <v>2009</v>
      </c>
      <c r="C68" t="s">
        <v>161</v>
      </c>
      <c r="D68" t="s">
        <v>160</v>
      </c>
      <c r="E68">
        <v>1000</v>
      </c>
      <c r="F68" t="s">
        <v>6</v>
      </c>
      <c r="G68" t="s">
        <v>162</v>
      </c>
      <c r="I68">
        <v>1</v>
      </c>
    </row>
    <row r="69" spans="1:11" x14ac:dyDescent="0.2">
      <c r="B69">
        <v>2009</v>
      </c>
      <c r="C69" t="s">
        <v>163</v>
      </c>
      <c r="D69" t="s">
        <v>96</v>
      </c>
      <c r="E69">
        <v>2000</v>
      </c>
      <c r="F69" t="s">
        <v>13</v>
      </c>
      <c r="G69" t="s">
        <v>164</v>
      </c>
      <c r="I69">
        <v>1</v>
      </c>
    </row>
    <row r="70" spans="1:11" x14ac:dyDescent="0.2">
      <c r="B70">
        <v>2009</v>
      </c>
      <c r="C70" t="s">
        <v>166</v>
      </c>
      <c r="D70" t="s">
        <v>165</v>
      </c>
      <c r="E70">
        <v>1000</v>
      </c>
      <c r="F70" t="s">
        <v>0</v>
      </c>
      <c r="G70" t="s">
        <v>167</v>
      </c>
      <c r="I70">
        <v>2</v>
      </c>
    </row>
    <row r="71" spans="1:11" x14ac:dyDescent="0.2">
      <c r="B71">
        <v>2009</v>
      </c>
      <c r="C71" t="s">
        <v>168</v>
      </c>
      <c r="D71" t="s">
        <v>70</v>
      </c>
      <c r="E71">
        <v>20000</v>
      </c>
      <c r="F71" t="s">
        <v>0</v>
      </c>
      <c r="G71" t="s">
        <v>169</v>
      </c>
      <c r="I71">
        <v>2</v>
      </c>
    </row>
    <row r="72" spans="1:11" x14ac:dyDescent="0.2">
      <c r="B72">
        <v>2010</v>
      </c>
      <c r="C72" t="s">
        <v>171</v>
      </c>
      <c r="D72" t="s">
        <v>62</v>
      </c>
      <c r="E72">
        <v>600</v>
      </c>
      <c r="F72" t="s">
        <v>6</v>
      </c>
      <c r="G72" t="s">
        <v>172</v>
      </c>
      <c r="I72">
        <v>1</v>
      </c>
    </row>
    <row r="73" spans="1:11" x14ac:dyDescent="0.2">
      <c r="B73">
        <v>2009</v>
      </c>
      <c r="C73" t="s">
        <v>370</v>
      </c>
      <c r="D73" t="s">
        <v>329</v>
      </c>
      <c r="E73">
        <v>1000</v>
      </c>
      <c r="F73" t="s">
        <v>0</v>
      </c>
      <c r="G73" t="s">
        <v>371</v>
      </c>
      <c r="I73">
        <v>2</v>
      </c>
    </row>
    <row r="74" spans="1:11" x14ac:dyDescent="0.2">
      <c r="B74">
        <v>2009</v>
      </c>
      <c r="C74" t="s">
        <v>373</v>
      </c>
      <c r="D74" t="s">
        <v>372</v>
      </c>
      <c r="E74">
        <v>2000</v>
      </c>
      <c r="F74" t="s">
        <v>0</v>
      </c>
      <c r="G74" t="s">
        <v>374</v>
      </c>
      <c r="I74">
        <v>2</v>
      </c>
    </row>
    <row r="75" spans="1:11" x14ac:dyDescent="0.2">
      <c r="B75">
        <v>2009</v>
      </c>
      <c r="C75" t="s">
        <v>377</v>
      </c>
      <c r="D75" t="s">
        <v>376</v>
      </c>
      <c r="E75">
        <v>15000</v>
      </c>
      <c r="F75" t="s">
        <v>0</v>
      </c>
      <c r="G75" t="s">
        <v>375</v>
      </c>
      <c r="I75">
        <v>2</v>
      </c>
    </row>
    <row r="77" spans="1:11" ht="12" x14ac:dyDescent="0.25">
      <c r="G77" t="s">
        <v>170</v>
      </c>
      <c r="H77" t="s">
        <v>48</v>
      </c>
      <c r="I77">
        <f>SUMPRODUCT(E59:E75,I59:I75)/SUM(E59:E75)</f>
        <v>1.3370704184069759</v>
      </c>
      <c r="J77" s="4" t="s">
        <v>13</v>
      </c>
      <c r="K77" t="s">
        <v>173</v>
      </c>
    </row>
    <row r="80" spans="1:11" x14ac:dyDescent="0.2">
      <c r="A80" t="s">
        <v>179</v>
      </c>
      <c r="E80" t="s">
        <v>137</v>
      </c>
    </row>
    <row r="81" spans="1:10" x14ac:dyDescent="0.2">
      <c r="B81">
        <v>2009</v>
      </c>
      <c r="C81" t="s">
        <v>180</v>
      </c>
      <c r="D81" t="s">
        <v>165</v>
      </c>
      <c r="E81">
        <v>30000</v>
      </c>
      <c r="F81" t="s">
        <v>6</v>
      </c>
      <c r="G81" t="s">
        <v>181</v>
      </c>
      <c r="I81">
        <v>1</v>
      </c>
    </row>
    <row r="82" spans="1:10" x14ac:dyDescent="0.2">
      <c r="B82">
        <v>2009</v>
      </c>
      <c r="C82" t="s">
        <v>184</v>
      </c>
      <c r="D82" t="s">
        <v>183</v>
      </c>
      <c r="E82">
        <v>500000</v>
      </c>
      <c r="F82" t="s">
        <v>13</v>
      </c>
      <c r="G82" t="s">
        <v>182</v>
      </c>
      <c r="I82">
        <v>1</v>
      </c>
      <c r="J82" t="s">
        <v>191</v>
      </c>
    </row>
    <row r="83" spans="1:10" x14ac:dyDescent="0.2">
      <c r="B83">
        <v>2009</v>
      </c>
      <c r="C83" t="s">
        <v>185</v>
      </c>
      <c r="D83" t="s">
        <v>105</v>
      </c>
      <c r="E83">
        <v>7000</v>
      </c>
      <c r="F83" t="s">
        <v>6</v>
      </c>
      <c r="G83" t="s">
        <v>186</v>
      </c>
      <c r="I83">
        <v>1</v>
      </c>
      <c r="J83" t="s">
        <v>190</v>
      </c>
    </row>
    <row r="84" spans="1:10" x14ac:dyDescent="0.2">
      <c r="B84">
        <v>2009</v>
      </c>
      <c r="C84" t="s">
        <v>188</v>
      </c>
      <c r="D84" t="s">
        <v>187</v>
      </c>
      <c r="E84">
        <v>25000</v>
      </c>
      <c r="F84" t="s">
        <v>6</v>
      </c>
      <c r="G84" t="s">
        <v>189</v>
      </c>
      <c r="I84">
        <v>1</v>
      </c>
      <c r="J84" t="s">
        <v>190</v>
      </c>
    </row>
    <row r="86" spans="1:10" ht="12" x14ac:dyDescent="0.25">
      <c r="G86" t="s">
        <v>192</v>
      </c>
      <c r="H86" t="s">
        <v>48</v>
      </c>
      <c r="I86">
        <v>1</v>
      </c>
      <c r="J86" s="4" t="s">
        <v>13</v>
      </c>
    </row>
    <row r="89" spans="1:10" x14ac:dyDescent="0.2">
      <c r="A89" t="s">
        <v>195</v>
      </c>
    </row>
    <row r="90" spans="1:10" x14ac:dyDescent="0.2">
      <c r="B90">
        <v>2010</v>
      </c>
      <c r="C90" t="s">
        <v>196</v>
      </c>
      <c r="D90" t="s">
        <v>193</v>
      </c>
      <c r="E90">
        <v>200000</v>
      </c>
      <c r="F90" t="s">
        <v>13</v>
      </c>
      <c r="G90" t="s">
        <v>197</v>
      </c>
      <c r="I90">
        <v>1</v>
      </c>
    </row>
    <row r="91" spans="1:10" x14ac:dyDescent="0.2">
      <c r="B91">
        <v>2010</v>
      </c>
      <c r="C91" t="s">
        <v>200</v>
      </c>
      <c r="D91" t="s">
        <v>199</v>
      </c>
      <c r="E91">
        <v>40000</v>
      </c>
      <c r="F91" t="s">
        <v>25</v>
      </c>
      <c r="G91" t="s">
        <v>198</v>
      </c>
      <c r="I91">
        <v>3</v>
      </c>
      <c r="J91" t="s">
        <v>201</v>
      </c>
    </row>
    <row r="92" spans="1:10" x14ac:dyDescent="0.2">
      <c r="B92">
        <v>2010</v>
      </c>
      <c r="C92" t="s">
        <v>204</v>
      </c>
      <c r="D92" t="s">
        <v>203</v>
      </c>
      <c r="E92">
        <v>4000</v>
      </c>
      <c r="F92" t="s">
        <v>6</v>
      </c>
      <c r="G92" t="s">
        <v>202</v>
      </c>
      <c r="I92">
        <v>1</v>
      </c>
    </row>
    <row r="93" spans="1:10" x14ac:dyDescent="0.2">
      <c r="B93">
        <v>2009</v>
      </c>
      <c r="C93" t="s">
        <v>205</v>
      </c>
      <c r="D93" t="s">
        <v>206</v>
      </c>
      <c r="E93">
        <v>100000</v>
      </c>
      <c r="F93" t="s">
        <v>13</v>
      </c>
      <c r="G93" t="s">
        <v>207</v>
      </c>
      <c r="I93">
        <v>1</v>
      </c>
      <c r="J93" t="s">
        <v>208</v>
      </c>
    </row>
    <row r="94" spans="1:10" x14ac:dyDescent="0.2">
      <c r="B94">
        <v>2009</v>
      </c>
      <c r="C94" t="s">
        <v>211</v>
      </c>
      <c r="D94" t="s">
        <v>210</v>
      </c>
      <c r="E94">
        <v>400000</v>
      </c>
      <c r="F94" t="s">
        <v>0</v>
      </c>
      <c r="G94" t="s">
        <v>209</v>
      </c>
      <c r="I94">
        <v>2</v>
      </c>
      <c r="J94" t="s">
        <v>212</v>
      </c>
    </row>
    <row r="95" spans="1:10" x14ac:dyDescent="0.2">
      <c r="B95">
        <v>2009</v>
      </c>
      <c r="C95" t="s">
        <v>214</v>
      </c>
      <c r="D95" t="s">
        <v>213</v>
      </c>
      <c r="E95">
        <v>10000</v>
      </c>
      <c r="F95" t="s">
        <v>0</v>
      </c>
      <c r="G95" t="s">
        <v>215</v>
      </c>
      <c r="I95">
        <v>3</v>
      </c>
      <c r="J95" t="s">
        <v>216</v>
      </c>
    </row>
    <row r="96" spans="1:10" x14ac:dyDescent="0.2">
      <c r="B96">
        <v>2009</v>
      </c>
      <c r="C96" t="s">
        <v>219</v>
      </c>
      <c r="D96" t="s">
        <v>218</v>
      </c>
      <c r="E96">
        <v>20000</v>
      </c>
      <c r="F96" t="s">
        <v>13</v>
      </c>
      <c r="G96" t="s">
        <v>217</v>
      </c>
      <c r="I96">
        <v>1</v>
      </c>
      <c r="J96" t="s">
        <v>220</v>
      </c>
    </row>
    <row r="97" spans="1:10" x14ac:dyDescent="0.2">
      <c r="B97">
        <v>2009</v>
      </c>
      <c r="C97" t="s">
        <v>221</v>
      </c>
      <c r="D97" t="s">
        <v>222</v>
      </c>
      <c r="E97">
        <v>5000</v>
      </c>
      <c r="F97" t="s">
        <v>13</v>
      </c>
      <c r="G97" t="s">
        <v>224</v>
      </c>
      <c r="I97">
        <v>1</v>
      </c>
      <c r="J97" t="s">
        <v>223</v>
      </c>
    </row>
    <row r="98" spans="1:10" x14ac:dyDescent="0.2">
      <c r="B98">
        <v>2009</v>
      </c>
      <c r="C98" t="s">
        <v>226</v>
      </c>
      <c r="D98" t="s">
        <v>225</v>
      </c>
      <c r="E98">
        <v>1000000</v>
      </c>
      <c r="F98" t="s">
        <v>229</v>
      </c>
      <c r="G98" t="s">
        <v>227</v>
      </c>
      <c r="I98">
        <v>2.5</v>
      </c>
      <c r="J98" t="s">
        <v>228</v>
      </c>
    </row>
    <row r="99" spans="1:10" x14ac:dyDescent="0.2">
      <c r="B99">
        <v>2010</v>
      </c>
      <c r="C99" t="s">
        <v>232</v>
      </c>
      <c r="D99" t="s">
        <v>230</v>
      </c>
      <c r="E99">
        <v>20000</v>
      </c>
      <c r="F99" t="s">
        <v>0</v>
      </c>
      <c r="G99" t="s">
        <v>231</v>
      </c>
      <c r="I99">
        <v>2</v>
      </c>
    </row>
    <row r="100" spans="1:10" x14ac:dyDescent="0.2">
      <c r="B100">
        <v>2010</v>
      </c>
      <c r="C100" t="s">
        <v>233</v>
      </c>
      <c r="D100" t="s">
        <v>46</v>
      </c>
      <c r="E100">
        <v>100000</v>
      </c>
      <c r="F100" t="s">
        <v>0</v>
      </c>
      <c r="G100" t="s">
        <v>234</v>
      </c>
      <c r="I100">
        <v>2</v>
      </c>
      <c r="J100" t="s">
        <v>235</v>
      </c>
    </row>
    <row r="101" spans="1:10" x14ac:dyDescent="0.2">
      <c r="B101">
        <v>2009</v>
      </c>
      <c r="C101" t="s">
        <v>239</v>
      </c>
      <c r="D101" t="s">
        <v>236</v>
      </c>
      <c r="E101">
        <v>40000</v>
      </c>
      <c r="F101" t="s">
        <v>59</v>
      </c>
      <c r="G101" t="s">
        <v>237</v>
      </c>
      <c r="I101">
        <v>1.5</v>
      </c>
      <c r="J101" t="s">
        <v>238</v>
      </c>
    </row>
    <row r="103" spans="1:10" ht="12" x14ac:dyDescent="0.25">
      <c r="G103" t="s">
        <v>194</v>
      </c>
      <c r="H103" t="s">
        <v>48</v>
      </c>
      <c r="I103">
        <f>SUMPRODUCT(E90:E101,I90:I101)/SUM(E90:E101)</f>
        <v>2.1036616812790099</v>
      </c>
      <c r="J103" s="4" t="s">
        <v>0</v>
      </c>
    </row>
    <row r="105" spans="1:10" x14ac:dyDescent="0.2">
      <c r="A105" t="s">
        <v>240</v>
      </c>
      <c r="E105" t="s">
        <v>132</v>
      </c>
    </row>
    <row r="106" spans="1:10" ht="12" x14ac:dyDescent="0.25">
      <c r="B106">
        <v>2010</v>
      </c>
      <c r="C106" t="s">
        <v>241</v>
      </c>
      <c r="D106" t="s">
        <v>243</v>
      </c>
      <c r="E106">
        <v>5000000</v>
      </c>
      <c r="F106" t="s">
        <v>0</v>
      </c>
      <c r="G106" t="s">
        <v>242</v>
      </c>
      <c r="I106">
        <v>2</v>
      </c>
      <c r="J106" s="4" t="s">
        <v>0</v>
      </c>
    </row>
    <row r="109" spans="1:10" x14ac:dyDescent="0.2">
      <c r="A109" t="s">
        <v>244</v>
      </c>
      <c r="E109" t="s">
        <v>132</v>
      </c>
    </row>
    <row r="110" spans="1:10" ht="12" x14ac:dyDescent="0.25">
      <c r="B110">
        <v>2009</v>
      </c>
      <c r="C110" t="s">
        <v>246</v>
      </c>
      <c r="D110" t="s">
        <v>118</v>
      </c>
      <c r="E110">
        <v>200000</v>
      </c>
      <c r="F110" t="s">
        <v>0</v>
      </c>
      <c r="G110" t="s">
        <v>245</v>
      </c>
      <c r="I110">
        <v>2</v>
      </c>
      <c r="J110" s="4" t="s">
        <v>0</v>
      </c>
    </row>
    <row r="113" spans="1:11" x14ac:dyDescent="0.2">
      <c r="A113" t="s">
        <v>299</v>
      </c>
      <c r="E113" t="s">
        <v>248</v>
      </c>
    </row>
    <row r="114" spans="1:11" x14ac:dyDescent="0.2">
      <c r="B114">
        <v>2009</v>
      </c>
      <c r="C114" t="s">
        <v>247</v>
      </c>
      <c r="D114" t="s">
        <v>38</v>
      </c>
      <c r="E114">
        <v>50000</v>
      </c>
      <c r="F114" t="s">
        <v>25</v>
      </c>
      <c r="G114" t="s">
        <v>249</v>
      </c>
      <c r="I114">
        <v>3</v>
      </c>
      <c r="J114" t="s">
        <v>257</v>
      </c>
    </row>
    <row r="115" spans="1:11" x14ac:dyDescent="0.2">
      <c r="B115">
        <v>2009</v>
      </c>
      <c r="C115" t="s">
        <v>252</v>
      </c>
      <c r="D115" t="s">
        <v>251</v>
      </c>
      <c r="E115">
        <v>5000</v>
      </c>
      <c r="F115" t="s">
        <v>6</v>
      </c>
      <c r="G115" t="s">
        <v>250</v>
      </c>
      <c r="I115">
        <v>1</v>
      </c>
    </row>
    <row r="116" spans="1:11" x14ac:dyDescent="0.2">
      <c r="B116">
        <v>2009</v>
      </c>
      <c r="C116" t="s">
        <v>254</v>
      </c>
      <c r="D116" t="s">
        <v>253</v>
      </c>
      <c r="E116">
        <v>15000</v>
      </c>
      <c r="F116" t="s">
        <v>0</v>
      </c>
      <c r="G116" t="s">
        <v>209</v>
      </c>
      <c r="I116">
        <v>2</v>
      </c>
    </row>
    <row r="118" spans="1:11" ht="12" x14ac:dyDescent="0.25">
      <c r="G118" t="s">
        <v>255</v>
      </c>
      <c r="H118" t="s">
        <v>48</v>
      </c>
      <c r="I118">
        <f>SUMPRODUCT(E114:E116,I114:I116)/SUM(E114:E116)</f>
        <v>2.6428571428571428</v>
      </c>
      <c r="J118" s="4" t="s">
        <v>25</v>
      </c>
      <c r="K118" t="s">
        <v>256</v>
      </c>
    </row>
    <row r="120" spans="1:11" x14ac:dyDescent="0.2">
      <c r="A120" t="s">
        <v>258</v>
      </c>
      <c r="E120" t="s">
        <v>17</v>
      </c>
    </row>
    <row r="121" spans="1:11" ht="12" x14ac:dyDescent="0.25">
      <c r="B121">
        <v>2008</v>
      </c>
      <c r="C121" t="s">
        <v>259</v>
      </c>
      <c r="D121" t="s">
        <v>38</v>
      </c>
      <c r="E121">
        <v>1200000</v>
      </c>
      <c r="F121" t="s">
        <v>25</v>
      </c>
      <c r="G121" t="s">
        <v>260</v>
      </c>
      <c r="I121">
        <v>3</v>
      </c>
      <c r="J121" s="4" t="s">
        <v>25</v>
      </c>
      <c r="K121" t="s">
        <v>261</v>
      </c>
    </row>
    <row r="124" spans="1:11" x14ac:dyDescent="0.2">
      <c r="A124" t="s">
        <v>262</v>
      </c>
      <c r="E124" t="s">
        <v>132</v>
      </c>
    </row>
    <row r="125" spans="1:11" x14ac:dyDescent="0.2">
      <c r="B125">
        <v>2010</v>
      </c>
      <c r="C125" t="s">
        <v>263</v>
      </c>
      <c r="D125" t="s">
        <v>38</v>
      </c>
      <c r="E125">
        <v>500000</v>
      </c>
      <c r="F125" t="s">
        <v>0</v>
      </c>
      <c r="G125" t="s">
        <v>264</v>
      </c>
      <c r="I125">
        <v>2.5</v>
      </c>
      <c r="J125" t="s">
        <v>265</v>
      </c>
    </row>
    <row r="126" spans="1:11" x14ac:dyDescent="0.2">
      <c r="B126">
        <v>2010</v>
      </c>
      <c r="C126" t="s">
        <v>266</v>
      </c>
      <c r="D126" t="s">
        <v>114</v>
      </c>
      <c r="E126">
        <v>40000</v>
      </c>
      <c r="F126" t="s">
        <v>0</v>
      </c>
      <c r="G126" t="s">
        <v>267</v>
      </c>
      <c r="I126">
        <v>1.5</v>
      </c>
      <c r="J126" t="s">
        <v>268</v>
      </c>
    </row>
    <row r="127" spans="1:11" x14ac:dyDescent="0.2">
      <c r="B127">
        <v>2010</v>
      </c>
      <c r="C127" t="s">
        <v>269</v>
      </c>
      <c r="D127" t="s">
        <v>46</v>
      </c>
      <c r="E127">
        <v>60000</v>
      </c>
      <c r="F127" t="s">
        <v>13</v>
      </c>
      <c r="G127" t="s">
        <v>270</v>
      </c>
      <c r="I127">
        <v>1.5</v>
      </c>
      <c r="J127" t="s">
        <v>268</v>
      </c>
    </row>
    <row r="128" spans="1:11" x14ac:dyDescent="0.2">
      <c r="B128">
        <v>2009</v>
      </c>
      <c r="C128" t="s">
        <v>273</v>
      </c>
      <c r="D128" t="s">
        <v>272</v>
      </c>
      <c r="E128">
        <v>400000</v>
      </c>
      <c r="F128" t="s">
        <v>0</v>
      </c>
      <c r="G128" t="s">
        <v>274</v>
      </c>
      <c r="I128">
        <v>2</v>
      </c>
      <c r="J128" t="s">
        <v>275</v>
      </c>
    </row>
    <row r="131" spans="1:11" ht="12" x14ac:dyDescent="0.25">
      <c r="G131" t="s">
        <v>271</v>
      </c>
      <c r="H131" t="s">
        <v>48</v>
      </c>
      <c r="I131">
        <f>SUMPRODUCT(E125:E128,I125:I128)/SUM(E125:E128)</f>
        <v>2.2000000000000002</v>
      </c>
      <c r="J131" s="4" t="s">
        <v>0</v>
      </c>
      <c r="K131" t="s">
        <v>276</v>
      </c>
    </row>
    <row r="133" spans="1:11" x14ac:dyDescent="0.2">
      <c r="A133" t="s">
        <v>277</v>
      </c>
      <c r="E133" t="s">
        <v>248</v>
      </c>
    </row>
    <row r="134" spans="1:11" x14ac:dyDescent="0.2">
      <c r="B134">
        <v>2009</v>
      </c>
      <c r="C134" t="s">
        <v>279</v>
      </c>
      <c r="D134" t="s">
        <v>278</v>
      </c>
      <c r="E134">
        <v>15000</v>
      </c>
      <c r="F134" t="s">
        <v>59</v>
      </c>
      <c r="G134" t="s">
        <v>280</v>
      </c>
      <c r="I134">
        <v>1.5</v>
      </c>
      <c r="J134" t="s">
        <v>281</v>
      </c>
    </row>
    <row r="135" spans="1:11" x14ac:dyDescent="0.2">
      <c r="B135">
        <v>2009</v>
      </c>
      <c r="C135" t="s">
        <v>283</v>
      </c>
      <c r="D135" t="s">
        <v>282</v>
      </c>
      <c r="E135">
        <v>50000</v>
      </c>
      <c r="F135" t="s">
        <v>13</v>
      </c>
      <c r="G135" t="s">
        <v>284</v>
      </c>
      <c r="I135">
        <v>1</v>
      </c>
      <c r="J135" t="s">
        <v>285</v>
      </c>
    </row>
    <row r="136" spans="1:11" x14ac:dyDescent="0.2">
      <c r="B136">
        <v>2009</v>
      </c>
      <c r="C136" t="s">
        <v>286</v>
      </c>
      <c r="D136" t="s">
        <v>96</v>
      </c>
      <c r="E136">
        <v>10000</v>
      </c>
      <c r="F136" t="s">
        <v>13</v>
      </c>
      <c r="G136" t="s">
        <v>288</v>
      </c>
      <c r="I136">
        <v>1</v>
      </c>
      <c r="J136" t="s">
        <v>287</v>
      </c>
    </row>
    <row r="137" spans="1:11" x14ac:dyDescent="0.2">
      <c r="B137">
        <v>2009</v>
      </c>
      <c r="C137" t="s">
        <v>289</v>
      </c>
      <c r="D137" t="s">
        <v>165</v>
      </c>
      <c r="E137">
        <v>10000</v>
      </c>
      <c r="F137" t="s">
        <v>13</v>
      </c>
      <c r="G137" t="s">
        <v>290</v>
      </c>
      <c r="I137">
        <v>1</v>
      </c>
      <c r="J137" t="s">
        <v>291</v>
      </c>
    </row>
    <row r="138" spans="1:11" x14ac:dyDescent="0.2">
      <c r="B138">
        <v>2009</v>
      </c>
      <c r="C138" t="s">
        <v>294</v>
      </c>
      <c r="D138" t="s">
        <v>293</v>
      </c>
      <c r="E138">
        <v>500</v>
      </c>
      <c r="F138" t="s">
        <v>25</v>
      </c>
      <c r="G138" t="s">
        <v>295</v>
      </c>
      <c r="I138">
        <v>3</v>
      </c>
      <c r="J138" t="s">
        <v>292</v>
      </c>
    </row>
    <row r="139" spans="1:11" x14ac:dyDescent="0.2">
      <c r="B139">
        <v>2009</v>
      </c>
      <c r="C139" t="s">
        <v>296</v>
      </c>
      <c r="D139" t="s">
        <v>131</v>
      </c>
      <c r="E139">
        <v>10000</v>
      </c>
      <c r="F139" t="s">
        <v>13</v>
      </c>
      <c r="G139" t="s">
        <v>298</v>
      </c>
      <c r="I139">
        <v>1</v>
      </c>
      <c r="J139" t="s">
        <v>297</v>
      </c>
    </row>
    <row r="141" spans="1:11" ht="12" x14ac:dyDescent="0.25">
      <c r="G141" t="s">
        <v>14</v>
      </c>
      <c r="H141" t="s">
        <v>48</v>
      </c>
      <c r="I141">
        <f>SUMPRODUCT(E134:E139,I134:I139)/SUM(E134:E139)</f>
        <v>1.0890052356020943</v>
      </c>
      <c r="J141" s="4" t="s">
        <v>13</v>
      </c>
    </row>
    <row r="143" spans="1:11" x14ac:dyDescent="0.2">
      <c r="A143" t="s">
        <v>300</v>
      </c>
      <c r="E143" t="s">
        <v>248</v>
      </c>
    </row>
    <row r="144" spans="1:11" x14ac:dyDescent="0.2">
      <c r="B144">
        <v>2010</v>
      </c>
      <c r="C144" t="s">
        <v>301</v>
      </c>
      <c r="D144" t="s">
        <v>38</v>
      </c>
      <c r="E144">
        <v>30000</v>
      </c>
      <c r="F144" t="s">
        <v>13</v>
      </c>
      <c r="G144" t="s">
        <v>303</v>
      </c>
      <c r="I144">
        <v>1</v>
      </c>
      <c r="J144" t="s">
        <v>302</v>
      </c>
    </row>
    <row r="145" spans="1:10" x14ac:dyDescent="0.2">
      <c r="B145">
        <v>2010</v>
      </c>
      <c r="C145" t="s">
        <v>305</v>
      </c>
      <c r="D145" t="s">
        <v>304</v>
      </c>
      <c r="E145">
        <v>30000</v>
      </c>
      <c r="F145" t="s">
        <v>0</v>
      </c>
      <c r="G145" t="s">
        <v>306</v>
      </c>
      <c r="I145">
        <v>2</v>
      </c>
      <c r="J145" t="s">
        <v>307</v>
      </c>
    </row>
    <row r="146" spans="1:10" x14ac:dyDescent="0.2">
      <c r="B146">
        <v>2010</v>
      </c>
      <c r="C146" t="s">
        <v>315</v>
      </c>
      <c r="D146" t="s">
        <v>314</v>
      </c>
      <c r="E146">
        <v>60000</v>
      </c>
      <c r="F146" t="s">
        <v>13</v>
      </c>
      <c r="G146" t="s">
        <v>313</v>
      </c>
      <c r="I146">
        <v>1</v>
      </c>
      <c r="J146" t="s">
        <v>308</v>
      </c>
    </row>
    <row r="147" spans="1:10" x14ac:dyDescent="0.2">
      <c r="B147">
        <v>2010</v>
      </c>
      <c r="C147" t="s">
        <v>309</v>
      </c>
      <c r="D147" t="s">
        <v>310</v>
      </c>
      <c r="E147">
        <v>10000</v>
      </c>
      <c r="F147" t="s">
        <v>0</v>
      </c>
      <c r="G147" t="s">
        <v>311</v>
      </c>
      <c r="I147">
        <v>2</v>
      </c>
      <c r="J147" t="s">
        <v>312</v>
      </c>
    </row>
    <row r="148" spans="1:10" x14ac:dyDescent="0.2">
      <c r="B148">
        <v>2010</v>
      </c>
      <c r="C148" t="s">
        <v>316</v>
      </c>
      <c r="D148" t="s">
        <v>314</v>
      </c>
      <c r="E148">
        <v>40000</v>
      </c>
      <c r="F148" t="s">
        <v>13</v>
      </c>
      <c r="G148" t="s">
        <v>317</v>
      </c>
      <c r="I148">
        <v>1</v>
      </c>
      <c r="J148" t="s">
        <v>318</v>
      </c>
    </row>
    <row r="149" spans="1:10" x14ac:dyDescent="0.2">
      <c r="B149">
        <v>2010</v>
      </c>
      <c r="C149" t="s">
        <v>319</v>
      </c>
      <c r="D149" t="s">
        <v>320</v>
      </c>
      <c r="E149">
        <v>50000</v>
      </c>
      <c r="F149" t="s">
        <v>0</v>
      </c>
      <c r="G149" t="s">
        <v>321</v>
      </c>
      <c r="I149">
        <v>2</v>
      </c>
      <c r="J149" t="s">
        <v>322</v>
      </c>
    </row>
    <row r="150" spans="1:10" x14ac:dyDescent="0.2">
      <c r="B150">
        <v>2010</v>
      </c>
      <c r="C150" t="s">
        <v>323</v>
      </c>
      <c r="D150" t="s">
        <v>38</v>
      </c>
      <c r="E150">
        <v>20000</v>
      </c>
      <c r="F150" t="s">
        <v>13</v>
      </c>
      <c r="G150" t="s">
        <v>324</v>
      </c>
      <c r="I150">
        <v>1</v>
      </c>
    </row>
    <row r="152" spans="1:10" ht="12" x14ac:dyDescent="0.25">
      <c r="G152" t="s">
        <v>325</v>
      </c>
      <c r="H152" t="s">
        <v>48</v>
      </c>
      <c r="I152">
        <f>SUMPRODUCT(E144:E150,I144:I150)/SUM(E144:E150)</f>
        <v>1.375</v>
      </c>
      <c r="J152" s="4" t="s">
        <v>13</v>
      </c>
    </row>
    <row r="154" spans="1:10" x14ac:dyDescent="0.2">
      <c r="A154" t="s">
        <v>326</v>
      </c>
      <c r="E154" t="s">
        <v>248</v>
      </c>
    </row>
    <row r="155" spans="1:10" x14ac:dyDescent="0.2">
      <c r="B155">
        <v>2009</v>
      </c>
      <c r="C155" t="s">
        <v>330</v>
      </c>
      <c r="D155" t="s">
        <v>329</v>
      </c>
      <c r="E155">
        <v>100000</v>
      </c>
      <c r="F155" t="s">
        <v>0</v>
      </c>
      <c r="G155" t="s">
        <v>327</v>
      </c>
      <c r="I155">
        <v>2</v>
      </c>
      <c r="J155" t="s">
        <v>328</v>
      </c>
    </row>
    <row r="156" spans="1:10" x14ac:dyDescent="0.2">
      <c r="B156">
        <v>2009</v>
      </c>
      <c r="C156" t="s">
        <v>331</v>
      </c>
      <c r="D156" t="s">
        <v>332</v>
      </c>
      <c r="E156">
        <v>40000</v>
      </c>
      <c r="F156" t="s">
        <v>0</v>
      </c>
      <c r="I156">
        <v>2</v>
      </c>
      <c r="J156" t="s">
        <v>448</v>
      </c>
    </row>
    <row r="159" spans="1:10" x14ac:dyDescent="0.2">
      <c r="A159" t="s">
        <v>333</v>
      </c>
      <c r="E159" t="s">
        <v>17</v>
      </c>
    </row>
    <row r="160" spans="1:10" x14ac:dyDescent="0.2">
      <c r="B160">
        <v>2009</v>
      </c>
      <c r="C160" t="s">
        <v>438</v>
      </c>
      <c r="D160" t="s">
        <v>437</v>
      </c>
      <c r="E160">
        <v>80000</v>
      </c>
      <c r="F160" t="s">
        <v>13</v>
      </c>
      <c r="G160" t="s">
        <v>436</v>
      </c>
      <c r="I160">
        <v>1</v>
      </c>
      <c r="J160" t="s">
        <v>439</v>
      </c>
    </row>
    <row r="161" spans="1:10" x14ac:dyDescent="0.2">
      <c r="B161">
        <v>2009</v>
      </c>
      <c r="C161" t="s">
        <v>449</v>
      </c>
      <c r="D161" t="s">
        <v>354</v>
      </c>
      <c r="E161">
        <v>25000</v>
      </c>
      <c r="F161" t="s">
        <v>0</v>
      </c>
      <c r="G161" t="s">
        <v>440</v>
      </c>
      <c r="I161">
        <v>2</v>
      </c>
    </row>
    <row r="163" spans="1:10" ht="12" x14ac:dyDescent="0.25">
      <c r="G163" t="s">
        <v>441</v>
      </c>
      <c r="H163" t="s">
        <v>48</v>
      </c>
      <c r="I163">
        <f>SUMPRODUCT(E160:E161,I160:I161)/SUM(E160:E161)</f>
        <v>1.2380952380952381</v>
      </c>
      <c r="J163" s="4" t="s">
        <v>13</v>
      </c>
    </row>
    <row r="165" spans="1:10" x14ac:dyDescent="0.2">
      <c r="A165" t="s">
        <v>334</v>
      </c>
      <c r="E165" t="s">
        <v>248</v>
      </c>
    </row>
    <row r="166" spans="1:10" x14ac:dyDescent="0.2">
      <c r="B166">
        <v>2010</v>
      </c>
      <c r="C166" t="s">
        <v>335</v>
      </c>
      <c r="D166" t="s">
        <v>62</v>
      </c>
      <c r="E166">
        <v>300000</v>
      </c>
      <c r="F166" t="s">
        <v>0</v>
      </c>
      <c r="G166" t="s">
        <v>336</v>
      </c>
      <c r="I166">
        <v>2</v>
      </c>
      <c r="J166" t="s">
        <v>337</v>
      </c>
    </row>
    <row r="167" spans="1:10" x14ac:dyDescent="0.2">
      <c r="B167">
        <v>2009</v>
      </c>
      <c r="C167" t="s">
        <v>339</v>
      </c>
      <c r="D167" t="s">
        <v>338</v>
      </c>
      <c r="E167">
        <v>2000</v>
      </c>
      <c r="F167" t="s">
        <v>6</v>
      </c>
      <c r="G167" t="s">
        <v>340</v>
      </c>
      <c r="I167">
        <v>1</v>
      </c>
      <c r="J167" t="s">
        <v>341</v>
      </c>
    </row>
    <row r="168" spans="1:10" x14ac:dyDescent="0.2">
      <c r="B168">
        <v>2009</v>
      </c>
      <c r="C168" t="s">
        <v>342</v>
      </c>
      <c r="D168" t="s">
        <v>165</v>
      </c>
      <c r="E168">
        <v>50000</v>
      </c>
      <c r="F168" t="s">
        <v>25</v>
      </c>
      <c r="G168" t="s">
        <v>344</v>
      </c>
      <c r="I168">
        <v>3</v>
      </c>
      <c r="J168" t="s">
        <v>343</v>
      </c>
    </row>
    <row r="169" spans="1:10" x14ac:dyDescent="0.2">
      <c r="B169">
        <v>2009</v>
      </c>
      <c r="C169" t="s">
        <v>346</v>
      </c>
      <c r="D169" t="s">
        <v>70</v>
      </c>
      <c r="E169">
        <v>150000</v>
      </c>
      <c r="F169" t="s">
        <v>0</v>
      </c>
      <c r="G169" t="s">
        <v>347</v>
      </c>
      <c r="I169">
        <v>2</v>
      </c>
      <c r="J169" t="s">
        <v>345</v>
      </c>
    </row>
    <row r="171" spans="1:10" ht="12" x14ac:dyDescent="0.25">
      <c r="G171" t="s">
        <v>348</v>
      </c>
      <c r="H171" t="s">
        <v>48</v>
      </c>
      <c r="I171">
        <f>SUMPRODUCT(E166:E169,I166:I169)/SUM(E166:E169)</f>
        <v>2.095617529880478</v>
      </c>
      <c r="J171" s="4" t="s">
        <v>0</v>
      </c>
    </row>
    <row r="173" spans="1:10" x14ac:dyDescent="0.2">
      <c r="A173" t="s">
        <v>349</v>
      </c>
      <c r="E173" t="s">
        <v>248</v>
      </c>
    </row>
    <row r="174" spans="1:10" x14ac:dyDescent="0.2">
      <c r="B174">
        <v>2009</v>
      </c>
      <c r="C174" t="s">
        <v>351</v>
      </c>
      <c r="D174" t="s">
        <v>350</v>
      </c>
      <c r="E174">
        <v>40000</v>
      </c>
      <c r="F174" t="s">
        <v>6</v>
      </c>
      <c r="G174" t="s">
        <v>352</v>
      </c>
      <c r="I174">
        <v>1</v>
      </c>
      <c r="J174" t="s">
        <v>356</v>
      </c>
    </row>
    <row r="175" spans="1:10" x14ac:dyDescent="0.2">
      <c r="B175">
        <v>2009</v>
      </c>
      <c r="C175" t="s">
        <v>353</v>
      </c>
      <c r="D175" t="s">
        <v>354</v>
      </c>
      <c r="E175">
        <v>50000</v>
      </c>
      <c r="F175" t="s">
        <v>0</v>
      </c>
      <c r="G175" t="s">
        <v>355</v>
      </c>
      <c r="I175">
        <v>2</v>
      </c>
      <c r="J175" t="s">
        <v>357</v>
      </c>
    </row>
    <row r="176" spans="1:10" x14ac:dyDescent="0.2">
      <c r="B176">
        <v>2009</v>
      </c>
      <c r="C176" t="s">
        <v>358</v>
      </c>
      <c r="D176" t="s">
        <v>359</v>
      </c>
      <c r="E176">
        <v>150000</v>
      </c>
      <c r="F176" t="s">
        <v>0</v>
      </c>
      <c r="G176" t="s">
        <v>360</v>
      </c>
      <c r="I176">
        <v>2</v>
      </c>
      <c r="J176" t="s">
        <v>357</v>
      </c>
    </row>
    <row r="178" spans="1:11" ht="12" x14ac:dyDescent="0.25">
      <c r="G178" t="s">
        <v>361</v>
      </c>
      <c r="H178" t="s">
        <v>48</v>
      </c>
      <c r="I178">
        <f>SUMPRODUCT(E174:E176,I174:I176)/SUM(E174:E176)</f>
        <v>1.8333333333333333</v>
      </c>
      <c r="J178" s="4" t="s">
        <v>0</v>
      </c>
    </row>
    <row r="180" spans="1:11" x14ac:dyDescent="0.2">
      <c r="A180" t="s">
        <v>362</v>
      </c>
      <c r="E180" t="s">
        <v>365</v>
      </c>
    </row>
    <row r="181" spans="1:11" x14ac:dyDescent="0.2">
      <c r="B181">
        <v>2009</v>
      </c>
      <c r="C181" t="s">
        <v>364</v>
      </c>
      <c r="D181" t="s">
        <v>363</v>
      </c>
      <c r="E181">
        <v>200000</v>
      </c>
      <c r="F181" t="s">
        <v>0</v>
      </c>
      <c r="G181" t="s">
        <v>368</v>
      </c>
      <c r="I181">
        <v>2</v>
      </c>
    </row>
    <row r="182" spans="1:11" x14ac:dyDescent="0.2">
      <c r="B182">
        <v>2009</v>
      </c>
      <c r="C182" t="s">
        <v>367</v>
      </c>
      <c r="D182" t="s">
        <v>366</v>
      </c>
      <c r="E182">
        <v>400000</v>
      </c>
      <c r="F182" t="s">
        <v>13</v>
      </c>
      <c r="G182" t="s">
        <v>311</v>
      </c>
      <c r="I182">
        <v>1</v>
      </c>
      <c r="J182" t="s">
        <v>369</v>
      </c>
    </row>
    <row r="184" spans="1:11" ht="12" x14ac:dyDescent="0.25">
      <c r="G184" t="s">
        <v>9</v>
      </c>
      <c r="H184" t="s">
        <v>48</v>
      </c>
      <c r="I184">
        <f>SUMPRODUCT(E181:E182,I181:I182)/SUM(E181:E182)</f>
        <v>1.3333333333333333</v>
      </c>
      <c r="J184" s="4" t="s">
        <v>13</v>
      </c>
    </row>
    <row r="186" spans="1:11" x14ac:dyDescent="0.2">
      <c r="A186" t="s">
        <v>379</v>
      </c>
    </row>
    <row r="187" spans="1:11" ht="12" x14ac:dyDescent="0.25">
      <c r="B187">
        <v>2009</v>
      </c>
      <c r="C187" t="s">
        <v>380</v>
      </c>
      <c r="D187" t="s">
        <v>381</v>
      </c>
      <c r="F187" t="s">
        <v>0</v>
      </c>
      <c r="G187" t="s">
        <v>382</v>
      </c>
      <c r="I187">
        <v>2</v>
      </c>
      <c r="J187" s="4" t="s">
        <v>0</v>
      </c>
      <c r="K187" t="s">
        <v>383</v>
      </c>
    </row>
    <row r="190" spans="1:11" x14ac:dyDescent="0.2">
      <c r="A190" t="s">
        <v>378</v>
      </c>
      <c r="E190" t="s">
        <v>137</v>
      </c>
    </row>
    <row r="191" spans="1:11" x14ac:dyDescent="0.2">
      <c r="B191">
        <v>2009</v>
      </c>
      <c r="C191" t="s">
        <v>387</v>
      </c>
      <c r="D191" t="s">
        <v>386</v>
      </c>
      <c r="E191">
        <v>400</v>
      </c>
      <c r="F191" t="s">
        <v>0</v>
      </c>
      <c r="G191" t="s">
        <v>388</v>
      </c>
      <c r="I191">
        <v>2</v>
      </c>
    </row>
    <row r="192" spans="1:11" x14ac:dyDescent="0.2">
      <c r="B192">
        <v>2009</v>
      </c>
      <c r="C192" t="s">
        <v>390</v>
      </c>
      <c r="D192" t="s">
        <v>165</v>
      </c>
      <c r="E192">
        <v>5000</v>
      </c>
      <c r="F192" t="s">
        <v>0</v>
      </c>
      <c r="G192" t="s">
        <v>389</v>
      </c>
      <c r="I192">
        <v>2</v>
      </c>
    </row>
    <row r="193" spans="2:10" x14ac:dyDescent="0.2">
      <c r="B193">
        <v>2009</v>
      </c>
      <c r="C193" t="s">
        <v>396</v>
      </c>
      <c r="D193" t="s">
        <v>393</v>
      </c>
      <c r="E193">
        <v>4000</v>
      </c>
      <c r="F193" t="s">
        <v>13</v>
      </c>
      <c r="G193" t="s">
        <v>392</v>
      </c>
      <c r="I193">
        <v>1</v>
      </c>
    </row>
    <row r="194" spans="2:10" x14ac:dyDescent="0.2">
      <c r="B194">
        <v>2009</v>
      </c>
      <c r="C194" t="s">
        <v>397</v>
      </c>
      <c r="D194" t="s">
        <v>394</v>
      </c>
      <c r="E194">
        <v>4000</v>
      </c>
      <c r="F194" t="s">
        <v>13</v>
      </c>
      <c r="G194" t="s">
        <v>392</v>
      </c>
      <c r="I194">
        <v>1</v>
      </c>
    </row>
    <row r="195" spans="2:10" x14ac:dyDescent="0.2">
      <c r="B195">
        <v>2009</v>
      </c>
      <c r="C195" t="s">
        <v>398</v>
      </c>
      <c r="D195" t="s">
        <v>395</v>
      </c>
      <c r="E195">
        <v>4000</v>
      </c>
      <c r="F195" t="s">
        <v>13</v>
      </c>
      <c r="G195" t="s">
        <v>392</v>
      </c>
      <c r="I195">
        <v>1</v>
      </c>
    </row>
    <row r="196" spans="2:10" x14ac:dyDescent="0.2">
      <c r="B196">
        <v>2009</v>
      </c>
      <c r="C196" t="s">
        <v>412</v>
      </c>
      <c r="D196" t="s">
        <v>399</v>
      </c>
      <c r="E196">
        <v>1000</v>
      </c>
      <c r="F196" t="s">
        <v>0</v>
      </c>
      <c r="G196" t="s">
        <v>391</v>
      </c>
      <c r="I196">
        <v>2</v>
      </c>
      <c r="J196" t="s">
        <v>415</v>
      </c>
    </row>
    <row r="197" spans="2:10" x14ac:dyDescent="0.2">
      <c r="B197">
        <v>2009</v>
      </c>
      <c r="C197" t="s">
        <v>409</v>
      </c>
      <c r="D197" t="s">
        <v>400</v>
      </c>
      <c r="E197">
        <v>1200</v>
      </c>
      <c r="F197" t="s">
        <v>59</v>
      </c>
      <c r="G197" t="s">
        <v>391</v>
      </c>
      <c r="I197">
        <v>1.5</v>
      </c>
    </row>
    <row r="198" spans="2:10" x14ac:dyDescent="0.2">
      <c r="B198">
        <v>2009</v>
      </c>
      <c r="C198" t="s">
        <v>410</v>
      </c>
      <c r="D198" t="s">
        <v>401</v>
      </c>
      <c r="E198">
        <v>12000</v>
      </c>
      <c r="F198" t="s">
        <v>0</v>
      </c>
      <c r="G198" t="s">
        <v>391</v>
      </c>
      <c r="I198">
        <v>2</v>
      </c>
    </row>
    <row r="199" spans="2:10" x14ac:dyDescent="0.2">
      <c r="B199">
        <v>2009</v>
      </c>
      <c r="C199" t="s">
        <v>411</v>
      </c>
      <c r="D199" t="s">
        <v>402</v>
      </c>
      <c r="E199">
        <v>2000</v>
      </c>
      <c r="F199" t="s">
        <v>0</v>
      </c>
      <c r="G199" t="s">
        <v>391</v>
      </c>
      <c r="I199">
        <v>2</v>
      </c>
    </row>
    <row r="200" spans="2:10" x14ac:dyDescent="0.2">
      <c r="B200">
        <v>2009</v>
      </c>
      <c r="C200" t="s">
        <v>407</v>
      </c>
      <c r="D200" t="s">
        <v>403</v>
      </c>
      <c r="E200">
        <v>1500</v>
      </c>
      <c r="F200" t="s">
        <v>0</v>
      </c>
      <c r="G200" t="s">
        <v>391</v>
      </c>
      <c r="I200">
        <v>2</v>
      </c>
    </row>
    <row r="201" spans="2:10" x14ac:dyDescent="0.2">
      <c r="B201">
        <v>2009</v>
      </c>
      <c r="C201" t="s">
        <v>408</v>
      </c>
      <c r="D201" t="s">
        <v>404</v>
      </c>
      <c r="E201">
        <v>200</v>
      </c>
      <c r="F201" t="s">
        <v>0</v>
      </c>
      <c r="G201" t="s">
        <v>391</v>
      </c>
      <c r="I201">
        <v>2</v>
      </c>
    </row>
    <row r="202" spans="2:10" x14ac:dyDescent="0.2">
      <c r="B202">
        <v>2009</v>
      </c>
      <c r="C202" t="s">
        <v>414</v>
      </c>
      <c r="D202" t="s">
        <v>405</v>
      </c>
      <c r="E202">
        <v>1000</v>
      </c>
      <c r="F202" t="s">
        <v>0</v>
      </c>
      <c r="G202" t="s">
        <v>391</v>
      </c>
      <c r="I202">
        <v>2</v>
      </c>
    </row>
    <row r="203" spans="2:10" x14ac:dyDescent="0.2">
      <c r="B203">
        <v>2009</v>
      </c>
      <c r="C203" t="s">
        <v>413</v>
      </c>
      <c r="D203" t="s">
        <v>406</v>
      </c>
      <c r="E203">
        <v>1000</v>
      </c>
      <c r="F203" t="s">
        <v>0</v>
      </c>
      <c r="G203" t="s">
        <v>391</v>
      </c>
      <c r="I203">
        <v>2</v>
      </c>
    </row>
    <row r="204" spans="2:10" x14ac:dyDescent="0.2">
      <c r="B204">
        <v>2009</v>
      </c>
      <c r="C204" t="s">
        <v>416</v>
      </c>
      <c r="D204" t="s">
        <v>418</v>
      </c>
      <c r="E204">
        <v>650</v>
      </c>
      <c r="F204" t="s">
        <v>0</v>
      </c>
      <c r="G204" t="s">
        <v>428</v>
      </c>
      <c r="I204">
        <v>2</v>
      </c>
    </row>
    <row r="205" spans="2:10" x14ac:dyDescent="0.2">
      <c r="B205">
        <v>2009</v>
      </c>
      <c r="C205" t="s">
        <v>417</v>
      </c>
      <c r="D205" t="s">
        <v>419</v>
      </c>
      <c r="E205">
        <v>7000</v>
      </c>
      <c r="F205" t="s">
        <v>13</v>
      </c>
      <c r="G205" t="s">
        <v>428</v>
      </c>
      <c r="I205">
        <v>1</v>
      </c>
    </row>
    <row r="206" spans="2:10" x14ac:dyDescent="0.2">
      <c r="B206">
        <v>2009</v>
      </c>
      <c r="C206" t="s">
        <v>424</v>
      </c>
      <c r="D206" t="s">
        <v>420</v>
      </c>
      <c r="E206">
        <v>2250</v>
      </c>
      <c r="F206" t="s">
        <v>13</v>
      </c>
      <c r="G206" t="s">
        <v>428</v>
      </c>
      <c r="I206">
        <v>1</v>
      </c>
    </row>
    <row r="207" spans="2:10" x14ac:dyDescent="0.2">
      <c r="B207">
        <v>2009</v>
      </c>
      <c r="C207" t="s">
        <v>425</v>
      </c>
      <c r="D207" t="s">
        <v>421</v>
      </c>
      <c r="E207">
        <v>1000</v>
      </c>
      <c r="F207" t="s">
        <v>13</v>
      </c>
      <c r="G207" t="s">
        <v>428</v>
      </c>
      <c r="I207">
        <v>1</v>
      </c>
    </row>
    <row r="208" spans="2:10" x14ac:dyDescent="0.2">
      <c r="B208">
        <v>2009</v>
      </c>
      <c r="C208" t="s">
        <v>426</v>
      </c>
      <c r="D208" t="s">
        <v>422</v>
      </c>
      <c r="E208">
        <v>550</v>
      </c>
      <c r="F208" t="s">
        <v>0</v>
      </c>
      <c r="G208" t="s">
        <v>428</v>
      </c>
      <c r="I208">
        <v>2</v>
      </c>
    </row>
    <row r="209" spans="1:10" x14ac:dyDescent="0.2">
      <c r="B209">
        <v>2009</v>
      </c>
      <c r="C209" t="s">
        <v>427</v>
      </c>
      <c r="D209" t="s">
        <v>423</v>
      </c>
      <c r="E209">
        <v>4150</v>
      </c>
      <c r="F209" t="s">
        <v>0</v>
      </c>
      <c r="G209" t="s">
        <v>428</v>
      </c>
      <c r="I209">
        <v>2</v>
      </c>
    </row>
    <row r="210" spans="1:10" x14ac:dyDescent="0.2">
      <c r="B210">
        <v>2009</v>
      </c>
      <c r="C210" t="s">
        <v>430</v>
      </c>
      <c r="D210" t="s">
        <v>429</v>
      </c>
      <c r="E210">
        <v>3500</v>
      </c>
      <c r="F210" t="s">
        <v>0</v>
      </c>
      <c r="G210" t="s">
        <v>431</v>
      </c>
      <c r="I210">
        <v>2</v>
      </c>
    </row>
    <row r="211" spans="1:10" x14ac:dyDescent="0.2">
      <c r="B211">
        <v>2009</v>
      </c>
      <c r="C211" t="s">
        <v>433</v>
      </c>
      <c r="D211" t="s">
        <v>432</v>
      </c>
      <c r="E211">
        <v>500</v>
      </c>
      <c r="F211" t="s">
        <v>13</v>
      </c>
      <c r="G211" t="s">
        <v>434</v>
      </c>
      <c r="I211">
        <v>1</v>
      </c>
    </row>
    <row r="213" spans="1:10" ht="12" x14ac:dyDescent="0.25">
      <c r="G213" t="s">
        <v>385</v>
      </c>
      <c r="H213" t="s">
        <v>48</v>
      </c>
      <c r="I213">
        <f>SUMPRODUCT(E191:E211,I191:I211)/SUM(E191:E211)</f>
        <v>1.5896309314586994</v>
      </c>
      <c r="J213" s="4" t="s">
        <v>0</v>
      </c>
    </row>
    <row r="215" spans="1:10" x14ac:dyDescent="0.2">
      <c r="A215" t="s">
        <v>435</v>
      </c>
      <c r="E215" t="s">
        <v>132</v>
      </c>
    </row>
    <row r="216" spans="1:10" x14ac:dyDescent="0.2">
      <c r="B216">
        <v>2009</v>
      </c>
      <c r="C216" t="s">
        <v>443</v>
      </c>
      <c r="D216" t="s">
        <v>444</v>
      </c>
      <c r="E216">
        <v>200000</v>
      </c>
      <c r="F216" t="s">
        <v>0</v>
      </c>
      <c r="G216" t="s">
        <v>445</v>
      </c>
      <c r="I216">
        <v>2</v>
      </c>
    </row>
    <row r="217" spans="1:10" x14ac:dyDescent="0.2">
      <c r="B217">
        <v>2009</v>
      </c>
      <c r="C217" t="s">
        <v>446</v>
      </c>
      <c r="D217" t="s">
        <v>329</v>
      </c>
      <c r="E217">
        <v>40000</v>
      </c>
      <c r="F217" t="s">
        <v>13</v>
      </c>
      <c r="G217" t="s">
        <v>447</v>
      </c>
      <c r="I217">
        <v>1</v>
      </c>
    </row>
    <row r="219" spans="1:10" ht="12" x14ac:dyDescent="0.25">
      <c r="G219" t="s">
        <v>384</v>
      </c>
      <c r="H219" t="s">
        <v>48</v>
      </c>
      <c r="I219">
        <f>SUMPRODUCT(E216:E217,I216:I217)/SUM(E216:E217)</f>
        <v>1.8333333333333333</v>
      </c>
      <c r="J219" s="4" t="s">
        <v>0</v>
      </c>
    </row>
    <row r="220" spans="1:10" x14ac:dyDescent="0.2">
      <c r="A220" t="s">
        <v>450</v>
      </c>
      <c r="E220" t="s">
        <v>137</v>
      </c>
    </row>
    <row r="221" spans="1:10" x14ac:dyDescent="0.2">
      <c r="B221">
        <v>2009</v>
      </c>
      <c r="C221" t="s">
        <v>451</v>
      </c>
      <c r="D221" t="s">
        <v>329</v>
      </c>
      <c r="E221">
        <v>8000</v>
      </c>
      <c r="F221" t="s">
        <v>13</v>
      </c>
      <c r="G221" t="s">
        <v>452</v>
      </c>
      <c r="I221">
        <v>1</v>
      </c>
    </row>
    <row r="222" spans="1:10" x14ac:dyDescent="0.2">
      <c r="B222">
        <v>2009</v>
      </c>
      <c r="C222" t="s">
        <v>453</v>
      </c>
      <c r="D222" t="s">
        <v>376</v>
      </c>
      <c r="E222">
        <v>30000</v>
      </c>
      <c r="F222" t="s">
        <v>0</v>
      </c>
      <c r="G222" t="s">
        <v>454</v>
      </c>
      <c r="I222">
        <v>2</v>
      </c>
    </row>
    <row r="223" spans="1:10" x14ac:dyDescent="0.2">
      <c r="B223">
        <v>2009</v>
      </c>
      <c r="C223" t="s">
        <v>456</v>
      </c>
      <c r="D223" t="s">
        <v>455</v>
      </c>
      <c r="E223">
        <v>14000</v>
      </c>
      <c r="F223" t="s">
        <v>0</v>
      </c>
      <c r="G223" t="s">
        <v>457</v>
      </c>
      <c r="I223">
        <v>2</v>
      </c>
    </row>
    <row r="225" spans="7:10" ht="12" x14ac:dyDescent="0.25">
      <c r="G225" t="s">
        <v>458</v>
      </c>
      <c r="H225" t="s">
        <v>48</v>
      </c>
      <c r="I225">
        <f>SUMPRODUCT(E221:E223,I221:I223)/SUM(E221:E223)</f>
        <v>1.8461538461538463</v>
      </c>
      <c r="J225" s="4" t="s">
        <v>0</v>
      </c>
    </row>
  </sheetData>
  <phoneticPr fontId="5"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8DDA-3305-4705-8552-D004ABEFFA06}">
  <dimension ref="A3:H28"/>
  <sheetViews>
    <sheetView workbookViewId="0">
      <selection activeCell="H28" sqref="H28"/>
    </sheetView>
  </sheetViews>
  <sheetFormatPr defaultRowHeight="11.4" x14ac:dyDescent="0.2"/>
  <cols>
    <col min="1" max="1" width="29" bestFit="1" customWidth="1"/>
    <col min="2" max="2" width="16.625" bestFit="1" customWidth="1"/>
    <col min="3" max="3" width="4.125" bestFit="1" customWidth="1"/>
    <col min="4" max="4" width="3.875" bestFit="1" customWidth="1"/>
    <col min="5" max="6" width="2.875" bestFit="1" customWidth="1"/>
    <col min="7" max="9" width="11.375" bestFit="1" customWidth="1"/>
  </cols>
  <sheetData>
    <row r="3" spans="1:7" x14ac:dyDescent="0.2">
      <c r="A3" s="12" t="s">
        <v>1442</v>
      </c>
      <c r="B3" s="12" t="s">
        <v>1441</v>
      </c>
    </row>
    <row r="4" spans="1:7" x14ac:dyDescent="0.2">
      <c r="A4" s="12" t="s">
        <v>1212</v>
      </c>
      <c r="B4" t="s">
        <v>13</v>
      </c>
      <c r="C4" t="s">
        <v>59</v>
      </c>
      <c r="D4" t="s">
        <v>0</v>
      </c>
      <c r="E4" t="s">
        <v>25</v>
      </c>
      <c r="F4" t="s">
        <v>6</v>
      </c>
      <c r="G4" t="s">
        <v>1213</v>
      </c>
    </row>
    <row r="5" spans="1:7" x14ac:dyDescent="0.2">
      <c r="A5" s="7" t="s">
        <v>12</v>
      </c>
      <c r="C5">
        <v>3</v>
      </c>
      <c r="D5">
        <v>2</v>
      </c>
      <c r="G5">
        <v>5</v>
      </c>
    </row>
    <row r="6" spans="1:7" x14ac:dyDescent="0.2">
      <c r="A6" s="7" t="s">
        <v>2</v>
      </c>
      <c r="C6">
        <v>5</v>
      </c>
      <c r="D6">
        <v>30</v>
      </c>
      <c r="E6">
        <v>3</v>
      </c>
      <c r="F6">
        <v>5</v>
      </c>
      <c r="G6">
        <v>43</v>
      </c>
    </row>
    <row r="7" spans="1:7" x14ac:dyDescent="0.2">
      <c r="A7" s="7" t="s">
        <v>4</v>
      </c>
      <c r="B7">
        <v>15</v>
      </c>
      <c r="D7">
        <v>30</v>
      </c>
      <c r="E7">
        <v>4</v>
      </c>
      <c r="F7">
        <v>10</v>
      </c>
      <c r="G7">
        <v>59</v>
      </c>
    </row>
    <row r="8" spans="1:7" x14ac:dyDescent="0.2">
      <c r="A8" s="7" t="s">
        <v>5</v>
      </c>
      <c r="B8">
        <v>2</v>
      </c>
      <c r="C8">
        <v>1</v>
      </c>
      <c r="D8">
        <v>7</v>
      </c>
      <c r="E8">
        <v>4</v>
      </c>
      <c r="F8">
        <v>6</v>
      </c>
      <c r="G8">
        <v>20</v>
      </c>
    </row>
    <row r="9" spans="1:7" x14ac:dyDescent="0.2">
      <c r="A9" s="7" t="s">
        <v>7</v>
      </c>
      <c r="B9">
        <v>6</v>
      </c>
      <c r="D9">
        <v>9</v>
      </c>
      <c r="F9">
        <v>1</v>
      </c>
      <c r="G9">
        <v>16</v>
      </c>
    </row>
    <row r="10" spans="1:7" x14ac:dyDescent="0.2">
      <c r="A10" s="7" t="s">
        <v>8</v>
      </c>
      <c r="B10">
        <v>3</v>
      </c>
      <c r="C10">
        <v>1</v>
      </c>
      <c r="D10">
        <v>14</v>
      </c>
      <c r="E10">
        <v>1</v>
      </c>
      <c r="F10">
        <v>1</v>
      </c>
      <c r="G10">
        <v>20</v>
      </c>
    </row>
    <row r="11" spans="1:7" x14ac:dyDescent="0.2">
      <c r="A11" s="7" t="s">
        <v>10</v>
      </c>
      <c r="B11">
        <v>2</v>
      </c>
      <c r="C11">
        <v>1</v>
      </c>
      <c r="D11">
        <v>5</v>
      </c>
      <c r="E11">
        <v>2</v>
      </c>
      <c r="F11">
        <v>1</v>
      </c>
      <c r="G11">
        <v>11</v>
      </c>
    </row>
    <row r="12" spans="1:7" x14ac:dyDescent="0.2">
      <c r="A12" s="7" t="s">
        <v>1220</v>
      </c>
      <c r="B12">
        <v>5</v>
      </c>
      <c r="D12">
        <v>19</v>
      </c>
      <c r="E12">
        <v>1</v>
      </c>
      <c r="F12">
        <v>4</v>
      </c>
      <c r="G12">
        <v>29</v>
      </c>
    </row>
    <row r="13" spans="1:7" x14ac:dyDescent="0.2">
      <c r="A13" s="7" t="s">
        <v>11</v>
      </c>
      <c r="B13">
        <v>1</v>
      </c>
      <c r="E13">
        <v>2</v>
      </c>
      <c r="G13">
        <v>3</v>
      </c>
    </row>
    <row r="14" spans="1:7" x14ac:dyDescent="0.2">
      <c r="A14" s="7" t="s">
        <v>1213</v>
      </c>
      <c r="B14">
        <v>34</v>
      </c>
      <c r="C14">
        <v>11</v>
      </c>
      <c r="D14">
        <v>116</v>
      </c>
      <c r="E14">
        <v>17</v>
      </c>
      <c r="F14">
        <v>28</v>
      </c>
      <c r="G14">
        <v>206</v>
      </c>
    </row>
    <row r="16" spans="1:7" x14ac:dyDescent="0.2">
      <c r="B16" s="3" t="str">
        <f>B4</f>
        <v>O</v>
      </c>
      <c r="C16" s="3" t="str">
        <f t="shared" ref="C16:F16" si="0">C4</f>
        <v>O-F</v>
      </c>
      <c r="D16" s="3" t="str">
        <f t="shared" si="0"/>
        <v>F</v>
      </c>
      <c r="E16" s="3" t="str">
        <f t="shared" si="0"/>
        <v>N</v>
      </c>
      <c r="F16" s="3" t="str">
        <f t="shared" si="0"/>
        <v>?</v>
      </c>
    </row>
    <row r="17" spans="2:8" x14ac:dyDescent="0.2">
      <c r="B17" s="3">
        <f t="shared" ref="B17:F17" si="1">B5</f>
        <v>0</v>
      </c>
      <c r="C17" s="3">
        <f t="shared" si="1"/>
        <v>3</v>
      </c>
      <c r="D17" s="3">
        <f t="shared" si="1"/>
        <v>2</v>
      </c>
      <c r="E17" s="3">
        <f t="shared" si="1"/>
        <v>0</v>
      </c>
      <c r="F17" s="3">
        <f t="shared" si="1"/>
        <v>0</v>
      </c>
    </row>
    <row r="18" spans="2:8" x14ac:dyDescent="0.2">
      <c r="B18" s="3">
        <f t="shared" ref="B18:F18" si="2">B6</f>
        <v>0</v>
      </c>
      <c r="C18" s="3">
        <f t="shared" si="2"/>
        <v>5</v>
      </c>
      <c r="D18" s="3">
        <f t="shared" si="2"/>
        <v>30</v>
      </c>
      <c r="E18" s="3">
        <f t="shared" si="2"/>
        <v>3</v>
      </c>
      <c r="F18" s="3">
        <f t="shared" si="2"/>
        <v>5</v>
      </c>
    </row>
    <row r="19" spans="2:8" x14ac:dyDescent="0.2">
      <c r="B19" s="3">
        <f t="shared" ref="B19:F19" si="3">B7</f>
        <v>15</v>
      </c>
      <c r="C19" s="3">
        <f t="shared" si="3"/>
        <v>0</v>
      </c>
      <c r="D19" s="3">
        <f t="shared" si="3"/>
        <v>30</v>
      </c>
      <c r="E19" s="3">
        <f t="shared" si="3"/>
        <v>4</v>
      </c>
      <c r="F19" s="3">
        <f t="shared" si="3"/>
        <v>10</v>
      </c>
    </row>
    <row r="20" spans="2:8" x14ac:dyDescent="0.2">
      <c r="B20" s="3">
        <f t="shared" ref="B20:F20" si="4">B8</f>
        <v>2</v>
      </c>
      <c r="C20" s="3">
        <f t="shared" si="4"/>
        <v>1</v>
      </c>
      <c r="D20" s="3">
        <f t="shared" si="4"/>
        <v>7</v>
      </c>
      <c r="E20" s="3">
        <f t="shared" si="4"/>
        <v>4</v>
      </c>
      <c r="F20" s="3">
        <f t="shared" si="4"/>
        <v>6</v>
      </c>
    </row>
    <row r="21" spans="2:8" x14ac:dyDescent="0.2">
      <c r="B21" s="3">
        <f t="shared" ref="B21:F21" si="5">B9</f>
        <v>6</v>
      </c>
      <c r="C21" s="3">
        <f t="shared" si="5"/>
        <v>0</v>
      </c>
      <c r="D21" s="3">
        <f t="shared" si="5"/>
        <v>9</v>
      </c>
      <c r="E21" s="3">
        <f t="shared" si="5"/>
        <v>0</v>
      </c>
      <c r="F21" s="3">
        <f t="shared" si="5"/>
        <v>1</v>
      </c>
    </row>
    <row r="22" spans="2:8" x14ac:dyDescent="0.2">
      <c r="B22" s="3">
        <f t="shared" ref="B22:F22" si="6">B10</f>
        <v>3</v>
      </c>
      <c r="C22" s="3">
        <f t="shared" si="6"/>
        <v>1</v>
      </c>
      <c r="D22" s="3">
        <f t="shared" si="6"/>
        <v>14</v>
      </c>
      <c r="E22" s="3">
        <f t="shared" si="6"/>
        <v>1</v>
      </c>
      <c r="F22" s="3">
        <f t="shared" si="6"/>
        <v>1</v>
      </c>
    </row>
    <row r="23" spans="2:8" x14ac:dyDescent="0.2">
      <c r="B23" s="3">
        <f t="shared" ref="B23:F23" si="7">B11</f>
        <v>2</v>
      </c>
      <c r="C23" s="3">
        <f t="shared" si="7"/>
        <v>1</v>
      </c>
      <c r="D23" s="3">
        <f t="shared" si="7"/>
        <v>5</v>
      </c>
      <c r="E23" s="3">
        <f t="shared" si="7"/>
        <v>2</v>
      </c>
      <c r="F23" s="3">
        <f t="shared" si="7"/>
        <v>1</v>
      </c>
    </row>
    <row r="24" spans="2:8" x14ac:dyDescent="0.2">
      <c r="B24" s="3">
        <f t="shared" ref="B24:F24" si="8">B12</f>
        <v>5</v>
      </c>
      <c r="C24" s="3">
        <f t="shared" si="8"/>
        <v>0</v>
      </c>
      <c r="D24" s="3">
        <f t="shared" si="8"/>
        <v>19</v>
      </c>
      <c r="E24" s="3">
        <f t="shared" si="8"/>
        <v>1</v>
      </c>
      <c r="F24" s="3">
        <f t="shared" si="8"/>
        <v>4</v>
      </c>
    </row>
    <row r="25" spans="2:8" x14ac:dyDescent="0.2">
      <c r="B25" s="3">
        <f t="shared" ref="B25:F25" si="9">B13</f>
        <v>1</v>
      </c>
      <c r="C25" s="3">
        <f t="shared" si="9"/>
        <v>0</v>
      </c>
      <c r="D25" s="3">
        <f t="shared" si="9"/>
        <v>0</v>
      </c>
      <c r="E25" s="3">
        <f t="shared" si="9"/>
        <v>2</v>
      </c>
      <c r="F25" s="3">
        <f t="shared" si="9"/>
        <v>0</v>
      </c>
    </row>
    <row r="26" spans="2:8" x14ac:dyDescent="0.2">
      <c r="B26" s="3">
        <f t="shared" ref="B26:F26" si="10">B14</f>
        <v>34</v>
      </c>
      <c r="C26" s="3">
        <f t="shared" si="10"/>
        <v>11</v>
      </c>
      <c r="D26" s="3">
        <f t="shared" si="10"/>
        <v>116</v>
      </c>
      <c r="E26" s="3">
        <f t="shared" si="10"/>
        <v>17</v>
      </c>
      <c r="F26" s="3">
        <f t="shared" si="10"/>
        <v>28</v>
      </c>
    </row>
    <row r="27" spans="2:8" x14ac:dyDescent="0.2">
      <c r="H27" s="3" t="s">
        <v>1512</v>
      </c>
    </row>
    <row r="28" spans="2:8" x14ac:dyDescent="0.2">
      <c r="H28">
        <f>1-(SUM(B26:C26)/SUM(B26:E26))</f>
        <v>0.74719101123595499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BCD2-0A49-4656-8AA5-D74F4B96D9BB}">
  <sheetPr codeName="Sheet4"/>
  <dimension ref="A3:M41"/>
  <sheetViews>
    <sheetView workbookViewId="0">
      <selection activeCell="B8" sqref="B8"/>
    </sheetView>
  </sheetViews>
  <sheetFormatPr defaultRowHeight="11.4" x14ac:dyDescent="0.2"/>
  <cols>
    <col min="1" max="1" width="29" bestFit="1" customWidth="1"/>
    <col min="2" max="2" width="14.375" bestFit="1" customWidth="1"/>
    <col min="3" max="3" width="11" bestFit="1" customWidth="1"/>
    <col min="4" max="4" width="16.125" bestFit="1" customWidth="1"/>
    <col min="5" max="5" width="15.625" bestFit="1" customWidth="1"/>
    <col min="6" max="6" width="11" bestFit="1" customWidth="1"/>
    <col min="7" max="7" width="2.375" bestFit="1" customWidth="1"/>
    <col min="8" max="8" width="6.875" bestFit="1" customWidth="1"/>
    <col min="9" max="9" width="3.625" bestFit="1" customWidth="1"/>
    <col min="10" max="10" width="2.875" bestFit="1" customWidth="1"/>
    <col min="11" max="11" width="2.375" bestFit="1" customWidth="1"/>
    <col min="12" max="12" width="6.875" bestFit="1" customWidth="1"/>
    <col min="13" max="13" width="3.625" bestFit="1" customWidth="1"/>
    <col min="14" max="14" width="2" bestFit="1" customWidth="1"/>
    <col min="15" max="15" width="6.875" bestFit="1" customWidth="1"/>
    <col min="16" max="16" width="3.625" bestFit="1" customWidth="1"/>
    <col min="17" max="17" width="2" bestFit="1" customWidth="1"/>
    <col min="18" max="18" width="2.25" bestFit="1" customWidth="1"/>
    <col min="19" max="19" width="2.375" bestFit="1" customWidth="1"/>
    <col min="20" max="20" width="6.875" bestFit="1" customWidth="1"/>
    <col min="21" max="21" width="3.625" bestFit="1" customWidth="1"/>
    <col min="22" max="22" width="2.25" bestFit="1" customWidth="1"/>
    <col min="23" max="23" width="2.375" bestFit="1" customWidth="1"/>
    <col min="24" max="24" width="6.875" bestFit="1" customWidth="1"/>
    <col min="25" max="25" width="11.375" bestFit="1" customWidth="1"/>
    <col min="26" max="26" width="12.5" bestFit="1" customWidth="1"/>
    <col min="27" max="27" width="18.875" bestFit="1" customWidth="1"/>
    <col min="28" max="28" width="19.5" bestFit="1" customWidth="1"/>
    <col min="29" max="29" width="21.625" bestFit="1" customWidth="1"/>
    <col min="30" max="30" width="17.375" bestFit="1" customWidth="1"/>
    <col min="31" max="31" width="17.75" bestFit="1" customWidth="1"/>
  </cols>
  <sheetData>
    <row r="3" spans="1:13" x14ac:dyDescent="0.2">
      <c r="A3" s="12" t="s">
        <v>1212</v>
      </c>
      <c r="B3" t="s">
        <v>1445</v>
      </c>
      <c r="C3" t="s">
        <v>1286</v>
      </c>
      <c r="D3" t="s">
        <v>1224</v>
      </c>
      <c r="E3" t="s">
        <v>1440</v>
      </c>
    </row>
    <row r="4" spans="1:13" x14ac:dyDescent="0.2">
      <c r="A4" s="7" t="s">
        <v>12</v>
      </c>
      <c r="B4">
        <v>5</v>
      </c>
      <c r="C4">
        <v>874604</v>
      </c>
      <c r="D4">
        <v>1441629.5</v>
      </c>
      <c r="E4">
        <v>7</v>
      </c>
    </row>
    <row r="5" spans="1:13" x14ac:dyDescent="0.2">
      <c r="A5" s="7" t="s">
        <v>2</v>
      </c>
      <c r="B5">
        <v>38</v>
      </c>
      <c r="C5">
        <v>348776</v>
      </c>
      <c r="D5">
        <v>702502</v>
      </c>
      <c r="E5">
        <v>103</v>
      </c>
    </row>
    <row r="6" spans="1:13" x14ac:dyDescent="0.2">
      <c r="A6" s="7" t="s">
        <v>4</v>
      </c>
      <c r="B6">
        <v>49</v>
      </c>
      <c r="C6">
        <v>4823900</v>
      </c>
      <c r="D6">
        <v>9315900</v>
      </c>
      <c r="E6">
        <v>146</v>
      </c>
    </row>
    <row r="7" spans="1:13" x14ac:dyDescent="0.2">
      <c r="A7" s="7" t="s">
        <v>5</v>
      </c>
      <c r="B7">
        <v>14</v>
      </c>
      <c r="C7">
        <v>615400</v>
      </c>
      <c r="D7">
        <v>1167800</v>
      </c>
      <c r="E7">
        <v>68</v>
      </c>
    </row>
    <row r="8" spans="1:13" x14ac:dyDescent="0.2">
      <c r="A8" s="7" t="s">
        <v>7</v>
      </c>
      <c r="B8">
        <v>15</v>
      </c>
      <c r="C8">
        <v>270000</v>
      </c>
      <c r="D8">
        <v>440000</v>
      </c>
      <c r="E8">
        <v>35</v>
      </c>
    </row>
    <row r="9" spans="1:13" x14ac:dyDescent="0.2">
      <c r="A9" s="7" t="s">
        <v>8</v>
      </c>
      <c r="B9">
        <v>19</v>
      </c>
      <c r="C9">
        <v>6973000</v>
      </c>
      <c r="D9">
        <v>13214000</v>
      </c>
      <c r="E9">
        <v>34</v>
      </c>
    </row>
    <row r="10" spans="1:13" x14ac:dyDescent="0.2">
      <c r="A10" s="7" t="s">
        <v>10</v>
      </c>
      <c r="B10">
        <v>10</v>
      </c>
      <c r="C10">
        <v>3111000</v>
      </c>
      <c r="D10">
        <v>6047000</v>
      </c>
      <c r="E10">
        <v>21</v>
      </c>
    </row>
    <row r="11" spans="1:13" x14ac:dyDescent="0.2">
      <c r="A11" s="7" t="s">
        <v>1220</v>
      </c>
      <c r="B11">
        <v>25</v>
      </c>
      <c r="C11">
        <v>55415</v>
      </c>
      <c r="D11">
        <v>107315</v>
      </c>
      <c r="E11">
        <v>63</v>
      </c>
    </row>
    <row r="12" spans="1:13" x14ac:dyDescent="0.2">
      <c r="A12" s="7" t="s">
        <v>11</v>
      </c>
      <c r="B12">
        <v>3</v>
      </c>
      <c r="C12">
        <v>28000</v>
      </c>
      <c r="D12">
        <v>72000</v>
      </c>
      <c r="E12">
        <v>8</v>
      </c>
    </row>
    <row r="13" spans="1:13" x14ac:dyDescent="0.2">
      <c r="A13" s="7" t="s">
        <v>1213</v>
      </c>
      <c r="B13">
        <v>178</v>
      </c>
      <c r="C13">
        <v>17100095</v>
      </c>
      <c r="D13">
        <v>32508146.5</v>
      </c>
      <c r="E13">
        <v>485</v>
      </c>
    </row>
    <row r="16" spans="1:13" x14ac:dyDescent="0.2">
      <c r="M16" s="7"/>
    </row>
    <row r="17" spans="1:13" x14ac:dyDescent="0.2">
      <c r="M17" s="7"/>
    </row>
    <row r="18" spans="1:13" x14ac:dyDescent="0.2">
      <c r="M18" s="7"/>
    </row>
    <row r="19" spans="1:13" x14ac:dyDescent="0.2">
      <c r="M19" s="7"/>
    </row>
    <row r="20" spans="1:13" x14ac:dyDescent="0.2">
      <c r="M20" s="7"/>
    </row>
    <row r="21" spans="1:13" x14ac:dyDescent="0.2">
      <c r="M21" s="7"/>
    </row>
    <row r="22" spans="1:13" x14ac:dyDescent="0.2">
      <c r="M22" s="7"/>
    </row>
    <row r="23" spans="1:13" x14ac:dyDescent="0.2">
      <c r="A23" s="3" t="s">
        <v>1228</v>
      </c>
      <c r="B23" s="3" t="s">
        <v>1227</v>
      </c>
      <c r="C23" s="3" t="s">
        <v>1226</v>
      </c>
      <c r="D23" s="3" t="s">
        <v>1229</v>
      </c>
      <c r="M23" s="7"/>
    </row>
    <row r="24" spans="1:13" x14ac:dyDescent="0.2">
      <c r="A24" t="s">
        <v>12</v>
      </c>
      <c r="B24">
        <f>B4</f>
        <v>5</v>
      </c>
      <c r="C24" s="13">
        <f>D4/C4</f>
        <v>1.6483225551220895</v>
      </c>
      <c r="D24" s="3" t="s">
        <v>59</v>
      </c>
      <c r="M24" s="7"/>
    </row>
    <row r="25" spans="1:13" x14ac:dyDescent="0.2">
      <c r="A25" t="s">
        <v>2</v>
      </c>
      <c r="B25">
        <f t="shared" ref="B25:B33" si="0">B5</f>
        <v>38</v>
      </c>
      <c r="C25" s="13">
        <f t="shared" ref="C25:C33" si="1">D5/C5</f>
        <v>2.0141924903089663</v>
      </c>
      <c r="D25" s="3" t="s">
        <v>0</v>
      </c>
      <c r="M25" s="7"/>
    </row>
    <row r="26" spans="1:13" x14ac:dyDescent="0.2">
      <c r="A26" t="s">
        <v>4</v>
      </c>
      <c r="B26">
        <f t="shared" si="0"/>
        <v>49</v>
      </c>
      <c r="C26" s="13">
        <f>D6/C6</f>
        <v>1.9311967495180249</v>
      </c>
      <c r="D26" s="3" t="s">
        <v>0</v>
      </c>
      <c r="M26" s="7"/>
    </row>
    <row r="27" spans="1:13" x14ac:dyDescent="0.2">
      <c r="A27" t="s">
        <v>5</v>
      </c>
      <c r="B27">
        <f t="shared" si="0"/>
        <v>14</v>
      </c>
      <c r="C27" s="13">
        <f>D7/C7</f>
        <v>1.8976275593110172</v>
      </c>
      <c r="D27" s="3" t="s">
        <v>0</v>
      </c>
      <c r="M27" s="7"/>
    </row>
    <row r="28" spans="1:13" x14ac:dyDescent="0.2">
      <c r="A28" t="s">
        <v>7</v>
      </c>
      <c r="B28">
        <f t="shared" si="0"/>
        <v>15</v>
      </c>
      <c r="C28" s="13">
        <f t="shared" si="1"/>
        <v>1.6296296296296295</v>
      </c>
      <c r="D28" s="3" t="s">
        <v>59</v>
      </c>
      <c r="M28" s="7"/>
    </row>
    <row r="29" spans="1:13" x14ac:dyDescent="0.2">
      <c r="A29" t="s">
        <v>8</v>
      </c>
      <c r="B29">
        <f t="shared" si="0"/>
        <v>19</v>
      </c>
      <c r="C29" s="13">
        <f t="shared" si="1"/>
        <v>1.8950236626989818</v>
      </c>
      <c r="D29" s="3" t="s">
        <v>0</v>
      </c>
      <c r="M29" s="7"/>
    </row>
    <row r="30" spans="1:13" x14ac:dyDescent="0.2">
      <c r="A30" t="s">
        <v>10</v>
      </c>
      <c r="B30">
        <f t="shared" si="0"/>
        <v>10</v>
      </c>
      <c r="C30" s="13">
        <f t="shared" si="1"/>
        <v>1.9437479909996787</v>
      </c>
      <c r="D30" s="3" t="s">
        <v>0</v>
      </c>
      <c r="M30" s="7"/>
    </row>
    <row r="31" spans="1:13" x14ac:dyDescent="0.2">
      <c r="A31" t="s">
        <v>1220</v>
      </c>
      <c r="B31">
        <f t="shared" si="0"/>
        <v>25</v>
      </c>
      <c r="C31" s="13">
        <f t="shared" si="1"/>
        <v>1.9365695208878462</v>
      </c>
      <c r="D31" s="3" t="s">
        <v>0</v>
      </c>
      <c r="M31" s="7"/>
    </row>
    <row r="32" spans="1:13" x14ac:dyDescent="0.2">
      <c r="A32" t="s">
        <v>11</v>
      </c>
      <c r="B32">
        <f t="shared" si="0"/>
        <v>3</v>
      </c>
      <c r="C32" s="13">
        <f t="shared" si="1"/>
        <v>2.5714285714285716</v>
      </c>
      <c r="D32" s="3" t="s">
        <v>25</v>
      </c>
      <c r="M32" s="7"/>
    </row>
    <row r="33" spans="1:13" x14ac:dyDescent="0.2">
      <c r="A33" t="s">
        <v>1213</v>
      </c>
      <c r="B33">
        <f t="shared" si="0"/>
        <v>178</v>
      </c>
      <c r="C33" s="13">
        <f t="shared" si="1"/>
        <v>1.9010506374379792</v>
      </c>
      <c r="D33" s="3" t="s">
        <v>0</v>
      </c>
      <c r="M33" s="7"/>
    </row>
    <row r="39" spans="1:13" x14ac:dyDescent="0.2">
      <c r="I39" s="1"/>
    </row>
    <row r="40" spans="1:13" x14ac:dyDescent="0.2">
      <c r="I40" s="1"/>
    </row>
    <row r="41" spans="1:13" x14ac:dyDescent="0.2">
      <c r="I4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EE2DB-D74C-4958-8520-67D346DCE1DC}">
  <sheetPr codeName="Sheet7"/>
  <dimension ref="A1:M41"/>
  <sheetViews>
    <sheetView workbookViewId="0">
      <selection activeCell="A2" sqref="A2"/>
    </sheetView>
  </sheetViews>
  <sheetFormatPr defaultRowHeight="11.4" x14ac:dyDescent="0.2"/>
  <cols>
    <col min="1" max="1" width="136.875" bestFit="1" customWidth="1"/>
    <col min="2" max="2" width="18.625" bestFit="1" customWidth="1"/>
    <col min="3" max="3" width="11" bestFit="1" customWidth="1"/>
    <col min="4" max="4" width="16.125" bestFit="1" customWidth="1"/>
    <col min="5" max="5" width="19" bestFit="1" customWidth="1"/>
    <col min="6" max="6" width="13.75" bestFit="1" customWidth="1"/>
    <col min="7" max="7" width="12.75" bestFit="1" customWidth="1"/>
    <col min="8" max="8" width="13.75" bestFit="1" customWidth="1"/>
    <col min="9" max="9" width="12.75" bestFit="1" customWidth="1"/>
    <col min="10" max="10" width="18.875" bestFit="1" customWidth="1"/>
    <col min="11" max="11" width="18" bestFit="1" customWidth="1"/>
    <col min="12" max="12" width="13.75" bestFit="1" customWidth="1"/>
    <col min="13" max="13" width="14.375" bestFit="1" customWidth="1"/>
    <col min="14" max="14" width="16.375" bestFit="1" customWidth="1"/>
    <col min="15" max="15" width="12.125" bestFit="1" customWidth="1"/>
    <col min="16" max="16" width="12.5" bestFit="1" customWidth="1"/>
    <col min="17" max="17" width="13.75" bestFit="1" customWidth="1"/>
    <col min="18" max="18" width="14.375" bestFit="1" customWidth="1"/>
    <col min="19" max="19" width="16.375" bestFit="1" customWidth="1"/>
    <col min="20" max="20" width="12.125" bestFit="1" customWidth="1"/>
    <col min="21" max="21" width="12.5" bestFit="1" customWidth="1"/>
    <col min="22" max="22" width="13.75" bestFit="1" customWidth="1"/>
    <col min="23" max="23" width="14.375" bestFit="1" customWidth="1"/>
    <col min="24" max="24" width="16.375" bestFit="1" customWidth="1"/>
    <col min="25" max="25" width="12.125" bestFit="1" customWidth="1"/>
    <col min="26" max="26" width="12.5" bestFit="1" customWidth="1"/>
    <col min="27" max="27" width="18.875" bestFit="1" customWidth="1"/>
    <col min="28" max="28" width="19.5" bestFit="1" customWidth="1"/>
    <col min="29" max="29" width="21.625" bestFit="1" customWidth="1"/>
    <col min="30" max="30" width="17.375" bestFit="1" customWidth="1"/>
    <col min="31" max="31" width="17.75" bestFit="1" customWidth="1"/>
  </cols>
  <sheetData>
    <row r="1" spans="1:13" x14ac:dyDescent="0.2">
      <c r="A1" s="12" t="s">
        <v>1214</v>
      </c>
      <c r="B1" t="s">
        <v>1511</v>
      </c>
    </row>
    <row r="2" spans="1:13" x14ac:dyDescent="0.2">
      <c r="A2" s="12" t="s">
        <v>1230</v>
      </c>
      <c r="B2" t="s">
        <v>1449</v>
      </c>
      <c r="F2" s="3" t="s">
        <v>28</v>
      </c>
      <c r="G2" s="3" t="s">
        <v>1002</v>
      </c>
    </row>
    <row r="4" spans="1:13" x14ac:dyDescent="0.2">
      <c r="A4" s="12" t="s">
        <v>1212</v>
      </c>
      <c r="B4" t="s">
        <v>1225</v>
      </c>
      <c r="C4" t="s">
        <v>1286</v>
      </c>
      <c r="D4" t="s">
        <v>1224</v>
      </c>
      <c r="E4" t="s">
        <v>1283</v>
      </c>
      <c r="F4" s="14" t="e">
        <f>D4/$C4</f>
        <v>#VALUE!</v>
      </c>
      <c r="G4" s="14" t="e">
        <f>E4/$B4</f>
        <v>#VALUE!</v>
      </c>
    </row>
    <row r="5" spans="1:13" x14ac:dyDescent="0.2">
      <c r="A5" s="7" t="s">
        <v>1348</v>
      </c>
      <c r="B5">
        <v>30000</v>
      </c>
      <c r="C5">
        <v>30000</v>
      </c>
      <c r="D5">
        <v>30000</v>
      </c>
      <c r="E5">
        <v>60000</v>
      </c>
      <c r="F5" s="14">
        <f t="shared" ref="F5:F19" si="0">D5/$C5</f>
        <v>1</v>
      </c>
      <c r="G5" s="14">
        <f t="shared" ref="G5:G19" si="1">E5/$B5</f>
        <v>2</v>
      </c>
    </row>
    <row r="6" spans="1:13" x14ac:dyDescent="0.2">
      <c r="A6" s="7" t="s">
        <v>1175</v>
      </c>
      <c r="B6">
        <v>50000</v>
      </c>
      <c r="C6">
        <v>50000</v>
      </c>
      <c r="D6">
        <v>100000</v>
      </c>
      <c r="E6">
        <v>50000</v>
      </c>
      <c r="F6" s="14">
        <f t="shared" si="0"/>
        <v>2</v>
      </c>
      <c r="G6" s="14">
        <f t="shared" si="1"/>
        <v>1</v>
      </c>
    </row>
    <row r="7" spans="1:13" x14ac:dyDescent="0.2">
      <c r="A7" s="7" t="s">
        <v>1349</v>
      </c>
      <c r="B7">
        <v>30000</v>
      </c>
      <c r="C7">
        <v>30000</v>
      </c>
      <c r="D7">
        <v>30000</v>
      </c>
      <c r="E7">
        <v>90000</v>
      </c>
      <c r="F7" s="14">
        <f t="shared" si="0"/>
        <v>1</v>
      </c>
      <c r="G7" s="14">
        <f t="shared" si="1"/>
        <v>3</v>
      </c>
    </row>
    <row r="8" spans="1:13" x14ac:dyDescent="0.2">
      <c r="A8" s="7" t="s">
        <v>1038</v>
      </c>
      <c r="B8">
        <v>7000</v>
      </c>
      <c r="C8">
        <v>7000</v>
      </c>
      <c r="D8">
        <v>7000</v>
      </c>
      <c r="E8">
        <v>21000</v>
      </c>
      <c r="F8" s="14">
        <f t="shared" si="0"/>
        <v>1</v>
      </c>
      <c r="G8" s="14">
        <f t="shared" si="1"/>
        <v>3</v>
      </c>
    </row>
    <row r="9" spans="1:13" x14ac:dyDescent="0.2">
      <c r="A9" s="7" t="s">
        <v>1037</v>
      </c>
      <c r="B9">
        <v>11000</v>
      </c>
      <c r="C9">
        <v>11000</v>
      </c>
      <c r="D9">
        <v>11000</v>
      </c>
      <c r="E9">
        <v>11000</v>
      </c>
      <c r="F9" s="14">
        <f t="shared" si="0"/>
        <v>1</v>
      </c>
      <c r="G9" s="14">
        <f t="shared" si="1"/>
        <v>1</v>
      </c>
    </row>
    <row r="10" spans="1:13" x14ac:dyDescent="0.2">
      <c r="A10" s="7" t="s">
        <v>907</v>
      </c>
      <c r="B10">
        <v>6000</v>
      </c>
      <c r="C10">
        <v>6000</v>
      </c>
      <c r="D10">
        <v>12000</v>
      </c>
      <c r="E10">
        <v>18000</v>
      </c>
      <c r="F10" s="14">
        <f t="shared" si="0"/>
        <v>2</v>
      </c>
      <c r="G10" s="14">
        <f t="shared" si="1"/>
        <v>3</v>
      </c>
    </row>
    <row r="11" spans="1:13" x14ac:dyDescent="0.2">
      <c r="A11" s="7" t="s">
        <v>1213</v>
      </c>
      <c r="B11">
        <v>134000</v>
      </c>
      <c r="C11">
        <v>134000</v>
      </c>
      <c r="D11">
        <v>190000</v>
      </c>
      <c r="E11">
        <v>250000</v>
      </c>
      <c r="F11" s="14">
        <f t="shared" si="0"/>
        <v>1.4179104477611941</v>
      </c>
      <c r="G11" s="14">
        <f t="shared" si="1"/>
        <v>1.8656716417910448</v>
      </c>
    </row>
    <row r="12" spans="1:13" x14ac:dyDescent="0.2">
      <c r="F12" s="14" t="e">
        <f t="shared" si="0"/>
        <v>#DIV/0!</v>
      </c>
      <c r="G12" s="14" t="e">
        <f t="shared" si="1"/>
        <v>#DIV/0!</v>
      </c>
    </row>
    <row r="13" spans="1:13" x14ac:dyDescent="0.2">
      <c r="F13" s="14" t="e">
        <f t="shared" si="0"/>
        <v>#DIV/0!</v>
      </c>
      <c r="G13" s="14" t="e">
        <f t="shared" si="1"/>
        <v>#DIV/0!</v>
      </c>
    </row>
    <row r="14" spans="1:13" x14ac:dyDescent="0.2">
      <c r="F14" s="14" t="e">
        <f t="shared" si="0"/>
        <v>#DIV/0!</v>
      </c>
      <c r="G14" s="14" t="e">
        <f t="shared" si="1"/>
        <v>#DIV/0!</v>
      </c>
    </row>
    <row r="15" spans="1:13" x14ac:dyDescent="0.2">
      <c r="F15" s="14" t="e">
        <f t="shared" si="0"/>
        <v>#DIV/0!</v>
      </c>
      <c r="G15" s="14" t="e">
        <f t="shared" si="1"/>
        <v>#DIV/0!</v>
      </c>
      <c r="M15" s="7"/>
    </row>
    <row r="16" spans="1:13" x14ac:dyDescent="0.2">
      <c r="F16" s="14" t="e">
        <f t="shared" si="0"/>
        <v>#DIV/0!</v>
      </c>
      <c r="G16" s="14" t="e">
        <f t="shared" si="1"/>
        <v>#DIV/0!</v>
      </c>
      <c r="M16" s="7"/>
    </row>
    <row r="17" spans="6:13" x14ac:dyDescent="0.2">
      <c r="F17" s="14" t="e">
        <f t="shared" si="0"/>
        <v>#DIV/0!</v>
      </c>
      <c r="G17" s="14" t="e">
        <f t="shared" si="1"/>
        <v>#DIV/0!</v>
      </c>
      <c r="M17" s="7"/>
    </row>
    <row r="18" spans="6:13" x14ac:dyDescent="0.2">
      <c r="F18" s="14" t="e">
        <f t="shared" si="0"/>
        <v>#DIV/0!</v>
      </c>
      <c r="G18" s="14" t="e">
        <f t="shared" si="1"/>
        <v>#DIV/0!</v>
      </c>
      <c r="M18" s="7"/>
    </row>
    <row r="19" spans="6:13" x14ac:dyDescent="0.2">
      <c r="F19" s="14" t="e">
        <f t="shared" si="0"/>
        <v>#DIV/0!</v>
      </c>
      <c r="G19" s="14" t="e">
        <f t="shared" si="1"/>
        <v>#DIV/0!</v>
      </c>
      <c r="M19" s="7"/>
    </row>
    <row r="20" spans="6:13" x14ac:dyDescent="0.2">
      <c r="M20" s="7"/>
    </row>
    <row r="21" spans="6:13" x14ac:dyDescent="0.2">
      <c r="M21" s="7"/>
    </row>
    <row r="22" spans="6:13" x14ac:dyDescent="0.2">
      <c r="M22" s="7"/>
    </row>
    <row r="23" spans="6:13" x14ac:dyDescent="0.2">
      <c r="M23" s="7"/>
    </row>
    <row r="24" spans="6:13" x14ac:dyDescent="0.2">
      <c r="M24" s="7"/>
    </row>
    <row r="25" spans="6:13" x14ac:dyDescent="0.2">
      <c r="M25" s="7"/>
    </row>
    <row r="26" spans="6:13" x14ac:dyDescent="0.2">
      <c r="M26" s="7"/>
    </row>
    <row r="27" spans="6:13" x14ac:dyDescent="0.2">
      <c r="M27" s="7"/>
    </row>
    <row r="28" spans="6:13" x14ac:dyDescent="0.2">
      <c r="M28" s="7"/>
    </row>
    <row r="29" spans="6:13" x14ac:dyDescent="0.2">
      <c r="M29" s="7"/>
    </row>
    <row r="30" spans="6:13" x14ac:dyDescent="0.2">
      <c r="M30" s="7"/>
    </row>
    <row r="31" spans="6:13" x14ac:dyDescent="0.2">
      <c r="M31" s="7"/>
    </row>
    <row r="32" spans="6:13" x14ac:dyDescent="0.2">
      <c r="M32" s="7"/>
    </row>
    <row r="33" spans="9:13" x14ac:dyDescent="0.2">
      <c r="M33" s="7"/>
    </row>
    <row r="39" spans="9:13" x14ac:dyDescent="0.2">
      <c r="I39" s="1"/>
    </row>
    <row r="40" spans="9:13" x14ac:dyDescent="0.2">
      <c r="I40" s="1"/>
    </row>
    <row r="41" spans="9:13" x14ac:dyDescent="0.2">
      <c r="I4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9FED-2C02-4E90-8E01-012C9968E6AF}">
  <dimension ref="A3:H25"/>
  <sheetViews>
    <sheetView workbookViewId="0">
      <selection activeCell="A11" sqref="A11"/>
    </sheetView>
  </sheetViews>
  <sheetFormatPr defaultRowHeight="11.4" x14ac:dyDescent="0.2"/>
  <cols>
    <col min="1" max="1" width="29" bestFit="1" customWidth="1"/>
    <col min="2" max="2" width="16.625" bestFit="1" customWidth="1"/>
    <col min="3" max="3" width="1.875" bestFit="1" customWidth="1"/>
    <col min="4" max="4" width="2.875" bestFit="1" customWidth="1"/>
    <col min="5" max="5" width="1.875" bestFit="1" customWidth="1"/>
    <col min="6" max="7" width="2.875" bestFit="1" customWidth="1"/>
    <col min="8" max="9" width="11.375" bestFit="1" customWidth="1"/>
  </cols>
  <sheetData>
    <row r="3" spans="1:8" x14ac:dyDescent="0.2">
      <c r="A3" s="12" t="s">
        <v>1442</v>
      </c>
      <c r="B3" s="12" t="s">
        <v>1441</v>
      </c>
    </row>
    <row r="4" spans="1:8" x14ac:dyDescent="0.2">
      <c r="A4" s="12" t="s">
        <v>1212</v>
      </c>
      <c r="B4">
        <v>1</v>
      </c>
      <c r="C4">
        <v>2</v>
      </c>
      <c r="D4">
        <v>3</v>
      </c>
      <c r="E4">
        <v>4</v>
      </c>
      <c r="F4">
        <v>5</v>
      </c>
      <c r="G4">
        <v>6</v>
      </c>
      <c r="H4" t="s">
        <v>1213</v>
      </c>
    </row>
    <row r="5" spans="1:8" x14ac:dyDescent="0.2">
      <c r="A5" s="7" t="s">
        <v>12</v>
      </c>
      <c r="B5">
        <v>4</v>
      </c>
      <c r="D5">
        <v>1</v>
      </c>
      <c r="H5">
        <v>5</v>
      </c>
    </row>
    <row r="6" spans="1:8" x14ac:dyDescent="0.2">
      <c r="A6" s="7" t="s">
        <v>2</v>
      </c>
      <c r="B6">
        <v>20</v>
      </c>
      <c r="C6">
        <v>1</v>
      </c>
      <c r="D6">
        <v>16</v>
      </c>
      <c r="F6">
        <v>3</v>
      </c>
      <c r="G6">
        <v>3</v>
      </c>
      <c r="H6">
        <v>43</v>
      </c>
    </row>
    <row r="7" spans="1:8" x14ac:dyDescent="0.2">
      <c r="A7" s="7" t="s">
        <v>4</v>
      </c>
      <c r="B7">
        <v>31</v>
      </c>
      <c r="C7">
        <v>1</v>
      </c>
      <c r="D7">
        <v>15</v>
      </c>
      <c r="F7">
        <v>4</v>
      </c>
      <c r="G7">
        <v>8</v>
      </c>
      <c r="H7">
        <v>59</v>
      </c>
    </row>
    <row r="8" spans="1:8" x14ac:dyDescent="0.2">
      <c r="A8" s="7" t="s">
        <v>5</v>
      </c>
      <c r="B8">
        <v>8</v>
      </c>
      <c r="D8">
        <v>2</v>
      </c>
      <c r="F8">
        <v>6</v>
      </c>
      <c r="G8">
        <v>4</v>
      </c>
      <c r="H8">
        <v>20</v>
      </c>
    </row>
    <row r="9" spans="1:8" x14ac:dyDescent="0.2">
      <c r="A9" s="7" t="s">
        <v>7</v>
      </c>
      <c r="B9">
        <v>8</v>
      </c>
      <c r="C9">
        <v>2</v>
      </c>
      <c r="D9">
        <v>4</v>
      </c>
      <c r="F9">
        <v>1</v>
      </c>
      <c r="G9">
        <v>1</v>
      </c>
      <c r="H9">
        <v>16</v>
      </c>
    </row>
    <row r="10" spans="1:8" x14ac:dyDescent="0.2">
      <c r="A10" s="7" t="s">
        <v>8</v>
      </c>
      <c r="B10">
        <v>14</v>
      </c>
      <c r="D10">
        <v>5</v>
      </c>
      <c r="F10">
        <v>1</v>
      </c>
      <c r="H10">
        <v>20</v>
      </c>
    </row>
    <row r="11" spans="1:8" x14ac:dyDescent="0.2">
      <c r="A11" s="7" t="s">
        <v>10</v>
      </c>
      <c r="B11">
        <v>7</v>
      </c>
      <c r="D11">
        <v>3</v>
      </c>
      <c r="F11">
        <v>1</v>
      </c>
      <c r="H11">
        <v>11</v>
      </c>
    </row>
    <row r="12" spans="1:8" x14ac:dyDescent="0.2">
      <c r="A12" s="7" t="s">
        <v>1220</v>
      </c>
      <c r="B12">
        <v>16</v>
      </c>
      <c r="C12">
        <v>3</v>
      </c>
      <c r="D12">
        <v>2</v>
      </c>
      <c r="E12">
        <v>5</v>
      </c>
      <c r="F12">
        <v>3</v>
      </c>
      <c r="H12">
        <v>29</v>
      </c>
    </row>
    <row r="13" spans="1:8" x14ac:dyDescent="0.2">
      <c r="A13" s="7" t="s">
        <v>11</v>
      </c>
      <c r="B13">
        <v>2</v>
      </c>
      <c r="G13">
        <v>1</v>
      </c>
      <c r="H13">
        <v>3</v>
      </c>
    </row>
    <row r="14" spans="1:8" x14ac:dyDescent="0.2">
      <c r="A14" s="7" t="s">
        <v>1213</v>
      </c>
      <c r="B14">
        <v>110</v>
      </c>
      <c r="C14">
        <v>7</v>
      </c>
      <c r="D14">
        <v>48</v>
      </c>
      <c r="E14">
        <v>5</v>
      </c>
      <c r="F14">
        <v>19</v>
      </c>
      <c r="G14">
        <v>17</v>
      </c>
      <c r="H14">
        <v>206</v>
      </c>
    </row>
    <row r="16" spans="1:8" x14ac:dyDescent="0.2">
      <c r="B16">
        <f>B5</f>
        <v>4</v>
      </c>
      <c r="C16">
        <f t="shared" ref="C16:G16" si="0">C5</f>
        <v>0</v>
      </c>
      <c r="D16">
        <f t="shared" si="0"/>
        <v>1</v>
      </c>
      <c r="E16">
        <f t="shared" si="0"/>
        <v>0</v>
      </c>
      <c r="F16">
        <f t="shared" si="0"/>
        <v>0</v>
      </c>
      <c r="G16">
        <f t="shared" si="0"/>
        <v>0</v>
      </c>
    </row>
    <row r="17" spans="2:7" x14ac:dyDescent="0.2">
      <c r="B17">
        <f t="shared" ref="B17:G17" si="1">B6</f>
        <v>20</v>
      </c>
      <c r="C17">
        <f t="shared" si="1"/>
        <v>1</v>
      </c>
      <c r="D17">
        <f t="shared" si="1"/>
        <v>16</v>
      </c>
      <c r="E17">
        <f t="shared" si="1"/>
        <v>0</v>
      </c>
      <c r="F17">
        <f t="shared" si="1"/>
        <v>3</v>
      </c>
      <c r="G17">
        <f t="shared" si="1"/>
        <v>3</v>
      </c>
    </row>
    <row r="18" spans="2:7" x14ac:dyDescent="0.2">
      <c r="B18">
        <f t="shared" ref="B18:G18" si="2">B7</f>
        <v>31</v>
      </c>
      <c r="C18">
        <f t="shared" si="2"/>
        <v>1</v>
      </c>
      <c r="D18">
        <f t="shared" si="2"/>
        <v>15</v>
      </c>
      <c r="E18">
        <f t="shared" si="2"/>
        <v>0</v>
      </c>
      <c r="F18">
        <f t="shared" si="2"/>
        <v>4</v>
      </c>
      <c r="G18">
        <f t="shared" si="2"/>
        <v>8</v>
      </c>
    </row>
    <row r="19" spans="2:7" x14ac:dyDescent="0.2">
      <c r="B19">
        <f t="shared" ref="B19:G19" si="3">B8</f>
        <v>8</v>
      </c>
      <c r="C19">
        <f t="shared" si="3"/>
        <v>0</v>
      </c>
      <c r="D19">
        <f t="shared" si="3"/>
        <v>2</v>
      </c>
      <c r="E19">
        <f t="shared" si="3"/>
        <v>0</v>
      </c>
      <c r="F19">
        <f t="shared" si="3"/>
        <v>6</v>
      </c>
      <c r="G19">
        <f t="shared" si="3"/>
        <v>4</v>
      </c>
    </row>
    <row r="20" spans="2:7" x14ac:dyDescent="0.2">
      <c r="B20">
        <f t="shared" ref="B20:G20" si="4">B9</f>
        <v>8</v>
      </c>
      <c r="C20">
        <f t="shared" si="4"/>
        <v>2</v>
      </c>
      <c r="D20">
        <f t="shared" si="4"/>
        <v>4</v>
      </c>
      <c r="E20">
        <f t="shared" si="4"/>
        <v>0</v>
      </c>
      <c r="F20">
        <f t="shared" si="4"/>
        <v>1</v>
      </c>
      <c r="G20">
        <f t="shared" si="4"/>
        <v>1</v>
      </c>
    </row>
    <row r="21" spans="2:7" x14ac:dyDescent="0.2">
      <c r="B21">
        <f t="shared" ref="B21:G21" si="5">B10</f>
        <v>14</v>
      </c>
      <c r="C21">
        <f t="shared" si="5"/>
        <v>0</v>
      </c>
      <c r="D21">
        <f t="shared" si="5"/>
        <v>5</v>
      </c>
      <c r="E21">
        <f t="shared" si="5"/>
        <v>0</v>
      </c>
      <c r="F21">
        <f t="shared" si="5"/>
        <v>1</v>
      </c>
      <c r="G21">
        <f t="shared" si="5"/>
        <v>0</v>
      </c>
    </row>
    <row r="22" spans="2:7" x14ac:dyDescent="0.2">
      <c r="B22">
        <f t="shared" ref="B22:G22" si="6">B11</f>
        <v>7</v>
      </c>
      <c r="C22">
        <f t="shared" si="6"/>
        <v>0</v>
      </c>
      <c r="D22">
        <f t="shared" si="6"/>
        <v>3</v>
      </c>
      <c r="E22">
        <f t="shared" si="6"/>
        <v>0</v>
      </c>
      <c r="F22">
        <f t="shared" si="6"/>
        <v>1</v>
      </c>
      <c r="G22">
        <f t="shared" si="6"/>
        <v>0</v>
      </c>
    </row>
    <row r="23" spans="2:7" x14ac:dyDescent="0.2">
      <c r="B23">
        <f t="shared" ref="B23:G23" si="7">B12</f>
        <v>16</v>
      </c>
      <c r="C23">
        <f t="shared" si="7"/>
        <v>3</v>
      </c>
      <c r="D23">
        <f t="shared" si="7"/>
        <v>2</v>
      </c>
      <c r="E23">
        <f t="shared" si="7"/>
        <v>5</v>
      </c>
      <c r="F23">
        <f t="shared" si="7"/>
        <v>3</v>
      </c>
      <c r="G23">
        <f t="shared" si="7"/>
        <v>0</v>
      </c>
    </row>
    <row r="24" spans="2:7" x14ac:dyDescent="0.2">
      <c r="B24">
        <f t="shared" ref="B24:G24" si="8">B13</f>
        <v>2</v>
      </c>
      <c r="C24">
        <f t="shared" si="8"/>
        <v>0</v>
      </c>
      <c r="D24">
        <f t="shared" si="8"/>
        <v>0</v>
      </c>
      <c r="E24">
        <f t="shared" si="8"/>
        <v>0</v>
      </c>
      <c r="F24">
        <f t="shared" si="8"/>
        <v>0</v>
      </c>
      <c r="G24">
        <f t="shared" si="8"/>
        <v>1</v>
      </c>
    </row>
    <row r="25" spans="2:7" x14ac:dyDescent="0.2">
      <c r="B25">
        <f t="shared" ref="B25:G25" si="9">B14</f>
        <v>110</v>
      </c>
      <c r="C25">
        <f t="shared" si="9"/>
        <v>7</v>
      </c>
      <c r="D25">
        <f t="shared" si="9"/>
        <v>48</v>
      </c>
      <c r="E25">
        <f t="shared" si="9"/>
        <v>5</v>
      </c>
      <c r="F25">
        <f t="shared" si="9"/>
        <v>19</v>
      </c>
      <c r="G25">
        <f t="shared" si="9"/>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BECF-6A0A-4957-AA96-0C2454298D7B}">
  <dimension ref="A1:R207"/>
  <sheetViews>
    <sheetView tabSelected="1" workbookViewId="0">
      <selection activeCell="A9" sqref="A9"/>
    </sheetView>
  </sheetViews>
  <sheetFormatPr defaultRowHeight="11.4" x14ac:dyDescent="0.2"/>
  <cols>
    <col min="1" max="1" width="24.5" customWidth="1"/>
    <col min="2" max="2" width="13.5" customWidth="1"/>
    <col min="3" max="3" width="8.125" customWidth="1"/>
    <col min="4" max="4" width="7.625" customWidth="1"/>
    <col min="5" max="5" width="25.375" customWidth="1"/>
    <col min="6" max="6" width="13.625" customWidth="1"/>
    <col min="7" max="7" width="13.5" customWidth="1"/>
    <col min="8" max="8" width="18.25" customWidth="1"/>
    <col min="10" max="10" width="16.25" customWidth="1"/>
  </cols>
  <sheetData>
    <row r="1" spans="1:18" x14ac:dyDescent="0.2">
      <c r="A1" s="3" t="s">
        <v>1214</v>
      </c>
      <c r="B1" s="3" t="s">
        <v>1517</v>
      </c>
      <c r="C1" s="3" t="s">
        <v>1518</v>
      </c>
      <c r="D1" s="3" t="s">
        <v>1522</v>
      </c>
      <c r="E1" s="3" t="s">
        <v>1519</v>
      </c>
      <c r="F1" s="3" t="s">
        <v>1521</v>
      </c>
      <c r="G1" s="3" t="s">
        <v>1520</v>
      </c>
      <c r="H1" s="3" t="s">
        <v>1514</v>
      </c>
      <c r="I1" s="3" t="s">
        <v>1523</v>
      </c>
      <c r="J1" s="3" t="s">
        <v>1524</v>
      </c>
      <c r="K1" s="3" t="s">
        <v>1216</v>
      </c>
      <c r="L1" s="3" t="s">
        <v>1215</v>
      </c>
      <c r="M1" s="3" t="s">
        <v>28</v>
      </c>
      <c r="N1" s="3" t="s">
        <v>1002</v>
      </c>
      <c r="O1" s="3" t="s">
        <v>1285</v>
      </c>
      <c r="P1" s="3" t="s">
        <v>1223</v>
      </c>
      <c r="Q1" s="3" t="s">
        <v>1282</v>
      </c>
      <c r="R1" s="3" t="s">
        <v>15</v>
      </c>
    </row>
    <row r="2" spans="1:18" x14ac:dyDescent="0.2">
      <c r="A2" t="s">
        <v>1525</v>
      </c>
      <c r="B2">
        <v>27</v>
      </c>
      <c r="C2">
        <v>1</v>
      </c>
      <c r="D2">
        <v>2023</v>
      </c>
      <c r="E2" s="3" t="s">
        <v>175</v>
      </c>
      <c r="F2" t="s">
        <v>176</v>
      </c>
      <c r="G2" s="3" t="s">
        <v>1463</v>
      </c>
      <c r="H2" s="3" t="s">
        <v>1234</v>
      </c>
      <c r="I2" t="s">
        <v>706</v>
      </c>
      <c r="J2" t="s">
        <v>59</v>
      </c>
      <c r="K2" s="3" t="s">
        <v>1438</v>
      </c>
      <c r="L2">
        <v>800</v>
      </c>
      <c r="M2" s="15">
        <v>1.5</v>
      </c>
      <c r="N2" s="15">
        <v>3</v>
      </c>
      <c r="O2" s="15">
        <v>800</v>
      </c>
      <c r="P2" s="3">
        <v>1200</v>
      </c>
      <c r="Q2">
        <v>2400</v>
      </c>
      <c r="R2" t="s">
        <v>1296</v>
      </c>
    </row>
    <row r="3" spans="1:18" x14ac:dyDescent="0.2">
      <c r="A3" t="s">
        <v>1525</v>
      </c>
      <c r="B3">
        <v>27</v>
      </c>
      <c r="C3" s="6">
        <v>2</v>
      </c>
      <c r="D3">
        <v>2023</v>
      </c>
      <c r="E3" s="3" t="s">
        <v>460</v>
      </c>
      <c r="F3" s="3" t="s">
        <v>479</v>
      </c>
      <c r="G3" t="s">
        <v>1462</v>
      </c>
      <c r="H3" t="s">
        <v>1233</v>
      </c>
      <c r="I3" t="s">
        <v>696</v>
      </c>
      <c r="J3" t="s">
        <v>0</v>
      </c>
      <c r="K3" s="9" t="s">
        <v>1205</v>
      </c>
      <c r="L3">
        <v>139681</v>
      </c>
      <c r="M3" s="15">
        <v>2</v>
      </c>
      <c r="N3" s="15">
        <v>1</v>
      </c>
      <c r="O3" s="15">
        <v>139681</v>
      </c>
      <c r="P3" s="3">
        <v>279362</v>
      </c>
      <c r="Q3">
        <v>139681</v>
      </c>
      <c r="R3" t="s">
        <v>699</v>
      </c>
    </row>
    <row r="4" spans="1:18" x14ac:dyDescent="0.2">
      <c r="A4" t="s">
        <v>1525</v>
      </c>
      <c r="B4">
        <v>27</v>
      </c>
      <c r="C4">
        <v>3</v>
      </c>
      <c r="D4">
        <v>2023</v>
      </c>
      <c r="E4" s="3" t="s">
        <v>460</v>
      </c>
      <c r="F4" s="3" t="s">
        <v>478</v>
      </c>
      <c r="G4" s="6" t="s">
        <v>1462</v>
      </c>
      <c r="H4" t="s">
        <v>1233</v>
      </c>
      <c r="I4" t="s">
        <v>696</v>
      </c>
      <c r="J4" t="s">
        <v>0</v>
      </c>
      <c r="K4" s="9" t="s">
        <v>1205</v>
      </c>
      <c r="L4">
        <v>119766</v>
      </c>
      <c r="M4" s="15">
        <v>2</v>
      </c>
      <c r="N4" s="15">
        <v>1</v>
      </c>
      <c r="O4" s="15">
        <v>119766</v>
      </c>
      <c r="P4" s="3">
        <v>239532</v>
      </c>
      <c r="Q4">
        <v>119766</v>
      </c>
      <c r="R4" t="s">
        <v>698</v>
      </c>
    </row>
    <row r="5" spans="1:18" x14ac:dyDescent="0.2">
      <c r="A5" t="s">
        <v>1525</v>
      </c>
      <c r="B5">
        <v>27</v>
      </c>
      <c r="C5" s="6">
        <v>4</v>
      </c>
      <c r="D5">
        <v>2023</v>
      </c>
      <c r="E5" s="3" t="s">
        <v>697</v>
      </c>
      <c r="F5" s="3" t="s">
        <v>54</v>
      </c>
      <c r="G5" s="3" t="s">
        <v>1462</v>
      </c>
      <c r="H5" t="s">
        <v>1233</v>
      </c>
      <c r="I5" t="s">
        <v>696</v>
      </c>
      <c r="J5" t="s">
        <v>59</v>
      </c>
      <c r="K5" s="9" t="s">
        <v>1205</v>
      </c>
      <c r="L5">
        <v>438096</v>
      </c>
      <c r="M5" s="15">
        <v>1.5</v>
      </c>
      <c r="N5" s="15">
        <v>1</v>
      </c>
      <c r="O5" s="15">
        <v>438096</v>
      </c>
      <c r="P5" s="3">
        <v>657144</v>
      </c>
      <c r="Q5">
        <v>438096</v>
      </c>
      <c r="R5" t="s">
        <v>1294</v>
      </c>
    </row>
    <row r="6" spans="1:18" x14ac:dyDescent="0.2">
      <c r="A6" t="s">
        <v>1525</v>
      </c>
      <c r="B6">
        <v>27</v>
      </c>
      <c r="C6">
        <v>5</v>
      </c>
      <c r="D6">
        <v>2023</v>
      </c>
      <c r="E6" s="3" t="s">
        <v>697</v>
      </c>
      <c r="F6" s="3" t="s">
        <v>56</v>
      </c>
      <c r="G6" s="3" t="s">
        <v>1462</v>
      </c>
      <c r="H6" t="s">
        <v>1233</v>
      </c>
      <c r="I6" t="s">
        <v>696</v>
      </c>
      <c r="J6" t="s">
        <v>59</v>
      </c>
      <c r="K6" s="9" t="s">
        <v>1205</v>
      </c>
      <c r="L6">
        <v>176261</v>
      </c>
      <c r="M6" s="15">
        <v>1.5</v>
      </c>
      <c r="N6" s="15">
        <v>1</v>
      </c>
      <c r="O6" s="15">
        <v>176261</v>
      </c>
      <c r="P6" s="3">
        <v>264391.5</v>
      </c>
      <c r="Q6">
        <v>176261</v>
      </c>
      <c r="R6" t="s">
        <v>1295</v>
      </c>
    </row>
    <row r="7" spans="1:18" x14ac:dyDescent="0.2">
      <c r="A7" t="s">
        <v>1526</v>
      </c>
      <c r="B7">
        <v>27</v>
      </c>
      <c r="C7" s="6">
        <v>6</v>
      </c>
      <c r="D7">
        <v>2022</v>
      </c>
      <c r="E7" s="3" t="s">
        <v>1415</v>
      </c>
      <c r="F7" s="3" t="s">
        <v>742</v>
      </c>
      <c r="G7" s="6" t="s">
        <v>1465</v>
      </c>
      <c r="H7" t="s">
        <v>1475</v>
      </c>
      <c r="I7" t="s">
        <v>743</v>
      </c>
      <c r="J7" t="s">
        <v>0</v>
      </c>
      <c r="K7" s="3" t="s">
        <v>137</v>
      </c>
      <c r="L7">
        <v>4000</v>
      </c>
      <c r="M7" s="15">
        <v>2</v>
      </c>
      <c r="N7" s="15">
        <v>3</v>
      </c>
      <c r="O7" s="15">
        <v>4000</v>
      </c>
      <c r="P7" s="3">
        <v>8000</v>
      </c>
      <c r="Q7">
        <v>12000</v>
      </c>
      <c r="R7" t="s">
        <v>1416</v>
      </c>
    </row>
    <row r="8" spans="1:18" x14ac:dyDescent="0.2">
      <c r="A8" t="s">
        <v>1526</v>
      </c>
      <c r="B8">
        <v>27</v>
      </c>
      <c r="C8">
        <v>7</v>
      </c>
      <c r="D8">
        <v>2023</v>
      </c>
      <c r="E8" s="3" t="s">
        <v>71</v>
      </c>
      <c r="F8" t="s">
        <v>499</v>
      </c>
      <c r="G8" s="3" t="s">
        <v>1476</v>
      </c>
      <c r="H8" s="3" t="s">
        <v>1247</v>
      </c>
      <c r="I8" t="s">
        <v>720</v>
      </c>
      <c r="J8" t="s">
        <v>25</v>
      </c>
      <c r="K8" s="3" t="s">
        <v>722</v>
      </c>
      <c r="L8">
        <v>3000</v>
      </c>
      <c r="M8" s="15">
        <v>3</v>
      </c>
      <c r="N8" s="15">
        <v>3</v>
      </c>
      <c r="O8" s="15">
        <v>3000</v>
      </c>
      <c r="P8" s="3">
        <v>9000</v>
      </c>
      <c r="Q8">
        <v>9000</v>
      </c>
      <c r="R8" t="s">
        <v>1304</v>
      </c>
    </row>
    <row r="9" spans="1:18" x14ac:dyDescent="0.2">
      <c r="A9" t="s">
        <v>1526</v>
      </c>
      <c r="B9">
        <v>27</v>
      </c>
      <c r="C9" s="6">
        <v>8</v>
      </c>
      <c r="D9">
        <v>2023</v>
      </c>
      <c r="E9" s="3" t="s">
        <v>491</v>
      </c>
      <c r="F9" t="s">
        <v>494</v>
      </c>
      <c r="G9" s="6" t="s">
        <v>1476</v>
      </c>
      <c r="H9" s="3" t="s">
        <v>1247</v>
      </c>
      <c r="I9" t="s">
        <v>723</v>
      </c>
      <c r="J9" t="s">
        <v>0</v>
      </c>
      <c r="K9" s="3" t="s">
        <v>722</v>
      </c>
      <c r="L9">
        <v>300</v>
      </c>
      <c r="M9" s="15">
        <v>2</v>
      </c>
      <c r="N9" s="15">
        <v>5</v>
      </c>
      <c r="O9" s="15">
        <v>300</v>
      </c>
      <c r="P9" s="3">
        <v>600</v>
      </c>
      <c r="Q9">
        <v>1500</v>
      </c>
      <c r="R9" t="s">
        <v>1305</v>
      </c>
    </row>
    <row r="10" spans="1:18" x14ac:dyDescent="0.2">
      <c r="A10" t="s">
        <v>1526</v>
      </c>
      <c r="B10">
        <v>27</v>
      </c>
      <c r="C10">
        <v>9</v>
      </c>
      <c r="D10">
        <v>2023</v>
      </c>
      <c r="E10" s="3" t="s">
        <v>1334</v>
      </c>
      <c r="F10" s="3" t="s">
        <v>1335</v>
      </c>
      <c r="G10" s="3" t="s">
        <v>1464</v>
      </c>
      <c r="H10" t="s">
        <v>1235</v>
      </c>
      <c r="I10" t="s">
        <v>1336</v>
      </c>
      <c r="J10" t="s">
        <v>1516</v>
      </c>
      <c r="K10" s="3" t="s">
        <v>137</v>
      </c>
      <c r="L10">
        <v>50</v>
      </c>
      <c r="M10" s="15"/>
      <c r="N10" s="15">
        <v>6</v>
      </c>
      <c r="O10" s="15">
        <v>0</v>
      </c>
      <c r="P10" s="3">
        <v>0</v>
      </c>
      <c r="Q10">
        <v>300</v>
      </c>
      <c r="R10" t="s">
        <v>1337</v>
      </c>
    </row>
    <row r="11" spans="1:18" x14ac:dyDescent="0.2">
      <c r="A11" t="s">
        <v>1526</v>
      </c>
      <c r="B11">
        <v>27</v>
      </c>
      <c r="C11" s="6">
        <v>10</v>
      </c>
      <c r="D11">
        <v>2023</v>
      </c>
      <c r="E11" s="3" t="s">
        <v>897</v>
      </c>
      <c r="F11" s="3" t="s">
        <v>1333</v>
      </c>
      <c r="G11" s="3" t="s">
        <v>1464</v>
      </c>
      <c r="H11" t="s">
        <v>1235</v>
      </c>
      <c r="I11" t="s">
        <v>896</v>
      </c>
      <c r="J11" t="s">
        <v>0</v>
      </c>
      <c r="K11" s="3" t="s">
        <v>137</v>
      </c>
      <c r="L11">
        <v>2000</v>
      </c>
      <c r="M11" s="15">
        <v>2</v>
      </c>
      <c r="N11" s="15">
        <v>3</v>
      </c>
      <c r="O11" s="15">
        <v>2000</v>
      </c>
      <c r="P11" s="3">
        <v>4000</v>
      </c>
      <c r="Q11">
        <v>6000</v>
      </c>
      <c r="R11" t="s">
        <v>895</v>
      </c>
    </row>
    <row r="12" spans="1:18" x14ac:dyDescent="0.2">
      <c r="A12" t="s">
        <v>1526</v>
      </c>
      <c r="B12">
        <v>27</v>
      </c>
      <c r="C12">
        <v>11</v>
      </c>
      <c r="D12">
        <v>2023</v>
      </c>
      <c r="E12" s="3" t="s">
        <v>72</v>
      </c>
      <c r="F12" t="s">
        <v>78</v>
      </c>
      <c r="G12" s="3" t="s">
        <v>1476</v>
      </c>
      <c r="H12" s="3" t="s">
        <v>1247</v>
      </c>
      <c r="I12" t="s">
        <v>714</v>
      </c>
      <c r="J12" t="s">
        <v>0</v>
      </c>
      <c r="K12" s="3" t="s">
        <v>722</v>
      </c>
      <c r="L12">
        <v>1500</v>
      </c>
      <c r="M12" s="15">
        <v>2</v>
      </c>
      <c r="N12" s="15">
        <v>3</v>
      </c>
      <c r="O12" s="15">
        <v>1500</v>
      </c>
      <c r="P12" s="3">
        <v>3000</v>
      </c>
      <c r="Q12">
        <v>4500</v>
      </c>
      <c r="R12" t="s">
        <v>1302</v>
      </c>
    </row>
    <row r="13" spans="1:18" x14ac:dyDescent="0.2">
      <c r="A13" t="s">
        <v>1526</v>
      </c>
      <c r="B13">
        <v>27</v>
      </c>
      <c r="C13" s="6">
        <v>12</v>
      </c>
      <c r="D13">
        <v>2023</v>
      </c>
      <c r="E13" s="6" t="s">
        <v>816</v>
      </c>
      <c r="F13" s="3" t="s">
        <v>118</v>
      </c>
      <c r="G13" s="6" t="s">
        <v>1466</v>
      </c>
      <c r="H13" t="s">
        <v>1236</v>
      </c>
      <c r="I13" t="s">
        <v>818</v>
      </c>
      <c r="J13" t="s">
        <v>0</v>
      </c>
      <c r="K13" s="3" t="s">
        <v>137</v>
      </c>
      <c r="L13">
        <v>40000</v>
      </c>
      <c r="M13" s="15">
        <v>2</v>
      </c>
      <c r="N13" s="15">
        <v>3</v>
      </c>
      <c r="O13" s="15">
        <v>40000</v>
      </c>
      <c r="P13" s="3">
        <v>80000</v>
      </c>
      <c r="Q13">
        <v>120000</v>
      </c>
      <c r="R13" t="s">
        <v>1310</v>
      </c>
    </row>
    <row r="14" spans="1:18" x14ac:dyDescent="0.2">
      <c r="A14" t="s">
        <v>1526</v>
      </c>
      <c r="B14">
        <v>27</v>
      </c>
      <c r="C14">
        <v>13</v>
      </c>
      <c r="D14">
        <v>2023</v>
      </c>
      <c r="E14" s="6" t="s">
        <v>819</v>
      </c>
      <c r="F14" s="3" t="s">
        <v>62</v>
      </c>
      <c r="G14" s="6" t="s">
        <v>1466</v>
      </c>
      <c r="H14" t="s">
        <v>1236</v>
      </c>
      <c r="I14" t="s">
        <v>820</v>
      </c>
      <c r="J14" t="s">
        <v>0</v>
      </c>
      <c r="K14" s="3" t="s">
        <v>137</v>
      </c>
      <c r="L14">
        <v>1500</v>
      </c>
      <c r="M14" s="15">
        <v>2</v>
      </c>
      <c r="N14" s="15">
        <v>3</v>
      </c>
      <c r="O14" s="15">
        <v>1500</v>
      </c>
      <c r="P14" s="3">
        <v>3000</v>
      </c>
      <c r="Q14">
        <v>4500</v>
      </c>
      <c r="R14" t="s">
        <v>1311</v>
      </c>
    </row>
    <row r="15" spans="1:18" x14ac:dyDescent="0.2">
      <c r="A15" t="s">
        <v>1526</v>
      </c>
      <c r="B15">
        <v>27</v>
      </c>
      <c r="C15" s="6">
        <v>14</v>
      </c>
      <c r="D15">
        <v>2023</v>
      </c>
      <c r="E15" s="3" t="s">
        <v>81</v>
      </c>
      <c r="F15" t="s">
        <v>87</v>
      </c>
      <c r="G15" s="3" t="s">
        <v>1476</v>
      </c>
      <c r="H15" s="3" t="s">
        <v>1247</v>
      </c>
      <c r="I15" t="s">
        <v>710</v>
      </c>
      <c r="J15" t="s">
        <v>59</v>
      </c>
      <c r="K15" s="3" t="s">
        <v>722</v>
      </c>
      <c r="L15">
        <v>5000</v>
      </c>
      <c r="M15" s="15">
        <v>1.5</v>
      </c>
      <c r="N15" s="15">
        <v>1</v>
      </c>
      <c r="O15" s="15">
        <v>5000</v>
      </c>
      <c r="P15" s="3">
        <v>7500</v>
      </c>
      <c r="Q15">
        <v>5000</v>
      </c>
      <c r="R15" t="s">
        <v>1299</v>
      </c>
    </row>
    <row r="16" spans="1:18" x14ac:dyDescent="0.2">
      <c r="A16" t="s">
        <v>1526</v>
      </c>
      <c r="B16">
        <v>27</v>
      </c>
      <c r="C16">
        <v>15</v>
      </c>
      <c r="D16">
        <v>2022</v>
      </c>
      <c r="E16" s="3" t="s">
        <v>1411</v>
      </c>
      <c r="F16" s="3" t="s">
        <v>1412</v>
      </c>
      <c r="G16" s="3" t="s">
        <v>1467</v>
      </c>
      <c r="H16" t="s">
        <v>1475</v>
      </c>
      <c r="I16" t="s">
        <v>1414</v>
      </c>
      <c r="J16" t="s">
        <v>0</v>
      </c>
      <c r="K16" s="3" t="s">
        <v>137</v>
      </c>
      <c r="L16">
        <v>1000</v>
      </c>
      <c r="M16" s="15">
        <v>2</v>
      </c>
      <c r="N16" s="15">
        <v>3</v>
      </c>
      <c r="O16" s="15">
        <v>1000</v>
      </c>
      <c r="P16" s="3">
        <v>2000</v>
      </c>
      <c r="Q16">
        <v>3000</v>
      </c>
      <c r="R16" t="s">
        <v>1413</v>
      </c>
    </row>
    <row r="17" spans="1:18" x14ac:dyDescent="0.2">
      <c r="A17" t="s">
        <v>1526</v>
      </c>
      <c r="B17">
        <v>27</v>
      </c>
      <c r="C17" s="6">
        <v>16</v>
      </c>
      <c r="D17">
        <v>2022</v>
      </c>
      <c r="E17" s="3" t="s">
        <v>1419</v>
      </c>
      <c r="F17" s="3" t="s">
        <v>749</v>
      </c>
      <c r="G17" s="3" t="s">
        <v>1468</v>
      </c>
      <c r="H17" t="s">
        <v>1475</v>
      </c>
      <c r="I17" t="s">
        <v>750</v>
      </c>
      <c r="J17" t="s">
        <v>0</v>
      </c>
      <c r="K17" s="3" t="s">
        <v>137</v>
      </c>
      <c r="L17">
        <v>3000</v>
      </c>
      <c r="M17" s="15">
        <v>2</v>
      </c>
      <c r="N17" s="15">
        <v>3</v>
      </c>
      <c r="O17" s="15">
        <v>3000</v>
      </c>
      <c r="P17" s="3">
        <v>6000</v>
      </c>
      <c r="Q17">
        <v>9000</v>
      </c>
      <c r="R17" t="s">
        <v>1420</v>
      </c>
    </row>
    <row r="18" spans="1:18" x14ac:dyDescent="0.2">
      <c r="A18" t="s">
        <v>1526</v>
      </c>
      <c r="B18">
        <v>27</v>
      </c>
      <c r="C18">
        <v>17</v>
      </c>
      <c r="D18">
        <v>2022</v>
      </c>
      <c r="E18" s="3" t="s">
        <v>1417</v>
      </c>
      <c r="F18" s="3" t="s">
        <v>744</v>
      </c>
      <c r="G18" s="3" t="s">
        <v>1468</v>
      </c>
      <c r="H18" t="s">
        <v>1475</v>
      </c>
      <c r="I18" t="s">
        <v>746</v>
      </c>
      <c r="J18" t="s">
        <v>0</v>
      </c>
      <c r="K18" s="3" t="s">
        <v>137</v>
      </c>
      <c r="L18">
        <v>10000</v>
      </c>
      <c r="M18" s="15">
        <v>2</v>
      </c>
      <c r="N18" s="15">
        <v>3</v>
      </c>
      <c r="O18" s="15">
        <v>10000</v>
      </c>
      <c r="P18" s="3">
        <v>20000</v>
      </c>
      <c r="Q18">
        <v>30000</v>
      </c>
      <c r="R18" t="s">
        <v>1418</v>
      </c>
    </row>
    <row r="19" spans="1:18" x14ac:dyDescent="0.2">
      <c r="A19" t="s">
        <v>1526</v>
      </c>
      <c r="B19">
        <v>27</v>
      </c>
      <c r="C19" s="6">
        <v>18</v>
      </c>
      <c r="D19">
        <v>2022</v>
      </c>
      <c r="E19" t="s">
        <v>1243</v>
      </c>
      <c r="F19" s="3" t="s">
        <v>329</v>
      </c>
      <c r="G19" t="s">
        <v>1469</v>
      </c>
      <c r="H19" t="s">
        <v>1444</v>
      </c>
      <c r="I19" t="s">
        <v>825</v>
      </c>
      <c r="J19" t="s">
        <v>0</v>
      </c>
      <c r="K19" s="3" t="s">
        <v>137</v>
      </c>
      <c r="L19">
        <v>1000</v>
      </c>
      <c r="M19" s="15">
        <v>2</v>
      </c>
      <c r="N19" s="15">
        <v>1</v>
      </c>
      <c r="O19" s="15">
        <v>1000</v>
      </c>
      <c r="P19" s="3">
        <v>2000</v>
      </c>
      <c r="Q19">
        <v>1000</v>
      </c>
      <c r="R19" t="s">
        <v>1429</v>
      </c>
    </row>
    <row r="20" spans="1:18" x14ac:dyDescent="0.2">
      <c r="A20" t="s">
        <v>1526</v>
      </c>
      <c r="B20">
        <v>27</v>
      </c>
      <c r="C20">
        <v>19</v>
      </c>
      <c r="D20">
        <v>2022</v>
      </c>
      <c r="E20" t="s">
        <v>760</v>
      </c>
      <c r="F20" s="3" t="s">
        <v>376</v>
      </c>
      <c r="G20" s="3" t="s">
        <v>1469</v>
      </c>
      <c r="H20" t="s">
        <v>1444</v>
      </c>
      <c r="I20" t="s">
        <v>758</v>
      </c>
      <c r="J20" t="s">
        <v>1516</v>
      </c>
      <c r="K20" s="3" t="s">
        <v>137</v>
      </c>
      <c r="L20">
        <v>800</v>
      </c>
      <c r="M20" s="15"/>
      <c r="N20" s="15">
        <v>5</v>
      </c>
      <c r="O20" s="15">
        <v>0</v>
      </c>
      <c r="P20" s="3">
        <v>0</v>
      </c>
      <c r="Q20">
        <v>4000</v>
      </c>
      <c r="R20" t="s">
        <v>759</v>
      </c>
    </row>
    <row r="21" spans="1:18" x14ac:dyDescent="0.2">
      <c r="A21" t="s">
        <v>1526</v>
      </c>
      <c r="B21">
        <v>27</v>
      </c>
      <c r="C21" s="6">
        <v>20</v>
      </c>
      <c r="D21">
        <v>2023</v>
      </c>
      <c r="E21" s="3" t="s">
        <v>141</v>
      </c>
      <c r="F21" t="s">
        <v>143</v>
      </c>
      <c r="G21" s="3" t="s">
        <v>1477</v>
      </c>
      <c r="H21" t="s">
        <v>141</v>
      </c>
      <c r="I21" t="s">
        <v>756</v>
      </c>
      <c r="J21" t="s">
        <v>59</v>
      </c>
      <c r="K21" s="3" t="s">
        <v>137</v>
      </c>
      <c r="L21">
        <v>25000</v>
      </c>
      <c r="M21" s="15">
        <v>1.5</v>
      </c>
      <c r="N21" s="15">
        <v>1</v>
      </c>
      <c r="O21" s="15">
        <v>25000</v>
      </c>
      <c r="P21" s="3">
        <v>37500</v>
      </c>
      <c r="Q21">
        <v>25000</v>
      </c>
      <c r="R21" t="s">
        <v>1312</v>
      </c>
    </row>
    <row r="22" spans="1:18" x14ac:dyDescent="0.2">
      <c r="A22" t="s">
        <v>1526</v>
      </c>
      <c r="B22">
        <v>27</v>
      </c>
      <c r="C22">
        <v>21</v>
      </c>
      <c r="D22">
        <v>2021</v>
      </c>
      <c r="E22" s="3" t="s">
        <v>141</v>
      </c>
      <c r="F22" t="s">
        <v>38</v>
      </c>
      <c r="G22" s="6" t="s">
        <v>1477</v>
      </c>
      <c r="H22" t="s">
        <v>141</v>
      </c>
      <c r="I22" t="s">
        <v>754</v>
      </c>
      <c r="J22" t="s">
        <v>0</v>
      </c>
      <c r="K22" s="3" t="s">
        <v>137</v>
      </c>
      <c r="L22">
        <v>20000</v>
      </c>
      <c r="M22" s="15">
        <v>2</v>
      </c>
      <c r="N22" s="15">
        <v>1</v>
      </c>
      <c r="O22" s="15">
        <v>20000</v>
      </c>
      <c r="P22" s="3">
        <v>40000</v>
      </c>
      <c r="Q22">
        <v>20000</v>
      </c>
      <c r="R22" t="s">
        <v>755</v>
      </c>
    </row>
    <row r="23" spans="1:18" x14ac:dyDescent="0.2">
      <c r="A23" t="s">
        <v>1526</v>
      </c>
      <c r="B23">
        <v>27</v>
      </c>
      <c r="C23" s="6">
        <v>22</v>
      </c>
      <c r="D23">
        <v>2023</v>
      </c>
      <c r="E23" s="3" t="s">
        <v>1297</v>
      </c>
      <c r="F23" t="s">
        <v>46</v>
      </c>
      <c r="G23" s="3" t="s">
        <v>1476</v>
      </c>
      <c r="H23" s="3" t="s">
        <v>1247</v>
      </c>
      <c r="I23" t="s">
        <v>1298</v>
      </c>
      <c r="J23" t="s">
        <v>0</v>
      </c>
      <c r="K23" s="3" t="s">
        <v>722</v>
      </c>
      <c r="L23">
        <v>7276</v>
      </c>
      <c r="M23" s="15">
        <v>2</v>
      </c>
      <c r="N23" s="15">
        <v>1</v>
      </c>
      <c r="O23" s="15">
        <v>7276</v>
      </c>
      <c r="P23" s="3">
        <v>14552</v>
      </c>
      <c r="Q23">
        <v>7276</v>
      </c>
    </row>
    <row r="24" spans="1:18" x14ac:dyDescent="0.2">
      <c r="A24" t="s">
        <v>1526</v>
      </c>
      <c r="B24">
        <v>27</v>
      </c>
      <c r="C24">
        <v>23</v>
      </c>
      <c r="D24">
        <v>2023</v>
      </c>
      <c r="E24" s="3" t="s">
        <v>466</v>
      </c>
      <c r="F24" t="s">
        <v>707</v>
      </c>
      <c r="G24" s="3" t="s">
        <v>1476</v>
      </c>
      <c r="H24" s="3" t="s">
        <v>1247</v>
      </c>
      <c r="I24" t="s">
        <v>708</v>
      </c>
      <c r="J24" t="s">
        <v>0</v>
      </c>
      <c r="K24" s="3" t="s">
        <v>722</v>
      </c>
      <c r="L24">
        <v>1900</v>
      </c>
      <c r="M24" s="15">
        <v>2</v>
      </c>
      <c r="N24" s="15">
        <v>1</v>
      </c>
      <c r="O24" s="15">
        <v>1900</v>
      </c>
      <c r="P24" s="3">
        <v>3800</v>
      </c>
      <c r="Q24">
        <v>1900</v>
      </c>
      <c r="R24" t="s">
        <v>1301</v>
      </c>
    </row>
    <row r="25" spans="1:18" x14ac:dyDescent="0.2">
      <c r="A25" t="s">
        <v>1526</v>
      </c>
      <c r="B25">
        <v>27</v>
      </c>
      <c r="C25" s="6">
        <v>24</v>
      </c>
      <c r="D25">
        <v>2023</v>
      </c>
      <c r="E25" s="3" t="s">
        <v>493</v>
      </c>
      <c r="F25" t="s">
        <v>495</v>
      </c>
      <c r="G25" s="3" t="s">
        <v>1476</v>
      </c>
      <c r="H25" s="3" t="s">
        <v>1247</v>
      </c>
      <c r="I25" t="s">
        <v>718</v>
      </c>
      <c r="J25" t="s">
        <v>25</v>
      </c>
      <c r="K25" s="3" t="s">
        <v>722</v>
      </c>
      <c r="L25">
        <v>17000</v>
      </c>
      <c r="M25" s="15">
        <v>3</v>
      </c>
      <c r="N25" s="15">
        <v>1</v>
      </c>
      <c r="O25" s="15">
        <v>17000</v>
      </c>
      <c r="P25" s="3">
        <v>51000</v>
      </c>
      <c r="Q25">
        <v>17000</v>
      </c>
      <c r="R25" t="s">
        <v>1303</v>
      </c>
    </row>
    <row r="26" spans="1:18" x14ac:dyDescent="0.2">
      <c r="A26" t="s">
        <v>1526</v>
      </c>
      <c r="B26">
        <v>27</v>
      </c>
      <c r="C26">
        <v>25</v>
      </c>
      <c r="D26">
        <v>2022</v>
      </c>
      <c r="E26" s="3" t="s">
        <v>824</v>
      </c>
      <c r="F26" s="3" t="s">
        <v>1421</v>
      </c>
      <c r="G26" s="3" t="s">
        <v>1461</v>
      </c>
      <c r="H26" s="3" t="s">
        <v>1513</v>
      </c>
      <c r="I26" t="s">
        <v>763</v>
      </c>
      <c r="J26" t="s">
        <v>0</v>
      </c>
      <c r="K26" s="3" t="s">
        <v>137</v>
      </c>
      <c r="L26">
        <v>4000</v>
      </c>
      <c r="M26" s="15">
        <v>2</v>
      </c>
      <c r="N26" s="15">
        <v>3</v>
      </c>
      <c r="O26" s="15">
        <v>4000</v>
      </c>
      <c r="P26" s="3">
        <v>8000</v>
      </c>
      <c r="Q26">
        <v>12000</v>
      </c>
      <c r="R26" t="s">
        <v>1430</v>
      </c>
    </row>
    <row r="27" spans="1:18" x14ac:dyDescent="0.2">
      <c r="A27" t="s">
        <v>1526</v>
      </c>
      <c r="B27">
        <v>27</v>
      </c>
      <c r="C27" s="6">
        <v>26</v>
      </c>
      <c r="D27">
        <v>2023</v>
      </c>
      <c r="E27" s="6" t="s">
        <v>765</v>
      </c>
      <c r="F27" s="3" t="s">
        <v>531</v>
      </c>
      <c r="G27" s="6" t="s">
        <v>1470</v>
      </c>
      <c r="H27" t="s">
        <v>1444</v>
      </c>
      <c r="I27" t="s">
        <v>766</v>
      </c>
      <c r="J27" t="s">
        <v>25</v>
      </c>
      <c r="K27" s="3" t="s">
        <v>137</v>
      </c>
      <c r="L27">
        <v>3000</v>
      </c>
      <c r="M27" s="15">
        <v>3</v>
      </c>
      <c r="N27" s="15">
        <v>1</v>
      </c>
      <c r="O27" s="15">
        <v>3000</v>
      </c>
      <c r="P27" s="3">
        <v>9000</v>
      </c>
      <c r="Q27">
        <v>3000</v>
      </c>
      <c r="R27" t="s">
        <v>767</v>
      </c>
    </row>
    <row r="28" spans="1:18" x14ac:dyDescent="0.2">
      <c r="A28" t="s">
        <v>1526</v>
      </c>
      <c r="B28">
        <v>27</v>
      </c>
      <c r="C28">
        <v>27</v>
      </c>
      <c r="D28">
        <v>2023</v>
      </c>
      <c r="E28" s="3" t="s">
        <v>770</v>
      </c>
      <c r="F28" s="3" t="s">
        <v>329</v>
      </c>
      <c r="G28" s="6" t="s">
        <v>1471</v>
      </c>
      <c r="H28" t="s">
        <v>1444</v>
      </c>
      <c r="I28" t="s">
        <v>771</v>
      </c>
      <c r="J28" t="s">
        <v>0</v>
      </c>
      <c r="K28" s="3" t="s">
        <v>137</v>
      </c>
      <c r="L28">
        <v>300</v>
      </c>
      <c r="M28" s="15">
        <v>2</v>
      </c>
      <c r="N28" s="15">
        <v>1</v>
      </c>
      <c r="O28" s="15">
        <v>300</v>
      </c>
      <c r="P28" s="3">
        <v>600</v>
      </c>
      <c r="Q28">
        <v>300</v>
      </c>
      <c r="R28" t="s">
        <v>1314</v>
      </c>
    </row>
    <row r="29" spans="1:18" x14ac:dyDescent="0.2">
      <c r="A29" t="s">
        <v>1526</v>
      </c>
      <c r="B29">
        <v>27</v>
      </c>
      <c r="C29" s="6">
        <v>28</v>
      </c>
      <c r="D29">
        <v>2023</v>
      </c>
      <c r="E29" s="3" t="s">
        <v>823</v>
      </c>
      <c r="F29" s="3" t="s">
        <v>376</v>
      </c>
      <c r="G29" s="3" t="s">
        <v>1471</v>
      </c>
      <c r="H29" t="s">
        <v>1444</v>
      </c>
      <c r="I29" t="s">
        <v>768</v>
      </c>
      <c r="J29" t="s">
        <v>0</v>
      </c>
      <c r="K29" s="3" t="s">
        <v>137</v>
      </c>
      <c r="L29">
        <v>15000</v>
      </c>
      <c r="M29" s="15">
        <v>2</v>
      </c>
      <c r="N29" s="15">
        <v>1</v>
      </c>
      <c r="O29" s="15">
        <v>15000</v>
      </c>
      <c r="P29" s="3">
        <v>30000</v>
      </c>
      <c r="Q29">
        <v>15000</v>
      </c>
      <c r="R29" t="s">
        <v>1313</v>
      </c>
    </row>
    <row r="30" spans="1:18" x14ac:dyDescent="0.2">
      <c r="A30" t="s">
        <v>1526</v>
      </c>
      <c r="B30">
        <v>27</v>
      </c>
      <c r="C30">
        <v>29</v>
      </c>
      <c r="D30">
        <v>2021</v>
      </c>
      <c r="E30" s="3" t="s">
        <v>518</v>
      </c>
      <c r="F30" s="3" t="s">
        <v>118</v>
      </c>
      <c r="G30" s="6" t="s">
        <v>1467</v>
      </c>
      <c r="H30" t="s">
        <v>1475</v>
      </c>
      <c r="I30" t="s">
        <v>752</v>
      </c>
      <c r="J30" t="s">
        <v>0</v>
      </c>
      <c r="K30" s="3" t="s">
        <v>137</v>
      </c>
      <c r="L30">
        <v>3000</v>
      </c>
      <c r="M30" s="15">
        <v>2</v>
      </c>
      <c r="N30" s="15">
        <v>3</v>
      </c>
      <c r="O30" s="15">
        <v>3000</v>
      </c>
      <c r="P30" s="3">
        <v>6000</v>
      </c>
      <c r="Q30">
        <v>9000</v>
      </c>
      <c r="R30" t="s">
        <v>753</v>
      </c>
    </row>
    <row r="31" spans="1:18" x14ac:dyDescent="0.2">
      <c r="A31" t="s">
        <v>1526</v>
      </c>
      <c r="B31">
        <v>27</v>
      </c>
      <c r="C31" s="6">
        <v>30</v>
      </c>
      <c r="D31">
        <v>2023</v>
      </c>
      <c r="E31" s="3" t="s">
        <v>75</v>
      </c>
      <c r="F31" t="s">
        <v>507</v>
      </c>
      <c r="G31" t="s">
        <v>1476</v>
      </c>
      <c r="H31" s="3" t="s">
        <v>1247</v>
      </c>
      <c r="I31" t="s">
        <v>725</v>
      </c>
      <c r="J31" t="s">
        <v>0</v>
      </c>
      <c r="K31" s="3" t="s">
        <v>722</v>
      </c>
      <c r="L31">
        <v>150000</v>
      </c>
      <c r="M31" s="15">
        <v>2</v>
      </c>
      <c r="N31" s="15">
        <v>1</v>
      </c>
      <c r="O31" s="15">
        <v>150000</v>
      </c>
      <c r="P31" s="6">
        <v>300000</v>
      </c>
      <c r="Q31">
        <v>150000</v>
      </c>
      <c r="R31" t="s">
        <v>506</v>
      </c>
    </row>
    <row r="32" spans="1:18" x14ac:dyDescent="0.2">
      <c r="A32" t="s">
        <v>1526</v>
      </c>
      <c r="B32">
        <v>27</v>
      </c>
      <c r="C32">
        <v>31</v>
      </c>
      <c r="D32">
        <v>2022</v>
      </c>
      <c r="E32" s="6" t="s">
        <v>523</v>
      </c>
      <c r="F32" s="3" t="s">
        <v>293</v>
      </c>
      <c r="G32" s="3" t="s">
        <v>1470</v>
      </c>
      <c r="H32" t="s">
        <v>1444</v>
      </c>
      <c r="I32" t="s">
        <v>814</v>
      </c>
      <c r="J32" t="s">
        <v>0</v>
      </c>
      <c r="K32" s="3" t="s">
        <v>137</v>
      </c>
      <c r="L32">
        <v>500</v>
      </c>
      <c r="M32" s="15">
        <v>2</v>
      </c>
      <c r="N32" s="15">
        <v>3</v>
      </c>
      <c r="O32" s="15">
        <v>500</v>
      </c>
      <c r="P32" s="3">
        <v>1000</v>
      </c>
      <c r="Q32">
        <v>1500</v>
      </c>
      <c r="R32" t="s">
        <v>1431</v>
      </c>
    </row>
    <row r="33" spans="1:18" x14ac:dyDescent="0.2">
      <c r="A33" t="s">
        <v>1526</v>
      </c>
      <c r="B33">
        <v>27</v>
      </c>
      <c r="C33" s="6">
        <v>32</v>
      </c>
      <c r="D33">
        <v>2022</v>
      </c>
      <c r="E33" s="3" t="s">
        <v>790</v>
      </c>
      <c r="F33" s="3" t="s">
        <v>151</v>
      </c>
      <c r="G33" s="6" t="s">
        <v>1478</v>
      </c>
      <c r="H33" t="s">
        <v>1245</v>
      </c>
      <c r="I33" t="s">
        <v>792</v>
      </c>
      <c r="J33" t="s">
        <v>0</v>
      </c>
      <c r="K33" s="3" t="s">
        <v>137</v>
      </c>
      <c r="L33">
        <v>4000</v>
      </c>
      <c r="M33" s="15">
        <v>2</v>
      </c>
      <c r="N33" s="15">
        <v>1</v>
      </c>
      <c r="O33" s="15">
        <v>4000</v>
      </c>
      <c r="P33" s="3">
        <v>8000</v>
      </c>
      <c r="Q33">
        <v>4000</v>
      </c>
      <c r="R33" t="s">
        <v>1409</v>
      </c>
    </row>
    <row r="34" spans="1:18" x14ac:dyDescent="0.2">
      <c r="A34" t="s">
        <v>1526</v>
      </c>
      <c r="B34">
        <v>27</v>
      </c>
      <c r="C34">
        <v>33</v>
      </c>
      <c r="D34">
        <v>2021</v>
      </c>
      <c r="E34" s="3" t="s">
        <v>793</v>
      </c>
      <c r="F34" s="3" t="s">
        <v>329</v>
      </c>
      <c r="G34" s="3" t="s">
        <v>1478</v>
      </c>
      <c r="H34" t="s">
        <v>1245</v>
      </c>
      <c r="I34" t="s">
        <v>794</v>
      </c>
      <c r="J34" t="s">
        <v>0</v>
      </c>
      <c r="K34" s="3" t="s">
        <v>137</v>
      </c>
      <c r="L34">
        <v>500</v>
      </c>
      <c r="M34" s="15">
        <v>2</v>
      </c>
      <c r="N34" s="15">
        <v>3</v>
      </c>
      <c r="O34" s="15">
        <v>500</v>
      </c>
      <c r="P34" s="3">
        <v>1000</v>
      </c>
      <c r="Q34">
        <v>1500</v>
      </c>
      <c r="R34" t="s">
        <v>795</v>
      </c>
    </row>
    <row r="35" spans="1:18" x14ac:dyDescent="0.2">
      <c r="A35" t="s">
        <v>1526</v>
      </c>
      <c r="B35">
        <v>27</v>
      </c>
      <c r="C35" s="6">
        <v>34</v>
      </c>
      <c r="D35">
        <v>2022</v>
      </c>
      <c r="E35" s="3" t="s">
        <v>1407</v>
      </c>
      <c r="F35" s="3" t="s">
        <v>78</v>
      </c>
      <c r="G35" t="s">
        <v>1478</v>
      </c>
      <c r="H35" t="s">
        <v>1245</v>
      </c>
      <c r="I35" t="s">
        <v>787</v>
      </c>
      <c r="J35" t="s">
        <v>0</v>
      </c>
      <c r="K35" s="3" t="s">
        <v>137</v>
      </c>
      <c r="L35">
        <v>1000</v>
      </c>
      <c r="M35" s="15">
        <v>2</v>
      </c>
      <c r="N35" s="15">
        <v>1</v>
      </c>
      <c r="O35" s="15">
        <v>1000</v>
      </c>
      <c r="P35" s="3">
        <v>2000</v>
      </c>
      <c r="Q35">
        <v>1000</v>
      </c>
      <c r="R35" t="s">
        <v>550</v>
      </c>
    </row>
    <row r="36" spans="1:18" x14ac:dyDescent="0.2">
      <c r="A36" t="s">
        <v>1526</v>
      </c>
      <c r="B36">
        <v>27</v>
      </c>
      <c r="C36">
        <v>35</v>
      </c>
      <c r="D36">
        <v>2022</v>
      </c>
      <c r="E36" s="3" t="s">
        <v>1408</v>
      </c>
      <c r="F36" s="3" t="s">
        <v>149</v>
      </c>
      <c r="G36" s="3" t="s">
        <v>1478</v>
      </c>
      <c r="H36" t="s">
        <v>1245</v>
      </c>
      <c r="I36" t="s">
        <v>789</v>
      </c>
      <c r="J36" t="s">
        <v>1516</v>
      </c>
      <c r="K36" s="3" t="s">
        <v>137</v>
      </c>
      <c r="L36">
        <v>300</v>
      </c>
      <c r="M36" s="15"/>
      <c r="N36" s="15">
        <v>5</v>
      </c>
      <c r="O36" s="15">
        <v>0</v>
      </c>
      <c r="P36" s="3">
        <v>0</v>
      </c>
      <c r="Q36">
        <v>1500</v>
      </c>
      <c r="R36" t="s">
        <v>538</v>
      </c>
    </row>
    <row r="37" spans="1:18" x14ac:dyDescent="0.2">
      <c r="A37" t="s">
        <v>1526</v>
      </c>
      <c r="B37">
        <v>27</v>
      </c>
      <c r="C37" s="6">
        <v>36</v>
      </c>
      <c r="D37">
        <v>2022</v>
      </c>
      <c r="E37" s="3" t="s">
        <v>783</v>
      </c>
      <c r="F37" s="3" t="s">
        <v>158</v>
      </c>
      <c r="G37" s="3" t="s">
        <v>1478</v>
      </c>
      <c r="H37" t="s">
        <v>1245</v>
      </c>
      <c r="I37" t="s">
        <v>781</v>
      </c>
      <c r="J37" t="s">
        <v>59</v>
      </c>
      <c r="K37" s="3" t="s">
        <v>137</v>
      </c>
      <c r="L37">
        <v>4000</v>
      </c>
      <c r="M37" s="15">
        <v>1.5</v>
      </c>
      <c r="N37" s="15">
        <v>1</v>
      </c>
      <c r="O37" s="15">
        <v>4000</v>
      </c>
      <c r="P37" s="3">
        <v>6000</v>
      </c>
      <c r="Q37">
        <v>4000</v>
      </c>
      <c r="R37" t="s">
        <v>1406</v>
      </c>
    </row>
    <row r="38" spans="1:18" x14ac:dyDescent="0.2">
      <c r="A38" t="s">
        <v>1526</v>
      </c>
      <c r="B38">
        <v>27</v>
      </c>
      <c r="C38">
        <v>37</v>
      </c>
      <c r="D38">
        <v>2022</v>
      </c>
      <c r="E38" s="3" t="s">
        <v>776</v>
      </c>
      <c r="F38" s="3" t="s">
        <v>96</v>
      </c>
      <c r="G38" s="3" t="s">
        <v>1478</v>
      </c>
      <c r="H38" t="s">
        <v>1245</v>
      </c>
      <c r="I38" t="s">
        <v>777</v>
      </c>
      <c r="J38" t="s">
        <v>0</v>
      </c>
      <c r="K38" s="3" t="s">
        <v>137</v>
      </c>
      <c r="L38">
        <v>1000</v>
      </c>
      <c r="M38" s="15">
        <v>2</v>
      </c>
      <c r="N38" s="15">
        <v>1</v>
      </c>
      <c r="O38" s="15">
        <v>1000</v>
      </c>
      <c r="P38" s="3">
        <v>2000</v>
      </c>
      <c r="Q38">
        <v>1000</v>
      </c>
      <c r="R38" t="s">
        <v>1405</v>
      </c>
    </row>
    <row r="39" spans="1:18" x14ac:dyDescent="0.2">
      <c r="A39" t="s">
        <v>1526</v>
      </c>
      <c r="B39">
        <v>27</v>
      </c>
      <c r="C39" s="6">
        <v>38</v>
      </c>
      <c r="D39">
        <v>2022</v>
      </c>
      <c r="E39" s="3" t="s">
        <v>773</v>
      </c>
      <c r="F39" s="3" t="s">
        <v>70</v>
      </c>
      <c r="G39" t="s">
        <v>1478</v>
      </c>
      <c r="H39" t="s">
        <v>1245</v>
      </c>
      <c r="I39" t="s">
        <v>775</v>
      </c>
      <c r="J39" t="s">
        <v>0</v>
      </c>
      <c r="K39" s="3" t="s">
        <v>137</v>
      </c>
      <c r="L39">
        <v>10000</v>
      </c>
      <c r="M39" s="15">
        <v>2</v>
      </c>
      <c r="N39" s="15">
        <v>1</v>
      </c>
      <c r="O39" s="15">
        <v>10000</v>
      </c>
      <c r="P39" s="3">
        <v>20000</v>
      </c>
      <c r="Q39">
        <v>10000</v>
      </c>
      <c r="R39" t="s">
        <v>774</v>
      </c>
    </row>
    <row r="40" spans="1:18" x14ac:dyDescent="0.2">
      <c r="A40" t="s">
        <v>1526</v>
      </c>
      <c r="B40">
        <v>27</v>
      </c>
      <c r="C40">
        <v>39</v>
      </c>
      <c r="D40">
        <v>2022</v>
      </c>
      <c r="E40" s="3" t="s">
        <v>797</v>
      </c>
      <c r="F40" s="3" t="s">
        <v>798</v>
      </c>
      <c r="G40" s="3" t="s">
        <v>1478</v>
      </c>
      <c r="H40" t="s">
        <v>1245</v>
      </c>
      <c r="I40" t="s">
        <v>799</v>
      </c>
      <c r="J40" t="s">
        <v>0</v>
      </c>
      <c r="K40" s="3" t="s">
        <v>137</v>
      </c>
      <c r="L40">
        <v>500</v>
      </c>
      <c r="M40" s="15">
        <v>2</v>
      </c>
      <c r="N40" s="15">
        <v>1</v>
      </c>
      <c r="O40" s="15">
        <v>500</v>
      </c>
      <c r="P40" s="3">
        <v>1000</v>
      </c>
      <c r="Q40">
        <v>500</v>
      </c>
      <c r="R40" t="s">
        <v>1410</v>
      </c>
    </row>
    <row r="41" spans="1:18" x14ac:dyDescent="0.2">
      <c r="A41" t="s">
        <v>1526</v>
      </c>
      <c r="B41">
        <v>27</v>
      </c>
      <c r="C41" s="6">
        <v>40</v>
      </c>
      <c r="D41">
        <v>2021</v>
      </c>
      <c r="E41" s="3" t="s">
        <v>779</v>
      </c>
      <c r="F41" s="3" t="s">
        <v>77</v>
      </c>
      <c r="G41" t="s">
        <v>1478</v>
      </c>
      <c r="H41" t="s">
        <v>1245</v>
      </c>
      <c r="I41" t="s">
        <v>780</v>
      </c>
      <c r="J41" t="s">
        <v>1516</v>
      </c>
      <c r="K41" s="3" t="s">
        <v>137</v>
      </c>
      <c r="L41">
        <v>50</v>
      </c>
      <c r="M41" s="15"/>
      <c r="N41" s="15">
        <v>6</v>
      </c>
      <c r="O41" s="15">
        <v>0</v>
      </c>
      <c r="P41" s="6">
        <v>0</v>
      </c>
      <c r="Q41">
        <v>300</v>
      </c>
      <c r="R41" t="s">
        <v>533</v>
      </c>
    </row>
    <row r="42" spans="1:18" x14ac:dyDescent="0.2">
      <c r="A42" t="s">
        <v>1526</v>
      </c>
      <c r="B42">
        <v>27</v>
      </c>
      <c r="C42">
        <v>41</v>
      </c>
      <c r="D42">
        <v>2022</v>
      </c>
      <c r="E42" s="3" t="s">
        <v>784</v>
      </c>
      <c r="F42" s="3" t="s">
        <v>160</v>
      </c>
      <c r="G42" s="3" t="s">
        <v>1478</v>
      </c>
      <c r="H42" t="s">
        <v>1245</v>
      </c>
      <c r="I42" t="s">
        <v>785</v>
      </c>
      <c r="J42" t="s">
        <v>0</v>
      </c>
      <c r="K42" s="3" t="s">
        <v>137</v>
      </c>
      <c r="L42">
        <v>1000</v>
      </c>
      <c r="M42" s="15">
        <v>2</v>
      </c>
      <c r="N42" s="15">
        <v>1</v>
      </c>
      <c r="O42" s="15">
        <v>1000</v>
      </c>
      <c r="P42" s="3">
        <v>2000</v>
      </c>
      <c r="Q42">
        <v>1000</v>
      </c>
      <c r="R42" t="s">
        <v>550</v>
      </c>
    </row>
    <row r="43" spans="1:18" x14ac:dyDescent="0.2">
      <c r="A43" t="s">
        <v>1526</v>
      </c>
      <c r="B43">
        <v>27</v>
      </c>
      <c r="C43" s="6">
        <v>42</v>
      </c>
      <c r="D43">
        <v>2023</v>
      </c>
      <c r="E43" s="3" t="s">
        <v>74</v>
      </c>
      <c r="F43" t="s">
        <v>76</v>
      </c>
      <c r="G43" s="3" t="s">
        <v>1476</v>
      </c>
      <c r="H43" s="3" t="s">
        <v>1247</v>
      </c>
      <c r="I43" t="s">
        <v>716</v>
      </c>
      <c r="J43" t="s">
        <v>0</v>
      </c>
      <c r="K43" s="3" t="s">
        <v>722</v>
      </c>
      <c r="L43">
        <v>200</v>
      </c>
      <c r="M43" s="15">
        <v>2</v>
      </c>
      <c r="N43" s="15">
        <v>3</v>
      </c>
      <c r="O43" s="15">
        <v>200</v>
      </c>
      <c r="P43" s="3">
        <v>400</v>
      </c>
      <c r="Q43">
        <v>600</v>
      </c>
      <c r="R43" t="s">
        <v>717</v>
      </c>
    </row>
    <row r="44" spans="1:18" x14ac:dyDescent="0.2">
      <c r="A44" t="s">
        <v>1526</v>
      </c>
      <c r="B44">
        <v>27</v>
      </c>
      <c r="C44">
        <v>43</v>
      </c>
      <c r="D44">
        <v>2022</v>
      </c>
      <c r="E44" t="s">
        <v>804</v>
      </c>
      <c r="F44" s="3" t="s">
        <v>70</v>
      </c>
      <c r="G44" s="3" t="s">
        <v>1472</v>
      </c>
      <c r="H44" t="s">
        <v>1240</v>
      </c>
      <c r="I44" t="s">
        <v>806</v>
      </c>
      <c r="J44" t="s">
        <v>0</v>
      </c>
      <c r="K44" s="3" t="s">
        <v>137</v>
      </c>
      <c r="L44">
        <v>3000</v>
      </c>
      <c r="M44" s="15">
        <v>2</v>
      </c>
      <c r="N44" s="15">
        <v>1</v>
      </c>
      <c r="O44" s="15">
        <v>3000</v>
      </c>
      <c r="P44" s="3">
        <v>6000</v>
      </c>
      <c r="Q44">
        <v>3000</v>
      </c>
      <c r="R44" t="s">
        <v>807</v>
      </c>
    </row>
    <row r="45" spans="1:18" x14ac:dyDescent="0.2">
      <c r="A45" t="s">
        <v>1526</v>
      </c>
      <c r="B45">
        <v>27</v>
      </c>
      <c r="C45" s="6">
        <v>44</v>
      </c>
      <c r="D45">
        <v>2022</v>
      </c>
      <c r="E45" t="s">
        <v>801</v>
      </c>
      <c r="F45" s="3" t="s">
        <v>165</v>
      </c>
      <c r="G45" s="3" t="s">
        <v>1472</v>
      </c>
      <c r="H45" t="s">
        <v>1240</v>
      </c>
      <c r="I45" t="s">
        <v>802</v>
      </c>
      <c r="J45" t="s">
        <v>0</v>
      </c>
      <c r="K45" s="3" t="s">
        <v>137</v>
      </c>
      <c r="L45">
        <v>200</v>
      </c>
      <c r="M45" s="15">
        <v>2</v>
      </c>
      <c r="N45" s="15">
        <v>2</v>
      </c>
      <c r="O45" s="15">
        <v>200</v>
      </c>
      <c r="P45" s="3">
        <v>400</v>
      </c>
      <c r="Q45">
        <v>400</v>
      </c>
      <c r="R45" t="s">
        <v>1432</v>
      </c>
    </row>
    <row r="46" spans="1:18" x14ac:dyDescent="0.2">
      <c r="A46" t="s">
        <v>1526</v>
      </c>
      <c r="B46">
        <v>27</v>
      </c>
      <c r="C46">
        <v>45</v>
      </c>
      <c r="D46">
        <v>2021</v>
      </c>
      <c r="E46" t="s">
        <v>808</v>
      </c>
      <c r="F46" s="3" t="s">
        <v>62</v>
      </c>
      <c r="G46" t="s">
        <v>1472</v>
      </c>
      <c r="H46" t="s">
        <v>1240</v>
      </c>
      <c r="I46" t="s">
        <v>809</v>
      </c>
      <c r="J46" t="s">
        <v>1516</v>
      </c>
      <c r="K46" s="3" t="s">
        <v>137</v>
      </c>
      <c r="L46">
        <v>400</v>
      </c>
      <c r="M46" s="15"/>
      <c r="N46" s="15">
        <v>3</v>
      </c>
      <c r="O46" s="15">
        <v>0</v>
      </c>
      <c r="P46" s="3">
        <v>0</v>
      </c>
      <c r="Q46">
        <v>1200</v>
      </c>
      <c r="R46" t="s">
        <v>810</v>
      </c>
    </row>
    <row r="47" spans="1:18" x14ac:dyDescent="0.2">
      <c r="A47" t="s">
        <v>1526</v>
      </c>
      <c r="B47">
        <v>27</v>
      </c>
      <c r="C47" s="6">
        <v>46</v>
      </c>
      <c r="D47">
        <v>2023</v>
      </c>
      <c r="E47" s="3" t="s">
        <v>73</v>
      </c>
      <c r="F47" t="s">
        <v>77</v>
      </c>
      <c r="G47" s="3" t="s">
        <v>1476</v>
      </c>
      <c r="H47" s="3" t="s">
        <v>1247</v>
      </c>
      <c r="I47" t="s">
        <v>709</v>
      </c>
      <c r="J47" t="s">
        <v>59</v>
      </c>
      <c r="K47" s="3" t="s">
        <v>722</v>
      </c>
      <c r="L47">
        <v>100</v>
      </c>
      <c r="M47" s="15">
        <v>1.5</v>
      </c>
      <c r="N47" s="15">
        <v>6</v>
      </c>
      <c r="O47" s="15">
        <v>100</v>
      </c>
      <c r="P47" s="6">
        <v>150</v>
      </c>
      <c r="Q47">
        <v>600</v>
      </c>
      <c r="R47" t="s">
        <v>490</v>
      </c>
    </row>
    <row r="48" spans="1:18" x14ac:dyDescent="0.2">
      <c r="A48" t="s">
        <v>1526</v>
      </c>
      <c r="B48">
        <v>27</v>
      </c>
      <c r="C48">
        <v>47</v>
      </c>
      <c r="D48">
        <v>2023</v>
      </c>
      <c r="E48" s="3" t="s">
        <v>85</v>
      </c>
      <c r="F48" t="s">
        <v>86</v>
      </c>
      <c r="G48" s="6" t="s">
        <v>1476</v>
      </c>
      <c r="H48" s="3" t="s">
        <v>1247</v>
      </c>
      <c r="I48" t="s">
        <v>712</v>
      </c>
      <c r="J48" t="s">
        <v>0</v>
      </c>
      <c r="K48" s="3" t="s">
        <v>722</v>
      </c>
      <c r="L48">
        <v>2000</v>
      </c>
      <c r="M48" s="15">
        <v>2</v>
      </c>
      <c r="N48" s="15">
        <v>3</v>
      </c>
      <c r="O48" s="15">
        <v>2000</v>
      </c>
      <c r="P48" s="3">
        <v>4000</v>
      </c>
      <c r="Q48">
        <v>6000</v>
      </c>
      <c r="R48" t="s">
        <v>1300</v>
      </c>
    </row>
    <row r="49" spans="1:18" x14ac:dyDescent="0.2">
      <c r="A49" t="s">
        <v>1526</v>
      </c>
      <c r="B49">
        <v>27</v>
      </c>
      <c r="C49" s="6">
        <v>48</v>
      </c>
      <c r="D49">
        <v>2023</v>
      </c>
      <c r="E49" s="3" t="s">
        <v>811</v>
      </c>
      <c r="F49" s="3" t="s">
        <v>1421</v>
      </c>
      <c r="G49" s="3" t="s">
        <v>1473</v>
      </c>
      <c r="H49" t="s">
        <v>1474</v>
      </c>
      <c r="I49" t="s">
        <v>812</v>
      </c>
      <c r="J49" t="s">
        <v>59</v>
      </c>
      <c r="K49" s="3" t="s">
        <v>137</v>
      </c>
      <c r="L49">
        <v>2000</v>
      </c>
      <c r="M49" s="15">
        <v>1.5</v>
      </c>
      <c r="N49" s="15">
        <v>1</v>
      </c>
      <c r="O49" s="15">
        <v>2000</v>
      </c>
      <c r="P49" s="3">
        <v>3000</v>
      </c>
      <c r="Q49">
        <v>2000</v>
      </c>
      <c r="R49" t="s">
        <v>1315</v>
      </c>
    </row>
    <row r="50" spans="1:18" x14ac:dyDescent="0.2">
      <c r="A50" t="s">
        <v>1527</v>
      </c>
      <c r="B50">
        <v>27</v>
      </c>
      <c r="C50">
        <v>49</v>
      </c>
      <c r="E50" t="s">
        <v>988</v>
      </c>
      <c r="F50" s="3" t="s">
        <v>38</v>
      </c>
      <c r="G50" s="3" t="s">
        <v>1479</v>
      </c>
      <c r="H50" t="s">
        <v>1482</v>
      </c>
      <c r="J50" s="3" t="s">
        <v>25</v>
      </c>
      <c r="K50" t="s">
        <v>1438</v>
      </c>
      <c r="L50">
        <v>500000</v>
      </c>
      <c r="M50" s="15">
        <v>3</v>
      </c>
      <c r="N50" s="15">
        <v>6</v>
      </c>
      <c r="O50" s="15">
        <v>0</v>
      </c>
      <c r="P50" s="3">
        <v>0</v>
      </c>
      <c r="Q50">
        <v>7200000</v>
      </c>
      <c r="R50" s="3" t="s">
        <v>1515</v>
      </c>
    </row>
    <row r="51" spans="1:18" x14ac:dyDescent="0.2">
      <c r="A51" t="s">
        <v>1527</v>
      </c>
      <c r="B51">
        <v>27</v>
      </c>
      <c r="C51" s="6">
        <v>50</v>
      </c>
      <c r="D51">
        <v>2023</v>
      </c>
      <c r="E51" s="3" t="s">
        <v>903</v>
      </c>
      <c r="F51" s="3" t="s">
        <v>904</v>
      </c>
      <c r="G51" s="3" t="s">
        <v>1456</v>
      </c>
      <c r="H51" t="s">
        <v>1249</v>
      </c>
      <c r="I51" t="s">
        <v>905</v>
      </c>
      <c r="J51" t="s">
        <v>0</v>
      </c>
      <c r="K51" s="3" t="s">
        <v>137</v>
      </c>
      <c r="L51">
        <v>5000</v>
      </c>
      <c r="M51" s="15">
        <v>2</v>
      </c>
      <c r="N51" s="15">
        <v>1</v>
      </c>
      <c r="O51" s="15">
        <v>5000</v>
      </c>
      <c r="P51" s="3">
        <v>10000</v>
      </c>
      <c r="Q51">
        <v>5000</v>
      </c>
      <c r="R51" t="s">
        <v>906</v>
      </c>
    </row>
    <row r="52" spans="1:18" x14ac:dyDescent="0.2">
      <c r="A52" t="s">
        <v>1527</v>
      </c>
      <c r="B52">
        <v>27</v>
      </c>
      <c r="C52">
        <v>51</v>
      </c>
      <c r="D52">
        <v>2023</v>
      </c>
      <c r="E52" s="3" t="s">
        <v>892</v>
      </c>
      <c r="F52" s="3" t="s">
        <v>893</v>
      </c>
      <c r="G52" s="3" t="s">
        <v>1456</v>
      </c>
      <c r="H52" t="s">
        <v>1249</v>
      </c>
      <c r="I52" t="s">
        <v>894</v>
      </c>
      <c r="J52" t="s">
        <v>0</v>
      </c>
      <c r="K52" s="3" t="s">
        <v>137</v>
      </c>
      <c r="L52">
        <v>1500</v>
      </c>
      <c r="M52" s="15">
        <v>2</v>
      </c>
      <c r="N52" s="15">
        <v>3</v>
      </c>
      <c r="O52" s="15">
        <v>1500</v>
      </c>
      <c r="P52" s="3">
        <v>3000</v>
      </c>
      <c r="Q52">
        <v>4500</v>
      </c>
      <c r="R52" t="s">
        <v>895</v>
      </c>
    </row>
    <row r="53" spans="1:18" x14ac:dyDescent="0.2">
      <c r="A53" t="s">
        <v>1527</v>
      </c>
      <c r="B53">
        <v>27</v>
      </c>
      <c r="C53" s="6">
        <v>52</v>
      </c>
      <c r="D53">
        <v>2023</v>
      </c>
      <c r="E53" s="3" t="s">
        <v>899</v>
      </c>
      <c r="F53" s="3" t="s">
        <v>900</v>
      </c>
      <c r="G53" s="3" t="s">
        <v>1456</v>
      </c>
      <c r="H53" t="s">
        <v>1249</v>
      </c>
      <c r="I53" t="s">
        <v>901</v>
      </c>
      <c r="J53" t="s">
        <v>13</v>
      </c>
      <c r="K53" s="3" t="s">
        <v>137</v>
      </c>
      <c r="L53">
        <v>1000</v>
      </c>
      <c r="M53" s="15">
        <v>1</v>
      </c>
      <c r="N53" s="15">
        <v>5</v>
      </c>
      <c r="O53" s="15">
        <v>1000</v>
      </c>
      <c r="P53" s="3">
        <v>1000</v>
      </c>
      <c r="Q53">
        <v>5000</v>
      </c>
      <c r="R53" t="s">
        <v>902</v>
      </c>
    </row>
    <row r="54" spans="1:18" x14ac:dyDescent="0.2">
      <c r="A54" t="s">
        <v>1527</v>
      </c>
      <c r="B54">
        <v>27</v>
      </c>
      <c r="C54">
        <v>53</v>
      </c>
      <c r="D54">
        <v>2022</v>
      </c>
      <c r="E54" s="3" t="s">
        <v>984</v>
      </c>
      <c r="F54" s="3" t="s">
        <v>985</v>
      </c>
      <c r="G54" t="s">
        <v>1480</v>
      </c>
      <c r="H54" s="3" t="s">
        <v>1265</v>
      </c>
      <c r="I54" t="s">
        <v>987</v>
      </c>
      <c r="J54" t="s">
        <v>0</v>
      </c>
      <c r="K54" s="3" t="s">
        <v>1371</v>
      </c>
      <c r="L54">
        <v>2250000</v>
      </c>
      <c r="M54" s="15">
        <v>2</v>
      </c>
      <c r="N54" s="15">
        <v>1</v>
      </c>
      <c r="O54" s="15">
        <v>2250000</v>
      </c>
      <c r="P54" s="3">
        <v>4500000</v>
      </c>
      <c r="Q54">
        <v>2250000</v>
      </c>
      <c r="R54" t="s">
        <v>986</v>
      </c>
    </row>
    <row r="55" spans="1:18" x14ac:dyDescent="0.2">
      <c r="A55" t="s">
        <v>1527</v>
      </c>
      <c r="B55">
        <v>27</v>
      </c>
      <c r="C55" s="6">
        <v>54</v>
      </c>
      <c r="D55">
        <v>2023</v>
      </c>
      <c r="E55" s="3" t="s">
        <v>123</v>
      </c>
      <c r="F55" s="3" t="s">
        <v>122</v>
      </c>
      <c r="G55" s="6" t="s">
        <v>1491</v>
      </c>
      <c r="H55" s="3" t="s">
        <v>3</v>
      </c>
      <c r="I55" t="s">
        <v>734</v>
      </c>
      <c r="J55" t="s">
        <v>0</v>
      </c>
      <c r="K55" s="3" t="s">
        <v>1371</v>
      </c>
      <c r="L55" s="3">
        <v>13000</v>
      </c>
      <c r="M55" s="15">
        <v>2</v>
      </c>
      <c r="N55" s="15">
        <v>1</v>
      </c>
      <c r="O55" s="15">
        <v>13000</v>
      </c>
      <c r="P55" s="3">
        <v>26000</v>
      </c>
      <c r="Q55">
        <v>13000</v>
      </c>
      <c r="R55" t="s">
        <v>735</v>
      </c>
    </row>
    <row r="56" spans="1:18" x14ac:dyDescent="0.2">
      <c r="A56" t="s">
        <v>1527</v>
      </c>
      <c r="B56">
        <v>27</v>
      </c>
      <c r="C56">
        <v>55</v>
      </c>
      <c r="D56">
        <v>2023</v>
      </c>
      <c r="E56" s="3" t="s">
        <v>1397</v>
      </c>
      <c r="F56" t="s">
        <v>1192</v>
      </c>
      <c r="G56" t="s">
        <v>1447</v>
      </c>
      <c r="H56" s="3" t="s">
        <v>1248</v>
      </c>
      <c r="I56" t="s">
        <v>678</v>
      </c>
      <c r="J56" t="s">
        <v>13</v>
      </c>
      <c r="K56" s="3" t="s">
        <v>1438</v>
      </c>
      <c r="L56">
        <v>21000</v>
      </c>
      <c r="M56" s="15">
        <v>1</v>
      </c>
      <c r="N56" s="15">
        <v>3</v>
      </c>
      <c r="O56" s="15">
        <v>21000</v>
      </c>
      <c r="P56" s="3">
        <v>21000</v>
      </c>
      <c r="Q56">
        <v>63000</v>
      </c>
      <c r="R56" t="s">
        <v>1402</v>
      </c>
    </row>
    <row r="57" spans="1:18" x14ac:dyDescent="0.2">
      <c r="A57" t="s">
        <v>1527</v>
      </c>
      <c r="B57">
        <v>27</v>
      </c>
      <c r="C57" s="6">
        <v>56</v>
      </c>
      <c r="D57">
        <v>2021</v>
      </c>
      <c r="E57" s="3" t="s">
        <v>26</v>
      </c>
      <c r="F57" t="s">
        <v>38</v>
      </c>
      <c r="G57" s="3" t="s">
        <v>1447</v>
      </c>
      <c r="H57" s="3" t="s">
        <v>1248</v>
      </c>
      <c r="I57" t="s">
        <v>667</v>
      </c>
      <c r="J57" t="s">
        <v>0</v>
      </c>
      <c r="K57" s="3" t="s">
        <v>1438</v>
      </c>
      <c r="L57">
        <v>460000</v>
      </c>
      <c r="M57" s="15">
        <v>2</v>
      </c>
      <c r="N57" s="15">
        <v>1</v>
      </c>
      <c r="O57" s="15">
        <v>460000</v>
      </c>
      <c r="P57" s="3">
        <v>920000</v>
      </c>
      <c r="Q57">
        <v>460000</v>
      </c>
      <c r="R57" t="s">
        <v>683</v>
      </c>
    </row>
    <row r="58" spans="1:18" x14ac:dyDescent="0.2">
      <c r="A58" t="s">
        <v>1527</v>
      </c>
      <c r="B58">
        <v>27</v>
      </c>
      <c r="C58">
        <v>57</v>
      </c>
      <c r="D58">
        <v>2023</v>
      </c>
      <c r="E58" s="3" t="s">
        <v>686</v>
      </c>
      <c r="F58" t="s">
        <v>688</v>
      </c>
      <c r="G58" t="s">
        <v>1447</v>
      </c>
      <c r="H58" s="3" t="s">
        <v>1248</v>
      </c>
      <c r="I58" t="s">
        <v>668</v>
      </c>
      <c r="J58" t="s">
        <v>13</v>
      </c>
      <c r="K58" s="3" t="s">
        <v>1438</v>
      </c>
      <c r="L58">
        <v>136000</v>
      </c>
      <c r="M58" s="15">
        <v>1</v>
      </c>
      <c r="N58" s="15">
        <v>1</v>
      </c>
      <c r="O58" s="15">
        <v>136000</v>
      </c>
      <c r="P58" s="3">
        <v>136000</v>
      </c>
      <c r="Q58">
        <v>136000</v>
      </c>
      <c r="R58" t="s">
        <v>1287</v>
      </c>
    </row>
    <row r="59" spans="1:18" x14ac:dyDescent="0.2">
      <c r="A59" t="s">
        <v>1527</v>
      </c>
      <c r="B59">
        <v>27</v>
      </c>
      <c r="C59" s="6">
        <v>58</v>
      </c>
      <c r="D59">
        <v>2023</v>
      </c>
      <c r="E59" s="3" t="s">
        <v>685</v>
      </c>
      <c r="F59" t="s">
        <v>687</v>
      </c>
      <c r="G59" s="3" t="s">
        <v>1447</v>
      </c>
      <c r="H59" s="3" t="s">
        <v>1248</v>
      </c>
      <c r="I59" t="s">
        <v>669</v>
      </c>
      <c r="J59" t="s">
        <v>13</v>
      </c>
      <c r="K59" s="3" t="s">
        <v>1438</v>
      </c>
      <c r="L59">
        <v>10000</v>
      </c>
      <c r="M59" s="15">
        <v>1</v>
      </c>
      <c r="N59" s="15">
        <v>3</v>
      </c>
      <c r="O59" s="15">
        <v>10000</v>
      </c>
      <c r="P59" s="3">
        <v>10000</v>
      </c>
      <c r="Q59">
        <v>30000</v>
      </c>
      <c r="R59" t="s">
        <v>1288</v>
      </c>
    </row>
    <row r="60" spans="1:18" x14ac:dyDescent="0.2">
      <c r="A60" t="s">
        <v>1527</v>
      </c>
      <c r="B60">
        <v>27</v>
      </c>
      <c r="C60">
        <v>59</v>
      </c>
      <c r="D60">
        <v>2023</v>
      </c>
      <c r="E60" s="3" t="s">
        <v>22</v>
      </c>
      <c r="F60" t="s">
        <v>677</v>
      </c>
      <c r="G60" s="3" t="s">
        <v>1447</v>
      </c>
      <c r="H60" s="3" t="s">
        <v>1248</v>
      </c>
      <c r="I60" t="s">
        <v>676</v>
      </c>
      <c r="J60" t="s">
        <v>13</v>
      </c>
      <c r="K60" s="3" t="s">
        <v>1438</v>
      </c>
      <c r="L60">
        <v>116000</v>
      </c>
      <c r="M60" s="15">
        <v>1</v>
      </c>
      <c r="N60" s="15">
        <v>1</v>
      </c>
      <c r="O60" s="15">
        <v>116000</v>
      </c>
      <c r="P60" s="3">
        <v>116000</v>
      </c>
      <c r="Q60">
        <v>116000</v>
      </c>
      <c r="R60" t="s">
        <v>1293</v>
      </c>
    </row>
    <row r="61" spans="1:18" x14ac:dyDescent="0.2">
      <c r="A61" t="s">
        <v>1527</v>
      </c>
      <c r="B61">
        <v>27</v>
      </c>
      <c r="C61" s="6">
        <v>60</v>
      </c>
      <c r="D61">
        <v>2022</v>
      </c>
      <c r="E61" s="3" t="s">
        <v>34</v>
      </c>
      <c r="F61" t="s">
        <v>35</v>
      </c>
      <c r="G61" s="3" t="s">
        <v>1447</v>
      </c>
      <c r="H61" s="3" t="s">
        <v>1248</v>
      </c>
      <c r="I61" t="s">
        <v>681</v>
      </c>
      <c r="J61" t="s">
        <v>0</v>
      </c>
      <c r="K61" s="3" t="s">
        <v>1438</v>
      </c>
      <c r="L61">
        <v>50000</v>
      </c>
      <c r="M61" s="15">
        <v>2</v>
      </c>
      <c r="N61" s="15">
        <v>3</v>
      </c>
      <c r="O61" s="15">
        <v>50000</v>
      </c>
      <c r="P61" s="3">
        <v>100000</v>
      </c>
      <c r="Q61">
        <v>150000</v>
      </c>
      <c r="R61" t="s">
        <v>1395</v>
      </c>
    </row>
    <row r="62" spans="1:18" x14ac:dyDescent="0.2">
      <c r="A62" t="s">
        <v>1527</v>
      </c>
      <c r="B62">
        <v>27</v>
      </c>
      <c r="C62">
        <v>61</v>
      </c>
      <c r="D62">
        <v>2022</v>
      </c>
      <c r="E62" s="3" t="s">
        <v>113</v>
      </c>
      <c r="F62" s="3" t="s">
        <v>114</v>
      </c>
      <c r="G62" s="3" t="s">
        <v>1491</v>
      </c>
      <c r="H62" s="3" t="s">
        <v>3</v>
      </c>
      <c r="I62" t="s">
        <v>739</v>
      </c>
      <c r="J62" t="s">
        <v>0</v>
      </c>
      <c r="K62" s="3" t="s">
        <v>1371</v>
      </c>
      <c r="L62">
        <v>23000</v>
      </c>
      <c r="M62" s="15">
        <v>2</v>
      </c>
      <c r="N62" s="15">
        <v>1</v>
      </c>
      <c r="O62" s="15">
        <v>23000</v>
      </c>
      <c r="P62" s="3">
        <v>46000</v>
      </c>
      <c r="Q62">
        <v>23000</v>
      </c>
      <c r="R62" t="s">
        <v>1404</v>
      </c>
    </row>
    <row r="63" spans="1:18" x14ac:dyDescent="0.2">
      <c r="A63" t="s">
        <v>1527</v>
      </c>
      <c r="B63">
        <v>27</v>
      </c>
      <c r="C63" s="6">
        <v>62</v>
      </c>
      <c r="D63">
        <v>2021</v>
      </c>
      <c r="E63" s="3" t="s">
        <v>43</v>
      </c>
      <c r="F63" t="s">
        <v>42</v>
      </c>
      <c r="G63" s="3" t="s">
        <v>1447</v>
      </c>
      <c r="H63" s="3" t="s">
        <v>1248</v>
      </c>
      <c r="I63" t="s">
        <v>682</v>
      </c>
      <c r="J63" t="s">
        <v>13</v>
      </c>
      <c r="K63" s="3" t="s">
        <v>1438</v>
      </c>
      <c r="L63">
        <v>30000</v>
      </c>
      <c r="M63" s="15">
        <v>1</v>
      </c>
      <c r="N63" s="15">
        <v>1</v>
      </c>
      <c r="O63" s="15">
        <v>30000</v>
      </c>
      <c r="P63" s="3">
        <v>30000</v>
      </c>
      <c r="Q63">
        <v>30000</v>
      </c>
      <c r="R63" t="s">
        <v>1403</v>
      </c>
    </row>
    <row r="64" spans="1:18" x14ac:dyDescent="0.2">
      <c r="A64" t="s">
        <v>1527</v>
      </c>
      <c r="B64">
        <v>27</v>
      </c>
      <c r="C64">
        <v>63</v>
      </c>
      <c r="D64">
        <v>2023</v>
      </c>
      <c r="E64" s="3" t="s">
        <v>911</v>
      </c>
      <c r="F64" s="3" t="s">
        <v>890</v>
      </c>
      <c r="G64" s="3" t="s">
        <v>1483</v>
      </c>
      <c r="H64" t="s">
        <v>1250</v>
      </c>
      <c r="I64" t="s">
        <v>912</v>
      </c>
      <c r="J64" t="s">
        <v>1516</v>
      </c>
      <c r="K64" s="3" t="s">
        <v>137</v>
      </c>
      <c r="L64">
        <v>2000</v>
      </c>
      <c r="M64" s="15"/>
      <c r="N64" s="15">
        <v>3</v>
      </c>
      <c r="O64" s="15">
        <v>0</v>
      </c>
      <c r="P64" s="3">
        <v>0</v>
      </c>
      <c r="Q64">
        <v>6000</v>
      </c>
      <c r="R64" t="s">
        <v>913</v>
      </c>
    </row>
    <row r="65" spans="1:18" x14ac:dyDescent="0.2">
      <c r="A65" t="s">
        <v>1527</v>
      </c>
      <c r="B65">
        <v>27</v>
      </c>
      <c r="C65" s="6">
        <v>64</v>
      </c>
      <c r="D65">
        <v>2023</v>
      </c>
      <c r="E65" t="s">
        <v>1085</v>
      </c>
      <c r="F65" t="s">
        <v>1086</v>
      </c>
      <c r="G65" t="s">
        <v>1485</v>
      </c>
      <c r="H65" t="s">
        <v>1270</v>
      </c>
      <c r="I65" t="s">
        <v>1087</v>
      </c>
      <c r="J65" t="s">
        <v>0</v>
      </c>
      <c r="K65" t="s">
        <v>137</v>
      </c>
      <c r="L65">
        <v>70000</v>
      </c>
      <c r="M65" s="15">
        <v>2</v>
      </c>
      <c r="N65" s="15">
        <v>1</v>
      </c>
      <c r="O65" s="15">
        <v>70000</v>
      </c>
      <c r="P65" s="3">
        <v>140000</v>
      </c>
      <c r="Q65">
        <v>70000</v>
      </c>
      <c r="R65" t="s">
        <v>1308</v>
      </c>
    </row>
    <row r="66" spans="1:18" x14ac:dyDescent="0.2">
      <c r="A66" t="s">
        <v>1527</v>
      </c>
      <c r="B66">
        <v>27</v>
      </c>
      <c r="C66">
        <v>65</v>
      </c>
      <c r="D66">
        <v>2023</v>
      </c>
      <c r="E66" s="3" t="s">
        <v>117</v>
      </c>
      <c r="F66" s="3" t="s">
        <v>46</v>
      </c>
      <c r="G66" t="s">
        <v>1491</v>
      </c>
      <c r="H66" s="3" t="s">
        <v>3</v>
      </c>
      <c r="I66" t="s">
        <v>730</v>
      </c>
      <c r="J66" t="s">
        <v>0</v>
      </c>
      <c r="K66" s="3" t="s">
        <v>1371</v>
      </c>
      <c r="L66">
        <v>50000</v>
      </c>
      <c r="M66" s="15">
        <v>2</v>
      </c>
      <c r="N66" s="15">
        <v>1</v>
      </c>
      <c r="O66" s="15">
        <v>50000</v>
      </c>
      <c r="P66" s="3">
        <v>100000</v>
      </c>
      <c r="Q66">
        <v>50000</v>
      </c>
      <c r="R66" t="s">
        <v>729</v>
      </c>
    </row>
    <row r="67" spans="1:18" x14ac:dyDescent="0.2">
      <c r="A67" t="s">
        <v>1527</v>
      </c>
      <c r="B67">
        <v>27</v>
      </c>
      <c r="C67" s="6">
        <v>66</v>
      </c>
      <c r="D67">
        <v>2023</v>
      </c>
      <c r="E67" s="3" t="s">
        <v>45</v>
      </c>
      <c r="F67" t="s">
        <v>46</v>
      </c>
      <c r="G67" s="3" t="s">
        <v>1447</v>
      </c>
      <c r="H67" s="3" t="s">
        <v>1248</v>
      </c>
      <c r="I67" t="s">
        <v>670</v>
      </c>
      <c r="J67" t="s">
        <v>0</v>
      </c>
      <c r="K67" s="3" t="s">
        <v>1438</v>
      </c>
      <c r="L67">
        <v>265000</v>
      </c>
      <c r="M67" s="15">
        <v>2</v>
      </c>
      <c r="N67" s="15">
        <v>1</v>
      </c>
      <c r="O67" s="15">
        <v>265000</v>
      </c>
      <c r="P67" s="3">
        <v>530000</v>
      </c>
      <c r="Q67">
        <v>265000</v>
      </c>
      <c r="R67" t="s">
        <v>1289</v>
      </c>
    </row>
    <row r="68" spans="1:18" x14ac:dyDescent="0.2">
      <c r="A68" t="s">
        <v>1527</v>
      </c>
      <c r="B68">
        <v>27</v>
      </c>
      <c r="C68">
        <v>67</v>
      </c>
      <c r="D68">
        <v>2023</v>
      </c>
      <c r="E68" t="s">
        <v>269</v>
      </c>
      <c r="F68" s="3" t="s">
        <v>46</v>
      </c>
      <c r="G68" t="s">
        <v>1487</v>
      </c>
      <c r="H68" s="3" t="s">
        <v>271</v>
      </c>
      <c r="I68" t="s">
        <v>1027</v>
      </c>
      <c r="J68" t="s">
        <v>0</v>
      </c>
      <c r="K68" t="s">
        <v>1371</v>
      </c>
      <c r="L68">
        <v>65000</v>
      </c>
      <c r="M68" s="15">
        <v>2</v>
      </c>
      <c r="N68" s="15">
        <v>1</v>
      </c>
      <c r="O68" s="15">
        <v>65000</v>
      </c>
      <c r="P68" s="3">
        <v>130000</v>
      </c>
      <c r="Q68">
        <v>65000</v>
      </c>
      <c r="R68" t="s">
        <v>1373</v>
      </c>
    </row>
    <row r="69" spans="1:18" x14ac:dyDescent="0.2">
      <c r="A69" t="s">
        <v>1527</v>
      </c>
      <c r="B69">
        <v>27</v>
      </c>
      <c r="C69" s="6">
        <v>68</v>
      </c>
      <c r="D69">
        <v>2022</v>
      </c>
      <c r="E69" s="3" t="s">
        <v>464</v>
      </c>
      <c r="F69" t="s">
        <v>96</v>
      </c>
      <c r="G69" s="6" t="s">
        <v>1447</v>
      </c>
      <c r="H69" s="3" t="s">
        <v>1248</v>
      </c>
      <c r="I69" t="s">
        <v>673</v>
      </c>
      <c r="J69" t="s">
        <v>13</v>
      </c>
      <c r="K69" s="3" t="s">
        <v>1438</v>
      </c>
      <c r="L69">
        <v>12000</v>
      </c>
      <c r="M69" s="15">
        <v>1</v>
      </c>
      <c r="N69" s="15">
        <v>1</v>
      </c>
      <c r="O69" s="15">
        <v>12000</v>
      </c>
      <c r="P69" s="3">
        <v>12000</v>
      </c>
      <c r="Q69">
        <v>12000</v>
      </c>
      <c r="R69" t="s">
        <v>1401</v>
      </c>
    </row>
    <row r="70" spans="1:18" x14ac:dyDescent="0.2">
      <c r="A70" t="s">
        <v>1527</v>
      </c>
      <c r="B70">
        <v>27</v>
      </c>
      <c r="C70">
        <v>69</v>
      </c>
      <c r="D70">
        <v>2023</v>
      </c>
      <c r="E70" s="3" t="s">
        <v>129</v>
      </c>
      <c r="F70" s="3" t="s">
        <v>96</v>
      </c>
      <c r="G70" s="3" t="s">
        <v>1491</v>
      </c>
      <c r="H70" s="3" t="s">
        <v>3</v>
      </c>
      <c r="I70" t="s">
        <v>733</v>
      </c>
      <c r="J70" t="s">
        <v>25</v>
      </c>
      <c r="K70" s="3" t="s">
        <v>1371</v>
      </c>
      <c r="L70">
        <v>4500</v>
      </c>
      <c r="M70" s="15">
        <v>3</v>
      </c>
      <c r="N70" s="15">
        <v>1</v>
      </c>
      <c r="O70" s="15">
        <v>4500</v>
      </c>
      <c r="P70" s="3">
        <v>13500</v>
      </c>
      <c r="Q70">
        <v>4500</v>
      </c>
      <c r="R70" t="s">
        <v>732</v>
      </c>
    </row>
    <row r="71" spans="1:18" x14ac:dyDescent="0.2">
      <c r="A71" t="s">
        <v>1527</v>
      </c>
      <c r="B71">
        <v>27</v>
      </c>
      <c r="C71" s="6">
        <v>70</v>
      </c>
      <c r="D71">
        <v>2023</v>
      </c>
      <c r="E71" t="s">
        <v>286</v>
      </c>
      <c r="F71" s="3" t="s">
        <v>96</v>
      </c>
      <c r="G71" t="s">
        <v>1454</v>
      </c>
      <c r="H71" s="3" t="s">
        <v>14</v>
      </c>
      <c r="I71" t="s">
        <v>1161</v>
      </c>
      <c r="J71" t="s">
        <v>13</v>
      </c>
      <c r="K71" t="s">
        <v>1371</v>
      </c>
      <c r="L71">
        <v>16000</v>
      </c>
      <c r="M71" s="15">
        <v>1</v>
      </c>
      <c r="N71" s="15">
        <v>1</v>
      </c>
      <c r="O71" s="15">
        <v>16000</v>
      </c>
      <c r="P71" s="3">
        <v>16000</v>
      </c>
      <c r="Q71">
        <v>16000</v>
      </c>
      <c r="R71" t="s">
        <v>1366</v>
      </c>
    </row>
    <row r="72" spans="1:18" x14ac:dyDescent="0.2">
      <c r="A72" t="s">
        <v>1527</v>
      </c>
      <c r="B72">
        <v>27</v>
      </c>
      <c r="C72">
        <v>71</v>
      </c>
      <c r="D72">
        <v>2022</v>
      </c>
      <c r="E72" s="3" t="s">
        <v>922</v>
      </c>
      <c r="F72" s="3" t="s">
        <v>923</v>
      </c>
      <c r="G72" s="3" t="s">
        <v>1486</v>
      </c>
      <c r="H72" t="s">
        <v>1251</v>
      </c>
      <c r="I72" t="s">
        <v>924</v>
      </c>
      <c r="J72" t="s">
        <v>0</v>
      </c>
      <c r="K72" s="3" t="s">
        <v>137</v>
      </c>
      <c r="L72">
        <v>4000</v>
      </c>
      <c r="M72" s="15">
        <v>2</v>
      </c>
      <c r="N72" s="15">
        <v>1</v>
      </c>
      <c r="O72" s="15">
        <v>4000</v>
      </c>
      <c r="P72">
        <v>8000</v>
      </c>
      <c r="Q72">
        <v>4000</v>
      </c>
    </row>
    <row r="73" spans="1:18" x14ac:dyDescent="0.2">
      <c r="A73" t="s">
        <v>1527</v>
      </c>
      <c r="B73">
        <v>27</v>
      </c>
      <c r="C73" s="6">
        <v>72</v>
      </c>
      <c r="D73">
        <v>2023</v>
      </c>
      <c r="E73" s="3" t="s">
        <v>918</v>
      </c>
      <c r="F73" s="3" t="s">
        <v>919</v>
      </c>
      <c r="G73" s="3" t="s">
        <v>1486</v>
      </c>
      <c r="H73" t="s">
        <v>1251</v>
      </c>
      <c r="I73" t="s">
        <v>920</v>
      </c>
      <c r="J73" t="s">
        <v>0</v>
      </c>
      <c r="K73" s="3" t="s">
        <v>137</v>
      </c>
      <c r="L73">
        <v>6500</v>
      </c>
      <c r="M73" s="15">
        <v>2</v>
      </c>
      <c r="N73" s="15">
        <v>1</v>
      </c>
      <c r="O73" s="15">
        <v>6500</v>
      </c>
      <c r="P73" s="3">
        <v>13000</v>
      </c>
      <c r="Q73">
        <v>6500</v>
      </c>
      <c r="R73" t="s">
        <v>921</v>
      </c>
    </row>
    <row r="74" spans="1:18" x14ac:dyDescent="0.2">
      <c r="A74" t="s">
        <v>1527</v>
      </c>
      <c r="B74">
        <v>27</v>
      </c>
      <c r="C74">
        <v>73</v>
      </c>
      <c r="D74">
        <v>2023</v>
      </c>
      <c r="E74" s="3" t="s">
        <v>914</v>
      </c>
      <c r="F74" s="3" t="s">
        <v>915</v>
      </c>
      <c r="G74" s="3" t="s">
        <v>1486</v>
      </c>
      <c r="H74" t="s">
        <v>1251</v>
      </c>
      <c r="I74" t="s">
        <v>917</v>
      </c>
      <c r="J74" t="s">
        <v>0</v>
      </c>
      <c r="K74" s="3" t="s">
        <v>137</v>
      </c>
      <c r="L74">
        <v>8000</v>
      </c>
      <c r="M74" s="15">
        <v>2</v>
      </c>
      <c r="N74" s="15">
        <v>3</v>
      </c>
      <c r="O74" s="15">
        <v>8000</v>
      </c>
      <c r="P74" s="3">
        <v>16000</v>
      </c>
      <c r="Q74">
        <v>24000</v>
      </c>
      <c r="R74" t="s">
        <v>1341</v>
      </c>
    </row>
    <row r="75" spans="1:18" x14ac:dyDescent="0.2">
      <c r="A75" t="s">
        <v>1527</v>
      </c>
      <c r="B75">
        <v>27</v>
      </c>
      <c r="C75" s="6">
        <v>74</v>
      </c>
      <c r="D75">
        <v>2023</v>
      </c>
      <c r="E75" s="3" t="s">
        <v>927</v>
      </c>
      <c r="F75" s="3" t="s">
        <v>928</v>
      </c>
      <c r="G75" s="3" t="s">
        <v>1486</v>
      </c>
      <c r="H75" t="s">
        <v>1251</v>
      </c>
      <c r="I75" t="s">
        <v>925</v>
      </c>
      <c r="J75" t="s">
        <v>0</v>
      </c>
      <c r="K75" s="3" t="s">
        <v>137</v>
      </c>
      <c r="L75">
        <v>20000</v>
      </c>
      <c r="M75" s="15">
        <v>2</v>
      </c>
      <c r="N75" s="15">
        <v>3</v>
      </c>
      <c r="O75" s="15">
        <v>20000</v>
      </c>
      <c r="P75" s="3">
        <v>40000</v>
      </c>
      <c r="Q75">
        <v>60000</v>
      </c>
      <c r="R75" t="s">
        <v>1342</v>
      </c>
    </row>
    <row r="76" spans="1:18" x14ac:dyDescent="0.2">
      <c r="A76" t="s">
        <v>1527</v>
      </c>
      <c r="B76">
        <v>27</v>
      </c>
      <c r="C76">
        <v>75</v>
      </c>
      <c r="D76">
        <v>2022</v>
      </c>
      <c r="E76" t="s">
        <v>246</v>
      </c>
      <c r="F76" s="3" t="s">
        <v>118</v>
      </c>
      <c r="G76" t="s">
        <v>1484</v>
      </c>
      <c r="H76" t="s">
        <v>1481</v>
      </c>
      <c r="I76" t="s">
        <v>1149</v>
      </c>
      <c r="J76" t="s">
        <v>0</v>
      </c>
      <c r="K76" t="s">
        <v>137</v>
      </c>
      <c r="L76">
        <v>100000</v>
      </c>
      <c r="M76" s="15">
        <v>2</v>
      </c>
      <c r="N76" s="15">
        <v>1</v>
      </c>
      <c r="O76" s="15">
        <v>100000</v>
      </c>
      <c r="P76" s="3">
        <v>200000</v>
      </c>
      <c r="Q76">
        <v>100000</v>
      </c>
      <c r="R76" t="s">
        <v>1433</v>
      </c>
    </row>
    <row r="77" spans="1:18" x14ac:dyDescent="0.2">
      <c r="A77" t="s">
        <v>1527</v>
      </c>
      <c r="B77">
        <v>27</v>
      </c>
      <c r="C77" s="6">
        <v>76</v>
      </c>
      <c r="D77">
        <v>2022</v>
      </c>
      <c r="E77" s="3" t="s">
        <v>1398</v>
      </c>
      <c r="F77" t="s">
        <v>89</v>
      </c>
      <c r="G77" t="s">
        <v>1447</v>
      </c>
      <c r="H77" s="3" t="s">
        <v>1248</v>
      </c>
      <c r="I77" t="s">
        <v>675</v>
      </c>
      <c r="J77" t="s">
        <v>13</v>
      </c>
      <c r="K77" s="3" t="s">
        <v>1438</v>
      </c>
      <c r="L77">
        <v>100000</v>
      </c>
      <c r="M77" s="15">
        <v>1</v>
      </c>
      <c r="N77" s="15">
        <v>1</v>
      </c>
      <c r="O77" s="15">
        <v>100000</v>
      </c>
      <c r="P77" s="3">
        <v>100000</v>
      </c>
      <c r="Q77">
        <v>100000</v>
      </c>
      <c r="R77" t="s">
        <v>1399</v>
      </c>
    </row>
    <row r="78" spans="1:18" x14ac:dyDescent="0.2">
      <c r="A78" t="s">
        <v>1527</v>
      </c>
      <c r="B78">
        <v>27</v>
      </c>
      <c r="C78">
        <v>77</v>
      </c>
      <c r="D78">
        <v>2023</v>
      </c>
      <c r="E78" t="s">
        <v>273</v>
      </c>
      <c r="F78" s="3" t="s">
        <v>272</v>
      </c>
      <c r="G78" t="s">
        <v>1487</v>
      </c>
      <c r="H78" s="3" t="s">
        <v>271</v>
      </c>
      <c r="I78" t="s">
        <v>1026</v>
      </c>
      <c r="J78" t="s">
        <v>0</v>
      </c>
      <c r="K78" t="s">
        <v>1371</v>
      </c>
      <c r="L78">
        <v>150000</v>
      </c>
      <c r="M78" s="15">
        <v>2</v>
      </c>
      <c r="N78" s="15">
        <v>1</v>
      </c>
      <c r="O78" s="15">
        <v>150000</v>
      </c>
      <c r="P78" s="3">
        <v>300000</v>
      </c>
      <c r="Q78">
        <v>150000</v>
      </c>
      <c r="R78" t="s">
        <v>1372</v>
      </c>
    </row>
    <row r="79" spans="1:18" x14ac:dyDescent="0.2">
      <c r="A79" t="s">
        <v>1527</v>
      </c>
      <c r="B79">
        <v>27</v>
      </c>
      <c r="C79" s="6">
        <v>78</v>
      </c>
      <c r="D79">
        <v>2023</v>
      </c>
      <c r="E79" s="3" t="s">
        <v>736</v>
      </c>
      <c r="F79" s="3" t="s">
        <v>737</v>
      </c>
      <c r="G79" t="s">
        <v>1491</v>
      </c>
      <c r="H79" s="3" t="s">
        <v>3</v>
      </c>
      <c r="I79" t="s">
        <v>738</v>
      </c>
      <c r="J79" t="s">
        <v>0</v>
      </c>
      <c r="K79" s="3" t="s">
        <v>1371</v>
      </c>
      <c r="L79">
        <v>140000</v>
      </c>
      <c r="M79" s="15">
        <v>2</v>
      </c>
      <c r="N79" s="15">
        <v>1</v>
      </c>
      <c r="O79" s="15">
        <v>140000</v>
      </c>
      <c r="P79" s="3">
        <v>280000</v>
      </c>
      <c r="Q79">
        <v>140000</v>
      </c>
      <c r="R79" t="s">
        <v>1307</v>
      </c>
    </row>
    <row r="80" spans="1:18" x14ac:dyDescent="0.2">
      <c r="A80" t="s">
        <v>1527</v>
      </c>
      <c r="B80">
        <v>27</v>
      </c>
      <c r="C80">
        <v>79</v>
      </c>
      <c r="D80">
        <v>2021</v>
      </c>
      <c r="E80" s="3" t="s">
        <v>111</v>
      </c>
      <c r="F80" s="3" t="s">
        <v>38</v>
      </c>
      <c r="G80" s="6" t="s">
        <v>1491</v>
      </c>
      <c r="H80" s="3" t="s">
        <v>3</v>
      </c>
      <c r="I80" t="s">
        <v>728</v>
      </c>
      <c r="J80" t="s">
        <v>0</v>
      </c>
      <c r="K80" s="3" t="s">
        <v>1371</v>
      </c>
      <c r="L80">
        <v>80000</v>
      </c>
      <c r="M80" s="15">
        <v>2</v>
      </c>
      <c r="N80" s="15">
        <v>1</v>
      </c>
      <c r="O80" s="15">
        <v>80000</v>
      </c>
      <c r="P80" s="6">
        <v>160000</v>
      </c>
      <c r="Q80">
        <v>80000</v>
      </c>
      <c r="R80" t="s">
        <v>508</v>
      </c>
    </row>
    <row r="81" spans="1:18" x14ac:dyDescent="0.2">
      <c r="A81" t="s">
        <v>1527</v>
      </c>
      <c r="B81">
        <v>27</v>
      </c>
      <c r="C81" s="6">
        <v>80</v>
      </c>
      <c r="D81">
        <v>2023</v>
      </c>
      <c r="E81" t="s">
        <v>263</v>
      </c>
      <c r="F81" s="3" t="s">
        <v>38</v>
      </c>
      <c r="G81" s="3" t="s">
        <v>1487</v>
      </c>
      <c r="H81" s="3" t="s">
        <v>271</v>
      </c>
      <c r="I81" t="s">
        <v>1023</v>
      </c>
      <c r="J81" t="s">
        <v>25</v>
      </c>
      <c r="K81" t="s">
        <v>1371</v>
      </c>
      <c r="L81">
        <v>220000</v>
      </c>
      <c r="M81" s="15">
        <v>3</v>
      </c>
      <c r="N81" s="15">
        <v>1</v>
      </c>
      <c r="O81" s="15">
        <v>220000</v>
      </c>
      <c r="P81" s="3">
        <v>660000</v>
      </c>
      <c r="Q81">
        <v>220000</v>
      </c>
      <c r="R81" t="s">
        <v>1370</v>
      </c>
    </row>
    <row r="82" spans="1:18" x14ac:dyDescent="0.2">
      <c r="A82" t="s">
        <v>1527</v>
      </c>
      <c r="B82">
        <v>27</v>
      </c>
      <c r="C82">
        <v>81</v>
      </c>
      <c r="D82">
        <v>2021</v>
      </c>
      <c r="E82" t="s">
        <v>991</v>
      </c>
      <c r="F82" s="3" t="s">
        <v>105</v>
      </c>
      <c r="G82" t="s">
        <v>1484</v>
      </c>
      <c r="H82" t="s">
        <v>1481</v>
      </c>
      <c r="I82" t="s">
        <v>1150</v>
      </c>
      <c r="J82" t="s">
        <v>25</v>
      </c>
      <c r="K82" t="s">
        <v>137</v>
      </c>
      <c r="L82">
        <v>5000</v>
      </c>
      <c r="M82" s="15">
        <v>3</v>
      </c>
      <c r="N82" s="15">
        <v>6</v>
      </c>
      <c r="O82" s="15">
        <v>5000</v>
      </c>
      <c r="P82" s="3">
        <v>15000</v>
      </c>
      <c r="Q82">
        <v>30000</v>
      </c>
      <c r="R82" t="s">
        <v>1151</v>
      </c>
    </row>
    <row r="83" spans="1:18" x14ac:dyDescent="0.2">
      <c r="A83" t="s">
        <v>1527</v>
      </c>
      <c r="B83">
        <v>27</v>
      </c>
      <c r="C83" s="6">
        <v>82</v>
      </c>
      <c r="D83">
        <v>2023</v>
      </c>
      <c r="E83" s="3" t="s">
        <v>999</v>
      </c>
      <c r="F83" s="3" t="s">
        <v>1000</v>
      </c>
      <c r="G83" s="3" t="s">
        <v>1459</v>
      </c>
      <c r="H83" t="s">
        <v>1252</v>
      </c>
      <c r="I83" t="s">
        <v>1001</v>
      </c>
      <c r="J83" t="s">
        <v>0</v>
      </c>
      <c r="K83" s="3" t="s">
        <v>137</v>
      </c>
      <c r="L83">
        <v>2000</v>
      </c>
      <c r="M83" s="15">
        <v>2</v>
      </c>
      <c r="N83" s="15">
        <v>3</v>
      </c>
      <c r="O83" s="15">
        <v>2000</v>
      </c>
      <c r="P83" s="3">
        <v>4000</v>
      </c>
      <c r="Q83">
        <v>6000</v>
      </c>
      <c r="R83" t="s">
        <v>1375</v>
      </c>
    </row>
    <row r="84" spans="1:18" x14ac:dyDescent="0.2">
      <c r="A84" t="s">
        <v>1527</v>
      </c>
      <c r="B84">
        <v>27</v>
      </c>
      <c r="C84">
        <v>83</v>
      </c>
      <c r="D84">
        <v>2023</v>
      </c>
      <c r="E84" s="3" t="s">
        <v>995</v>
      </c>
      <c r="F84" s="3" t="s">
        <v>996</v>
      </c>
      <c r="G84" s="3" t="s">
        <v>1459</v>
      </c>
      <c r="H84" t="s">
        <v>1252</v>
      </c>
      <c r="I84" t="s">
        <v>998</v>
      </c>
      <c r="J84" t="s">
        <v>13</v>
      </c>
      <c r="K84" s="3" t="s">
        <v>137</v>
      </c>
      <c r="L84">
        <v>3000</v>
      </c>
      <c r="M84" s="15">
        <v>1</v>
      </c>
      <c r="N84" s="15">
        <v>2</v>
      </c>
      <c r="O84" s="15">
        <v>3000</v>
      </c>
      <c r="P84" s="3">
        <v>3000</v>
      </c>
      <c r="Q84">
        <v>6000</v>
      </c>
      <c r="R84" t="s">
        <v>1374</v>
      </c>
    </row>
    <row r="85" spans="1:18" x14ac:dyDescent="0.2">
      <c r="A85" t="s">
        <v>1527</v>
      </c>
      <c r="B85">
        <v>27</v>
      </c>
      <c r="C85" s="6">
        <v>84</v>
      </c>
      <c r="D85">
        <v>2023</v>
      </c>
      <c r="E85" s="3" t="s">
        <v>992</v>
      </c>
      <c r="F85" s="3" t="s">
        <v>993</v>
      </c>
      <c r="G85" s="3" t="s">
        <v>1459</v>
      </c>
      <c r="H85" t="s">
        <v>1252</v>
      </c>
      <c r="I85" t="s">
        <v>994</v>
      </c>
      <c r="J85" t="s">
        <v>1516</v>
      </c>
      <c r="K85" s="3" t="s">
        <v>137</v>
      </c>
      <c r="L85">
        <v>2000</v>
      </c>
      <c r="M85" s="15"/>
      <c r="N85" s="15">
        <v>5</v>
      </c>
      <c r="O85" s="15">
        <v>0</v>
      </c>
      <c r="P85" s="3">
        <v>0</v>
      </c>
      <c r="Q85">
        <v>10000</v>
      </c>
      <c r="R85" t="s">
        <v>945</v>
      </c>
    </row>
    <row r="86" spans="1:18" x14ac:dyDescent="0.2">
      <c r="A86" t="s">
        <v>1527</v>
      </c>
      <c r="B86">
        <v>27</v>
      </c>
      <c r="C86">
        <v>85</v>
      </c>
      <c r="D86">
        <v>2023</v>
      </c>
      <c r="E86" s="3" t="s">
        <v>101</v>
      </c>
      <c r="F86" t="s">
        <v>293</v>
      </c>
      <c r="G86" s="3" t="s">
        <v>1447</v>
      </c>
      <c r="H86" s="3" t="s">
        <v>1248</v>
      </c>
      <c r="I86" t="s">
        <v>672</v>
      </c>
      <c r="J86" t="s">
        <v>1516</v>
      </c>
      <c r="K86" s="3" t="s">
        <v>1438</v>
      </c>
      <c r="L86">
        <v>10000</v>
      </c>
      <c r="M86" s="15"/>
      <c r="N86" s="15">
        <v>6</v>
      </c>
      <c r="O86" s="15">
        <v>0</v>
      </c>
      <c r="P86" s="6">
        <v>0</v>
      </c>
      <c r="Q86">
        <v>60000</v>
      </c>
      <c r="R86" t="s">
        <v>474</v>
      </c>
    </row>
    <row r="87" spans="1:18" x14ac:dyDescent="0.2">
      <c r="A87" t="s">
        <v>1527</v>
      </c>
      <c r="B87">
        <v>27</v>
      </c>
      <c r="C87" s="6">
        <v>86</v>
      </c>
      <c r="D87">
        <v>2022</v>
      </c>
      <c r="E87" s="3" t="s">
        <v>128</v>
      </c>
      <c r="F87" s="3" t="s">
        <v>293</v>
      </c>
      <c r="G87" t="s">
        <v>1491</v>
      </c>
      <c r="H87" s="3" t="s">
        <v>3</v>
      </c>
      <c r="I87" t="s">
        <v>731</v>
      </c>
      <c r="J87" t="s">
        <v>0</v>
      </c>
      <c r="K87" s="3" t="s">
        <v>1371</v>
      </c>
      <c r="L87">
        <v>10000</v>
      </c>
      <c r="M87" s="15">
        <v>2</v>
      </c>
      <c r="N87" s="15">
        <v>3</v>
      </c>
      <c r="O87" s="15">
        <v>10000</v>
      </c>
      <c r="P87" s="6">
        <v>20000</v>
      </c>
      <c r="Q87">
        <v>30000</v>
      </c>
      <c r="R87" t="s">
        <v>509</v>
      </c>
    </row>
    <row r="88" spans="1:18" x14ac:dyDescent="0.2">
      <c r="A88" t="s">
        <v>1527</v>
      </c>
      <c r="B88">
        <v>27</v>
      </c>
      <c r="C88">
        <v>87</v>
      </c>
      <c r="D88">
        <v>2021</v>
      </c>
      <c r="E88" t="s">
        <v>943</v>
      </c>
      <c r="G88" s="3" t="s">
        <v>1489</v>
      </c>
      <c r="H88" t="s">
        <v>1253</v>
      </c>
      <c r="I88" t="s">
        <v>944</v>
      </c>
      <c r="J88" t="s">
        <v>1516</v>
      </c>
      <c r="K88" s="3" t="s">
        <v>137</v>
      </c>
      <c r="L88">
        <v>300</v>
      </c>
      <c r="M88" s="15"/>
      <c r="N88" s="15">
        <v>6</v>
      </c>
      <c r="O88" s="15">
        <v>0</v>
      </c>
      <c r="P88" s="3">
        <v>0</v>
      </c>
      <c r="Q88">
        <v>1800</v>
      </c>
      <c r="R88" t="s">
        <v>945</v>
      </c>
    </row>
    <row r="89" spans="1:18" x14ac:dyDescent="0.2">
      <c r="A89" t="s">
        <v>1527</v>
      </c>
      <c r="B89">
        <v>27</v>
      </c>
      <c r="C89" s="6">
        <v>88</v>
      </c>
      <c r="D89">
        <v>2021</v>
      </c>
      <c r="E89" s="3" t="s">
        <v>964</v>
      </c>
      <c r="F89" s="3" t="s">
        <v>965</v>
      </c>
      <c r="G89" s="3" t="s">
        <v>1490</v>
      </c>
      <c r="H89" t="s">
        <v>1254</v>
      </c>
      <c r="I89" t="s">
        <v>966</v>
      </c>
      <c r="J89" t="s">
        <v>1516</v>
      </c>
      <c r="K89" s="3" t="s">
        <v>137</v>
      </c>
      <c r="L89">
        <v>50</v>
      </c>
      <c r="M89" s="15"/>
      <c r="N89" s="15">
        <v>6</v>
      </c>
      <c r="O89" s="15">
        <v>0</v>
      </c>
      <c r="P89" s="3">
        <v>0</v>
      </c>
      <c r="Q89">
        <v>300</v>
      </c>
      <c r="R89" t="s">
        <v>945</v>
      </c>
    </row>
    <row r="90" spans="1:18" x14ac:dyDescent="0.2">
      <c r="A90" t="s">
        <v>1527</v>
      </c>
      <c r="B90">
        <v>27</v>
      </c>
      <c r="C90">
        <v>89</v>
      </c>
      <c r="D90">
        <v>2023</v>
      </c>
      <c r="E90" s="3" t="s">
        <v>946</v>
      </c>
      <c r="F90" s="3" t="s">
        <v>947</v>
      </c>
      <c r="G90" s="3" t="s">
        <v>1458</v>
      </c>
      <c r="H90" t="s">
        <v>1255</v>
      </c>
      <c r="I90" t="s">
        <v>948</v>
      </c>
      <c r="J90" t="s">
        <v>1516</v>
      </c>
      <c r="K90" s="3" t="s">
        <v>137</v>
      </c>
      <c r="L90">
        <v>3000</v>
      </c>
      <c r="M90" s="15"/>
      <c r="N90" s="15">
        <v>5</v>
      </c>
      <c r="O90" s="15">
        <v>0</v>
      </c>
      <c r="P90" s="3">
        <v>0</v>
      </c>
      <c r="Q90">
        <v>15000</v>
      </c>
      <c r="R90" t="s">
        <v>1206</v>
      </c>
    </row>
    <row r="91" spans="1:18" x14ac:dyDescent="0.2">
      <c r="A91" t="s">
        <v>1527</v>
      </c>
      <c r="B91">
        <v>27</v>
      </c>
      <c r="C91" s="6">
        <v>90</v>
      </c>
      <c r="D91">
        <v>2023</v>
      </c>
      <c r="E91" s="3" t="s">
        <v>949</v>
      </c>
      <c r="F91" s="3" t="s">
        <v>950</v>
      </c>
      <c r="G91" s="3" t="s">
        <v>1458</v>
      </c>
      <c r="H91" t="s">
        <v>1255</v>
      </c>
      <c r="I91" t="s">
        <v>951</v>
      </c>
      <c r="J91" t="s">
        <v>1516</v>
      </c>
      <c r="K91" s="3" t="s">
        <v>137</v>
      </c>
      <c r="L91">
        <v>200</v>
      </c>
      <c r="M91" s="15"/>
      <c r="N91" s="15">
        <v>6</v>
      </c>
      <c r="O91" s="15">
        <v>0</v>
      </c>
      <c r="P91" s="3">
        <v>0</v>
      </c>
      <c r="Q91">
        <v>1200</v>
      </c>
      <c r="R91" t="s">
        <v>945</v>
      </c>
    </row>
    <row r="92" spans="1:18" x14ac:dyDescent="0.2">
      <c r="A92" t="s">
        <v>1527</v>
      </c>
      <c r="B92">
        <v>27</v>
      </c>
      <c r="C92">
        <v>91</v>
      </c>
      <c r="D92">
        <v>2023</v>
      </c>
      <c r="E92" s="3" t="s">
        <v>1357</v>
      </c>
      <c r="F92" s="3" t="s">
        <v>1358</v>
      </c>
      <c r="G92" s="3" t="s">
        <v>1458</v>
      </c>
      <c r="H92" t="s">
        <v>1255</v>
      </c>
      <c r="I92" t="s">
        <v>1359</v>
      </c>
      <c r="J92" t="s">
        <v>13</v>
      </c>
      <c r="K92" s="3" t="s">
        <v>137</v>
      </c>
      <c r="L92">
        <v>1000</v>
      </c>
      <c r="M92" s="15">
        <v>1</v>
      </c>
      <c r="N92" s="15">
        <v>3</v>
      </c>
      <c r="O92" s="15">
        <v>1000</v>
      </c>
      <c r="P92" s="3">
        <v>1000</v>
      </c>
      <c r="Q92">
        <v>3000</v>
      </c>
      <c r="R92" t="s">
        <v>1360</v>
      </c>
    </row>
    <row r="93" spans="1:18" x14ac:dyDescent="0.2">
      <c r="A93" t="s">
        <v>1527</v>
      </c>
      <c r="B93">
        <v>27</v>
      </c>
      <c r="C93" s="6">
        <v>92</v>
      </c>
      <c r="D93">
        <v>2022</v>
      </c>
      <c r="E93" t="s">
        <v>1145</v>
      </c>
      <c r="F93" s="3" t="s">
        <v>923</v>
      </c>
      <c r="G93" t="s">
        <v>1487</v>
      </c>
      <c r="H93" s="3" t="s">
        <v>271</v>
      </c>
      <c r="I93" t="s">
        <v>1146</v>
      </c>
      <c r="J93" t="s">
        <v>0</v>
      </c>
      <c r="K93" t="s">
        <v>1371</v>
      </c>
      <c r="L93">
        <v>41000</v>
      </c>
      <c r="M93" s="15">
        <v>2</v>
      </c>
      <c r="N93" s="15">
        <v>1</v>
      </c>
      <c r="O93" s="15">
        <v>41000</v>
      </c>
      <c r="P93">
        <v>82000</v>
      </c>
      <c r="Q93">
        <v>41000</v>
      </c>
      <c r="R93" t="s">
        <v>1147</v>
      </c>
    </row>
    <row r="94" spans="1:18" x14ac:dyDescent="0.2">
      <c r="A94" t="s">
        <v>1527</v>
      </c>
      <c r="B94">
        <v>27</v>
      </c>
      <c r="C94">
        <v>93</v>
      </c>
      <c r="D94">
        <v>2023</v>
      </c>
      <c r="E94" t="s">
        <v>289</v>
      </c>
      <c r="F94" s="3" t="s">
        <v>165</v>
      </c>
      <c r="G94" t="s">
        <v>1454</v>
      </c>
      <c r="H94" s="3" t="s">
        <v>14</v>
      </c>
      <c r="I94" t="s">
        <v>1160</v>
      </c>
      <c r="J94" t="s">
        <v>0</v>
      </c>
      <c r="K94" t="s">
        <v>1371</v>
      </c>
      <c r="L94">
        <v>10000</v>
      </c>
      <c r="M94" s="15">
        <v>2</v>
      </c>
      <c r="N94" s="15">
        <v>3</v>
      </c>
      <c r="O94" s="15">
        <v>10000</v>
      </c>
      <c r="P94" s="3">
        <v>20000</v>
      </c>
      <c r="Q94">
        <v>30000</v>
      </c>
      <c r="R94" t="s">
        <v>1362</v>
      </c>
    </row>
    <row r="95" spans="1:18" x14ac:dyDescent="0.2">
      <c r="A95" t="s">
        <v>1527</v>
      </c>
      <c r="B95">
        <v>27</v>
      </c>
      <c r="C95" s="6">
        <v>94</v>
      </c>
      <c r="D95">
        <v>2023</v>
      </c>
      <c r="E95" t="s">
        <v>446</v>
      </c>
      <c r="F95" t="s">
        <v>329</v>
      </c>
      <c r="G95" t="s">
        <v>1487</v>
      </c>
      <c r="H95" t="s">
        <v>1270</v>
      </c>
      <c r="I95" t="s">
        <v>1090</v>
      </c>
      <c r="J95" t="s">
        <v>0</v>
      </c>
      <c r="K95" t="s">
        <v>137</v>
      </c>
      <c r="L95">
        <v>10000</v>
      </c>
      <c r="M95" s="15">
        <v>2</v>
      </c>
      <c r="N95" s="15">
        <v>1</v>
      </c>
      <c r="O95" s="15">
        <v>10000</v>
      </c>
      <c r="P95" s="3">
        <v>20000</v>
      </c>
      <c r="Q95">
        <v>10000</v>
      </c>
      <c r="R95" t="s">
        <v>1309</v>
      </c>
    </row>
    <row r="96" spans="1:18" x14ac:dyDescent="0.2">
      <c r="A96" t="s">
        <v>1527</v>
      </c>
      <c r="B96">
        <v>27</v>
      </c>
      <c r="C96">
        <v>95</v>
      </c>
      <c r="D96">
        <v>2023</v>
      </c>
      <c r="E96" s="3" t="s">
        <v>973</v>
      </c>
      <c r="F96" s="3" t="s">
        <v>974</v>
      </c>
      <c r="G96" s="3" t="s">
        <v>1488</v>
      </c>
      <c r="H96" t="s">
        <v>1256</v>
      </c>
      <c r="I96" t="s">
        <v>975</v>
      </c>
      <c r="J96" t="s">
        <v>0</v>
      </c>
      <c r="K96" s="3" t="s">
        <v>137</v>
      </c>
      <c r="L96">
        <v>4000</v>
      </c>
      <c r="M96" s="15">
        <v>2</v>
      </c>
      <c r="N96" s="15">
        <v>1</v>
      </c>
      <c r="O96" s="15">
        <v>4000</v>
      </c>
      <c r="P96" s="3">
        <v>8000</v>
      </c>
      <c r="Q96">
        <v>4000</v>
      </c>
      <c r="R96" t="s">
        <v>1356</v>
      </c>
    </row>
    <row r="97" spans="1:18" x14ac:dyDescent="0.2">
      <c r="A97" t="s">
        <v>1527</v>
      </c>
      <c r="B97">
        <v>27</v>
      </c>
      <c r="C97" s="6">
        <v>96</v>
      </c>
      <c r="D97">
        <v>2023</v>
      </c>
      <c r="E97" s="3" t="s">
        <v>967</v>
      </c>
      <c r="F97" s="3" t="s">
        <v>915</v>
      </c>
      <c r="G97" s="3" t="s">
        <v>1488</v>
      </c>
      <c r="H97" t="s">
        <v>1256</v>
      </c>
      <c r="I97" t="s">
        <v>968</v>
      </c>
      <c r="J97" t="s">
        <v>0</v>
      </c>
      <c r="K97" s="3" t="s">
        <v>137</v>
      </c>
      <c r="L97">
        <v>10000</v>
      </c>
      <c r="M97" s="15">
        <v>2</v>
      </c>
      <c r="N97" s="15">
        <v>3</v>
      </c>
      <c r="O97" s="15">
        <v>10000</v>
      </c>
      <c r="P97" s="3">
        <v>20000</v>
      </c>
      <c r="Q97">
        <v>30000</v>
      </c>
      <c r="R97" t="s">
        <v>1355</v>
      </c>
    </row>
    <row r="98" spans="1:18" x14ac:dyDescent="0.2">
      <c r="A98" t="s">
        <v>1527</v>
      </c>
      <c r="B98">
        <v>27</v>
      </c>
      <c r="C98">
        <v>97</v>
      </c>
      <c r="D98">
        <v>2023</v>
      </c>
      <c r="E98" s="3" t="s">
        <v>970</v>
      </c>
      <c r="F98" s="3" t="s">
        <v>971</v>
      </c>
      <c r="G98" s="3" t="s">
        <v>1488</v>
      </c>
      <c r="H98" t="s">
        <v>1256</v>
      </c>
      <c r="I98" t="s">
        <v>972</v>
      </c>
      <c r="J98" t="s">
        <v>0</v>
      </c>
      <c r="K98" s="3" t="s">
        <v>137</v>
      </c>
      <c r="L98">
        <v>5000</v>
      </c>
      <c r="M98" s="15">
        <v>2</v>
      </c>
      <c r="N98" s="15">
        <v>3</v>
      </c>
      <c r="O98" s="15">
        <v>5000</v>
      </c>
      <c r="P98" s="3">
        <v>10000</v>
      </c>
      <c r="Q98">
        <v>15000</v>
      </c>
      <c r="R98" t="s">
        <v>1355</v>
      </c>
    </row>
    <row r="99" spans="1:18" x14ac:dyDescent="0.2">
      <c r="A99" t="s">
        <v>1527</v>
      </c>
      <c r="B99">
        <v>27</v>
      </c>
      <c r="C99" s="6">
        <v>98</v>
      </c>
      <c r="D99">
        <v>2022</v>
      </c>
      <c r="E99" s="3" t="s">
        <v>977</v>
      </c>
      <c r="F99" s="3" t="s">
        <v>978</v>
      </c>
      <c r="G99" s="3" t="s">
        <v>1488</v>
      </c>
      <c r="H99" t="s">
        <v>1256</v>
      </c>
      <c r="I99" t="s">
        <v>979</v>
      </c>
      <c r="J99" t="s">
        <v>1516</v>
      </c>
      <c r="K99" s="3" t="s">
        <v>137</v>
      </c>
      <c r="L99">
        <v>500</v>
      </c>
      <c r="M99" s="15"/>
      <c r="N99" s="15">
        <v>5</v>
      </c>
      <c r="O99" s="15">
        <v>0</v>
      </c>
      <c r="P99" s="3">
        <v>0</v>
      </c>
      <c r="Q99">
        <v>2500</v>
      </c>
      <c r="R99" t="s">
        <v>945</v>
      </c>
    </row>
    <row r="100" spans="1:18" x14ac:dyDescent="0.2">
      <c r="A100" t="s">
        <v>1527</v>
      </c>
      <c r="B100">
        <v>27</v>
      </c>
      <c r="C100">
        <v>99</v>
      </c>
      <c r="D100">
        <v>2021</v>
      </c>
      <c r="E100" s="3" t="s">
        <v>980</v>
      </c>
      <c r="F100" s="3" t="s">
        <v>981</v>
      </c>
      <c r="G100" s="3" t="s">
        <v>1488</v>
      </c>
      <c r="H100" t="s">
        <v>1256</v>
      </c>
      <c r="I100" t="s">
        <v>982</v>
      </c>
      <c r="J100" t="s">
        <v>1516</v>
      </c>
      <c r="K100" s="3" t="s">
        <v>137</v>
      </c>
      <c r="L100">
        <v>50</v>
      </c>
      <c r="M100" s="15"/>
      <c r="N100" s="15">
        <v>6</v>
      </c>
      <c r="O100" s="15">
        <v>0</v>
      </c>
      <c r="P100" s="3">
        <v>0</v>
      </c>
      <c r="Q100">
        <v>300</v>
      </c>
      <c r="R100" t="s">
        <v>945</v>
      </c>
    </row>
    <row r="101" spans="1:18" x14ac:dyDescent="0.2">
      <c r="A101" t="s">
        <v>1527</v>
      </c>
      <c r="B101">
        <v>27</v>
      </c>
      <c r="C101" s="6">
        <v>100</v>
      </c>
      <c r="D101">
        <v>2023</v>
      </c>
      <c r="E101" s="3" t="s">
        <v>106</v>
      </c>
      <c r="F101" t="s">
        <v>105</v>
      </c>
      <c r="G101" t="s">
        <v>1447</v>
      </c>
      <c r="H101" s="3" t="s">
        <v>1248</v>
      </c>
      <c r="I101" t="s">
        <v>671</v>
      </c>
      <c r="J101" t="s">
        <v>13</v>
      </c>
      <c r="K101" s="3" t="s">
        <v>1438</v>
      </c>
      <c r="L101">
        <v>20000</v>
      </c>
      <c r="M101" s="15">
        <v>1</v>
      </c>
      <c r="N101" s="15">
        <v>1</v>
      </c>
      <c r="O101" s="15">
        <v>20000</v>
      </c>
      <c r="P101" s="3">
        <v>20000</v>
      </c>
      <c r="Q101">
        <v>20000</v>
      </c>
      <c r="R101" t="s">
        <v>1290</v>
      </c>
    </row>
    <row r="102" spans="1:18" x14ac:dyDescent="0.2">
      <c r="A102" t="s">
        <v>1527</v>
      </c>
      <c r="B102">
        <v>27</v>
      </c>
      <c r="C102">
        <v>101</v>
      </c>
      <c r="D102">
        <v>2023</v>
      </c>
      <c r="E102" s="3" t="s">
        <v>1396</v>
      </c>
      <c r="F102" t="s">
        <v>36</v>
      </c>
      <c r="G102" s="3" t="s">
        <v>1447</v>
      </c>
      <c r="H102" s="3" t="s">
        <v>1248</v>
      </c>
      <c r="I102" t="s">
        <v>680</v>
      </c>
      <c r="J102" t="s">
        <v>13</v>
      </c>
      <c r="K102" s="3" t="s">
        <v>1438</v>
      </c>
      <c r="L102">
        <v>36400</v>
      </c>
      <c r="M102" s="15">
        <v>1</v>
      </c>
      <c r="N102" s="15">
        <v>3</v>
      </c>
      <c r="O102" s="15">
        <v>36400</v>
      </c>
      <c r="P102" s="3">
        <v>36400</v>
      </c>
      <c r="Q102">
        <v>109200</v>
      </c>
      <c r="R102" t="s">
        <v>1292</v>
      </c>
    </row>
    <row r="103" spans="1:18" x14ac:dyDescent="0.2">
      <c r="A103" t="s">
        <v>1527</v>
      </c>
      <c r="B103">
        <v>27</v>
      </c>
      <c r="C103" s="6">
        <v>102</v>
      </c>
      <c r="D103">
        <v>2023</v>
      </c>
      <c r="E103" s="3" t="s">
        <v>1400</v>
      </c>
      <c r="F103" t="s">
        <v>92</v>
      </c>
      <c r="G103" s="3" t="s">
        <v>1447</v>
      </c>
      <c r="H103" s="3" t="s">
        <v>1248</v>
      </c>
      <c r="I103" t="s">
        <v>674</v>
      </c>
      <c r="J103" t="s">
        <v>13</v>
      </c>
      <c r="K103" s="3" t="s">
        <v>1438</v>
      </c>
      <c r="L103">
        <v>10000</v>
      </c>
      <c r="M103" s="15">
        <v>1</v>
      </c>
      <c r="N103" s="15">
        <v>1</v>
      </c>
      <c r="O103" s="15">
        <v>10000</v>
      </c>
      <c r="P103" s="3">
        <v>10000</v>
      </c>
      <c r="Q103">
        <v>10000</v>
      </c>
      <c r="R103" t="s">
        <v>1291</v>
      </c>
    </row>
    <row r="104" spans="1:18" x14ac:dyDescent="0.2">
      <c r="A104" t="s">
        <v>1527</v>
      </c>
      <c r="B104">
        <v>27</v>
      </c>
      <c r="C104">
        <v>103</v>
      </c>
      <c r="D104">
        <v>2023</v>
      </c>
      <c r="E104" t="s">
        <v>1036</v>
      </c>
      <c r="F104" s="3" t="s">
        <v>494</v>
      </c>
      <c r="G104" s="3" t="s">
        <v>1454</v>
      </c>
      <c r="H104" s="3" t="s">
        <v>14</v>
      </c>
      <c r="I104" t="s">
        <v>1163</v>
      </c>
      <c r="J104" t="s">
        <v>0</v>
      </c>
      <c r="K104" t="s">
        <v>1371</v>
      </c>
      <c r="L104">
        <v>3000</v>
      </c>
      <c r="M104" s="15">
        <v>2</v>
      </c>
      <c r="N104" s="15">
        <v>3</v>
      </c>
      <c r="O104" s="15">
        <v>3000</v>
      </c>
      <c r="P104" s="3">
        <v>6000</v>
      </c>
      <c r="Q104">
        <v>9000</v>
      </c>
      <c r="R104" t="s">
        <v>1369</v>
      </c>
    </row>
    <row r="105" spans="1:18" x14ac:dyDescent="0.2">
      <c r="A105" t="s">
        <v>1527</v>
      </c>
      <c r="B105">
        <v>27</v>
      </c>
      <c r="C105" s="6">
        <v>104</v>
      </c>
      <c r="D105">
        <v>2023</v>
      </c>
      <c r="E105" t="s">
        <v>1035</v>
      </c>
      <c r="F105" s="3" t="s">
        <v>282</v>
      </c>
      <c r="G105" t="s">
        <v>1454</v>
      </c>
      <c r="H105" s="3" t="s">
        <v>14</v>
      </c>
      <c r="I105" t="s">
        <v>1162</v>
      </c>
      <c r="J105" t="s">
        <v>0</v>
      </c>
      <c r="K105" t="s">
        <v>1371</v>
      </c>
      <c r="L105">
        <v>150000</v>
      </c>
      <c r="M105" s="15">
        <v>2</v>
      </c>
      <c r="N105" s="15">
        <v>1</v>
      </c>
      <c r="O105" s="15">
        <v>150000</v>
      </c>
      <c r="P105" s="3">
        <v>300000</v>
      </c>
      <c r="Q105">
        <v>150000</v>
      </c>
      <c r="R105" t="s">
        <v>1368</v>
      </c>
    </row>
    <row r="106" spans="1:18" x14ac:dyDescent="0.2">
      <c r="A106" t="s">
        <v>1527</v>
      </c>
      <c r="B106">
        <v>27</v>
      </c>
      <c r="C106">
        <v>105</v>
      </c>
      <c r="D106">
        <v>2023</v>
      </c>
      <c r="E106" t="s">
        <v>1032</v>
      </c>
      <c r="F106" s="3" t="s">
        <v>293</v>
      </c>
      <c r="G106" t="s">
        <v>1454</v>
      </c>
      <c r="H106" s="3" t="s">
        <v>14</v>
      </c>
      <c r="I106" t="s">
        <v>1159</v>
      </c>
      <c r="J106" t="s">
        <v>25</v>
      </c>
      <c r="K106" t="s">
        <v>1371</v>
      </c>
      <c r="L106">
        <v>1000</v>
      </c>
      <c r="M106" s="15">
        <v>3</v>
      </c>
      <c r="N106" s="15">
        <v>6</v>
      </c>
      <c r="O106" s="15">
        <v>1000</v>
      </c>
      <c r="P106" s="3">
        <v>3000</v>
      </c>
      <c r="Q106">
        <v>6000</v>
      </c>
      <c r="R106" t="s">
        <v>1364</v>
      </c>
    </row>
    <row r="107" spans="1:18" x14ac:dyDescent="0.2">
      <c r="A107" t="s">
        <v>1527</v>
      </c>
      <c r="B107">
        <v>27</v>
      </c>
      <c r="C107" s="6">
        <v>106</v>
      </c>
      <c r="D107">
        <v>2023</v>
      </c>
      <c r="E107" t="s">
        <v>1154</v>
      </c>
      <c r="F107" s="3" t="s">
        <v>1155</v>
      </c>
      <c r="G107" t="s">
        <v>1454</v>
      </c>
      <c r="H107" s="3" t="s">
        <v>14</v>
      </c>
      <c r="I107" t="s">
        <v>1156</v>
      </c>
      <c r="J107" t="s">
        <v>13</v>
      </c>
      <c r="K107" t="s">
        <v>1371</v>
      </c>
      <c r="L107">
        <v>50000</v>
      </c>
      <c r="M107" s="15">
        <v>1</v>
      </c>
      <c r="N107" s="15">
        <v>1</v>
      </c>
      <c r="O107" s="15">
        <v>50000</v>
      </c>
      <c r="P107" s="3">
        <v>50000</v>
      </c>
      <c r="Q107">
        <v>50000</v>
      </c>
      <c r="R107" t="s">
        <v>1367</v>
      </c>
    </row>
    <row r="108" spans="1:18" x14ac:dyDescent="0.2">
      <c r="A108" t="s">
        <v>1527</v>
      </c>
      <c r="B108">
        <v>27</v>
      </c>
      <c r="C108">
        <v>107</v>
      </c>
      <c r="D108">
        <v>2023</v>
      </c>
      <c r="E108" t="s">
        <v>1029</v>
      </c>
      <c r="F108" s="3" t="s">
        <v>105</v>
      </c>
      <c r="G108" t="s">
        <v>1454</v>
      </c>
      <c r="H108" s="3" t="s">
        <v>14</v>
      </c>
      <c r="I108" t="s">
        <v>1030</v>
      </c>
      <c r="J108" t="s">
        <v>0</v>
      </c>
      <c r="K108" t="s">
        <v>1371</v>
      </c>
      <c r="L108">
        <v>25000</v>
      </c>
      <c r="M108" s="15">
        <v>2</v>
      </c>
      <c r="N108" s="15">
        <v>1</v>
      </c>
      <c r="O108" s="15">
        <v>25000</v>
      </c>
      <c r="P108" s="3">
        <v>50000</v>
      </c>
      <c r="Q108">
        <v>25000</v>
      </c>
      <c r="R108" t="s">
        <v>1363</v>
      </c>
    </row>
    <row r="109" spans="1:18" x14ac:dyDescent="0.2">
      <c r="A109" t="s">
        <v>1528</v>
      </c>
      <c r="B109">
        <v>27</v>
      </c>
      <c r="C109" s="6">
        <v>108</v>
      </c>
      <c r="D109">
        <v>2023</v>
      </c>
      <c r="E109" s="3" t="s">
        <v>960</v>
      </c>
      <c r="F109" s="3" t="s">
        <v>961</v>
      </c>
      <c r="G109" s="3" t="s">
        <v>1460</v>
      </c>
      <c r="H109" t="s">
        <v>1258</v>
      </c>
      <c r="I109" t="s">
        <v>962</v>
      </c>
      <c r="J109" t="s">
        <v>0</v>
      </c>
      <c r="K109" s="3" t="s">
        <v>137</v>
      </c>
      <c r="L109">
        <v>400</v>
      </c>
      <c r="M109" s="15">
        <v>2</v>
      </c>
      <c r="N109" s="15">
        <v>3</v>
      </c>
      <c r="O109" s="15">
        <v>400</v>
      </c>
      <c r="P109" s="3">
        <v>800</v>
      </c>
      <c r="Q109">
        <v>1200</v>
      </c>
      <c r="R109" t="s">
        <v>1354</v>
      </c>
    </row>
    <row r="110" spans="1:18" x14ac:dyDescent="0.2">
      <c r="A110" t="s">
        <v>1528</v>
      </c>
      <c r="B110">
        <v>27</v>
      </c>
      <c r="C110">
        <v>109</v>
      </c>
      <c r="D110">
        <v>2023</v>
      </c>
      <c r="E110" s="3" t="s">
        <v>956</v>
      </c>
      <c r="F110" s="3" t="s">
        <v>957</v>
      </c>
      <c r="G110" s="3" t="s">
        <v>1460</v>
      </c>
      <c r="H110" t="s">
        <v>1258</v>
      </c>
      <c r="I110" t="s">
        <v>958</v>
      </c>
      <c r="J110" t="s">
        <v>1516</v>
      </c>
      <c r="K110" s="3" t="s">
        <v>137</v>
      </c>
      <c r="L110">
        <v>400</v>
      </c>
      <c r="M110" s="15"/>
      <c r="N110" s="15">
        <v>3</v>
      </c>
      <c r="O110" s="15">
        <v>0</v>
      </c>
      <c r="P110" s="3">
        <v>0</v>
      </c>
      <c r="Q110">
        <v>1200</v>
      </c>
      <c r="R110" t="s">
        <v>959</v>
      </c>
    </row>
    <row r="111" spans="1:18" x14ac:dyDescent="0.2">
      <c r="A111" t="s">
        <v>1528</v>
      </c>
      <c r="B111">
        <v>27</v>
      </c>
      <c r="C111" s="6">
        <v>110</v>
      </c>
      <c r="D111">
        <v>2023</v>
      </c>
      <c r="E111" s="3" t="s">
        <v>952</v>
      </c>
      <c r="F111" s="3" t="s">
        <v>953</v>
      </c>
      <c r="G111" s="3" t="s">
        <v>1460</v>
      </c>
      <c r="H111" t="s">
        <v>1258</v>
      </c>
      <c r="I111" t="s">
        <v>955</v>
      </c>
      <c r="J111" t="s">
        <v>13</v>
      </c>
      <c r="K111" s="3" t="s">
        <v>137</v>
      </c>
      <c r="L111">
        <v>4000</v>
      </c>
      <c r="M111" s="15">
        <v>1</v>
      </c>
      <c r="N111" s="15">
        <v>6</v>
      </c>
      <c r="O111" s="15">
        <v>4000</v>
      </c>
      <c r="P111" s="3">
        <v>4000</v>
      </c>
      <c r="Q111">
        <v>24000</v>
      </c>
      <c r="R111" t="s">
        <v>1353</v>
      </c>
    </row>
    <row r="112" spans="1:18" x14ac:dyDescent="0.2">
      <c r="A112" t="s">
        <v>1528</v>
      </c>
      <c r="B112">
        <v>27</v>
      </c>
      <c r="C112">
        <v>111</v>
      </c>
      <c r="D112">
        <v>2023</v>
      </c>
      <c r="E112" s="3" t="s">
        <v>828</v>
      </c>
      <c r="F112" s="3" t="s">
        <v>831</v>
      </c>
      <c r="G112" t="s">
        <v>1451</v>
      </c>
      <c r="H112" t="s">
        <v>1494</v>
      </c>
      <c r="I112" t="s">
        <v>829</v>
      </c>
      <c r="J112" t="s">
        <v>0</v>
      </c>
      <c r="K112" s="3" t="s">
        <v>137</v>
      </c>
      <c r="L112">
        <v>300000</v>
      </c>
      <c r="M112" s="15">
        <v>2</v>
      </c>
      <c r="N112" s="15">
        <v>1</v>
      </c>
      <c r="O112" s="15">
        <v>300000</v>
      </c>
      <c r="P112" s="3">
        <v>600000</v>
      </c>
      <c r="Q112">
        <v>300000</v>
      </c>
      <c r="R112" t="s">
        <v>1326</v>
      </c>
    </row>
    <row r="113" spans="1:18" x14ac:dyDescent="0.2">
      <c r="A113" t="s">
        <v>1528</v>
      </c>
      <c r="B113">
        <v>27</v>
      </c>
      <c r="C113" s="6">
        <v>112</v>
      </c>
      <c r="D113">
        <v>2023</v>
      </c>
      <c r="E113" s="3" t="s">
        <v>833</v>
      </c>
      <c r="F113" s="3" t="s">
        <v>832</v>
      </c>
      <c r="G113" t="s">
        <v>1451</v>
      </c>
      <c r="H113" t="s">
        <v>1494</v>
      </c>
      <c r="I113" t="s">
        <v>834</v>
      </c>
      <c r="J113" t="s">
        <v>13</v>
      </c>
      <c r="K113" s="3" t="s">
        <v>137</v>
      </c>
      <c r="L113">
        <v>50000</v>
      </c>
      <c r="M113" s="15">
        <v>1</v>
      </c>
      <c r="N113" s="15">
        <v>1</v>
      </c>
      <c r="O113" s="15">
        <v>50000</v>
      </c>
      <c r="P113" s="3">
        <v>50000</v>
      </c>
      <c r="Q113">
        <v>50000</v>
      </c>
      <c r="R113" t="s">
        <v>1327</v>
      </c>
    </row>
    <row r="114" spans="1:18" x14ac:dyDescent="0.2">
      <c r="A114" t="s">
        <v>1528</v>
      </c>
      <c r="B114">
        <v>27</v>
      </c>
      <c r="C114">
        <v>113</v>
      </c>
      <c r="D114">
        <v>2023</v>
      </c>
      <c r="E114" s="3" t="s">
        <v>837</v>
      </c>
      <c r="F114" s="3" t="s">
        <v>836</v>
      </c>
      <c r="G114" s="3" t="s">
        <v>1451</v>
      </c>
      <c r="H114" t="s">
        <v>1494</v>
      </c>
      <c r="I114" t="s">
        <v>838</v>
      </c>
      <c r="J114" t="s">
        <v>0</v>
      </c>
      <c r="K114" s="3" t="s">
        <v>137</v>
      </c>
      <c r="L114">
        <v>200000</v>
      </c>
      <c r="M114" s="15">
        <v>2</v>
      </c>
      <c r="N114" s="15">
        <v>1</v>
      </c>
      <c r="O114" s="15">
        <v>200000</v>
      </c>
      <c r="P114" s="3">
        <v>400000</v>
      </c>
      <c r="Q114">
        <v>200000</v>
      </c>
      <c r="R114" t="s">
        <v>1328</v>
      </c>
    </row>
    <row r="115" spans="1:18" x14ac:dyDescent="0.2">
      <c r="A115" t="s">
        <v>1528</v>
      </c>
      <c r="B115">
        <v>27</v>
      </c>
      <c r="C115" s="6">
        <v>114</v>
      </c>
      <c r="D115">
        <v>2023</v>
      </c>
      <c r="E115" s="3" t="s">
        <v>840</v>
      </c>
      <c r="F115" s="3" t="s">
        <v>841</v>
      </c>
      <c r="G115" s="3" t="s">
        <v>1451</v>
      </c>
      <c r="H115" t="s">
        <v>1494</v>
      </c>
      <c r="I115" t="s">
        <v>842</v>
      </c>
      <c r="J115" t="s">
        <v>59</v>
      </c>
      <c r="K115" s="3" t="s">
        <v>137</v>
      </c>
      <c r="L115">
        <v>40000</v>
      </c>
      <c r="M115" s="15">
        <v>1.5</v>
      </c>
      <c r="N115" s="15">
        <v>1</v>
      </c>
      <c r="O115" s="15">
        <v>40000</v>
      </c>
      <c r="P115" s="3">
        <v>60000</v>
      </c>
      <c r="Q115">
        <v>40000</v>
      </c>
      <c r="R115" t="s">
        <v>1329</v>
      </c>
    </row>
    <row r="116" spans="1:18" x14ac:dyDescent="0.2">
      <c r="A116" t="s">
        <v>1528</v>
      </c>
      <c r="B116">
        <v>27</v>
      </c>
      <c r="C116">
        <v>115</v>
      </c>
      <c r="D116">
        <v>2023</v>
      </c>
      <c r="E116" s="3" t="s">
        <v>844</v>
      </c>
      <c r="F116" s="3" t="s">
        <v>845</v>
      </c>
      <c r="G116" s="3" t="s">
        <v>1451</v>
      </c>
      <c r="H116" t="s">
        <v>1494</v>
      </c>
      <c r="I116" t="s">
        <v>846</v>
      </c>
      <c r="J116" t="s">
        <v>25</v>
      </c>
      <c r="K116" s="3" t="s">
        <v>137</v>
      </c>
      <c r="L116">
        <v>2000</v>
      </c>
      <c r="M116" s="15">
        <v>3</v>
      </c>
      <c r="N116" s="15">
        <v>5</v>
      </c>
      <c r="O116" s="15">
        <v>2000</v>
      </c>
      <c r="P116" s="3">
        <v>6000</v>
      </c>
      <c r="Q116">
        <v>10000</v>
      </c>
      <c r="R116" t="s">
        <v>849</v>
      </c>
    </row>
    <row r="117" spans="1:18" x14ac:dyDescent="0.2">
      <c r="A117" t="s">
        <v>1528</v>
      </c>
      <c r="B117">
        <v>27</v>
      </c>
      <c r="C117" s="6">
        <v>116</v>
      </c>
      <c r="D117">
        <v>2023</v>
      </c>
      <c r="E117" s="3" t="s">
        <v>853</v>
      </c>
      <c r="F117" s="3" t="s">
        <v>854</v>
      </c>
      <c r="G117" t="s">
        <v>1451</v>
      </c>
      <c r="H117" t="s">
        <v>1494</v>
      </c>
      <c r="I117" t="s">
        <v>847</v>
      </c>
      <c r="J117" t="s">
        <v>25</v>
      </c>
      <c r="K117" s="3" t="s">
        <v>137</v>
      </c>
      <c r="L117">
        <v>2000</v>
      </c>
      <c r="M117" s="15">
        <v>3</v>
      </c>
      <c r="N117" s="15">
        <v>5</v>
      </c>
      <c r="O117" s="15">
        <v>2000</v>
      </c>
      <c r="P117" s="3">
        <v>6000</v>
      </c>
      <c r="Q117">
        <v>10000</v>
      </c>
      <c r="R117" t="s">
        <v>1330</v>
      </c>
    </row>
    <row r="118" spans="1:18" x14ac:dyDescent="0.2">
      <c r="A118" t="s">
        <v>1528</v>
      </c>
      <c r="B118">
        <v>27</v>
      </c>
      <c r="C118">
        <v>117</v>
      </c>
      <c r="D118">
        <v>2023</v>
      </c>
      <c r="E118" s="3" t="s">
        <v>1331</v>
      </c>
      <c r="F118" s="3" t="s">
        <v>852</v>
      </c>
      <c r="G118" t="s">
        <v>1451</v>
      </c>
      <c r="H118" t="s">
        <v>1494</v>
      </c>
      <c r="I118" t="s">
        <v>848</v>
      </c>
      <c r="J118" t="s">
        <v>25</v>
      </c>
      <c r="K118" s="3" t="s">
        <v>137</v>
      </c>
      <c r="L118">
        <v>5000</v>
      </c>
      <c r="M118" s="15">
        <v>3</v>
      </c>
      <c r="N118" s="15">
        <v>5</v>
      </c>
      <c r="O118" s="15">
        <v>5000</v>
      </c>
      <c r="P118" s="3">
        <v>15000</v>
      </c>
      <c r="Q118">
        <v>25000</v>
      </c>
      <c r="R118" t="s">
        <v>850</v>
      </c>
    </row>
    <row r="119" spans="1:18" x14ac:dyDescent="0.2">
      <c r="A119" t="s">
        <v>1528</v>
      </c>
      <c r="B119">
        <v>27</v>
      </c>
      <c r="C119" s="6">
        <v>118</v>
      </c>
      <c r="D119">
        <v>2021</v>
      </c>
      <c r="E119" s="3" t="s">
        <v>1006</v>
      </c>
      <c r="F119" t="s">
        <v>1007</v>
      </c>
      <c r="G119" s="3" t="s">
        <v>1495</v>
      </c>
      <c r="H119" t="s">
        <v>1271</v>
      </c>
      <c r="I119" t="s">
        <v>1008</v>
      </c>
      <c r="J119" t="s">
        <v>0</v>
      </c>
      <c r="K119" s="3" t="s">
        <v>137</v>
      </c>
      <c r="L119">
        <v>2000</v>
      </c>
      <c r="M119" s="15">
        <v>2</v>
      </c>
      <c r="N119" s="15">
        <v>1</v>
      </c>
      <c r="O119" s="15">
        <v>2000</v>
      </c>
      <c r="P119" s="3">
        <v>4000</v>
      </c>
      <c r="Q119">
        <v>2000</v>
      </c>
      <c r="R119" t="s">
        <v>1009</v>
      </c>
    </row>
    <row r="120" spans="1:18" x14ac:dyDescent="0.2">
      <c r="A120" t="s">
        <v>1528</v>
      </c>
      <c r="B120">
        <v>27</v>
      </c>
      <c r="C120">
        <v>119</v>
      </c>
      <c r="D120">
        <v>2022</v>
      </c>
      <c r="E120" s="3" t="s">
        <v>1006</v>
      </c>
      <c r="F120" t="s">
        <v>1007</v>
      </c>
      <c r="G120" s="3" t="s">
        <v>1495</v>
      </c>
      <c r="H120" t="s">
        <v>1271</v>
      </c>
      <c r="I120" t="s">
        <v>1008</v>
      </c>
      <c r="J120" t="s">
        <v>0</v>
      </c>
      <c r="K120" s="3" t="s">
        <v>137</v>
      </c>
      <c r="L120">
        <v>2000</v>
      </c>
      <c r="M120" s="15">
        <v>2</v>
      </c>
      <c r="N120" s="15">
        <v>1</v>
      </c>
      <c r="O120" s="15">
        <v>2000</v>
      </c>
      <c r="P120" s="3">
        <v>4000</v>
      </c>
      <c r="Q120">
        <v>2000</v>
      </c>
      <c r="R120" t="s">
        <v>1009</v>
      </c>
    </row>
    <row r="121" spans="1:18" x14ac:dyDescent="0.2">
      <c r="A121" t="s">
        <v>1528</v>
      </c>
      <c r="B121">
        <v>27</v>
      </c>
      <c r="C121" s="6">
        <v>120</v>
      </c>
      <c r="D121">
        <v>2022</v>
      </c>
      <c r="E121" s="3" t="s">
        <v>1013</v>
      </c>
      <c r="F121" t="s">
        <v>1014</v>
      </c>
      <c r="G121" s="3" t="s">
        <v>1495</v>
      </c>
      <c r="H121" t="s">
        <v>1271</v>
      </c>
      <c r="I121" t="s">
        <v>1015</v>
      </c>
      <c r="J121" t="s">
        <v>0</v>
      </c>
      <c r="K121" s="3" t="s">
        <v>137</v>
      </c>
      <c r="L121">
        <v>3000</v>
      </c>
      <c r="M121" s="15">
        <v>2</v>
      </c>
      <c r="N121" s="15">
        <v>1</v>
      </c>
      <c r="O121" s="15">
        <v>3000</v>
      </c>
      <c r="P121">
        <v>6000</v>
      </c>
      <c r="Q121">
        <v>3000</v>
      </c>
    </row>
    <row r="122" spans="1:18" x14ac:dyDescent="0.2">
      <c r="A122" t="s">
        <v>1528</v>
      </c>
      <c r="B122">
        <v>27</v>
      </c>
      <c r="C122">
        <v>121</v>
      </c>
      <c r="D122">
        <v>2021</v>
      </c>
      <c r="E122" s="3" t="s">
        <v>1013</v>
      </c>
      <c r="F122" t="s">
        <v>1014</v>
      </c>
      <c r="G122" s="3" t="s">
        <v>1495</v>
      </c>
      <c r="H122" t="s">
        <v>1271</v>
      </c>
      <c r="I122" t="s">
        <v>1015</v>
      </c>
      <c r="J122" t="s">
        <v>0</v>
      </c>
      <c r="K122" s="3" t="s">
        <v>137</v>
      </c>
      <c r="L122">
        <v>3000</v>
      </c>
      <c r="M122" s="15">
        <v>2</v>
      </c>
      <c r="N122" s="15">
        <v>1</v>
      </c>
      <c r="O122" s="15">
        <v>3000</v>
      </c>
      <c r="P122">
        <v>6000</v>
      </c>
      <c r="Q122">
        <v>3000</v>
      </c>
    </row>
    <row r="123" spans="1:18" x14ac:dyDescent="0.2">
      <c r="A123" t="s">
        <v>1528</v>
      </c>
      <c r="B123">
        <v>27</v>
      </c>
      <c r="C123" s="6">
        <v>122</v>
      </c>
      <c r="D123">
        <v>2021</v>
      </c>
      <c r="E123" s="3" t="s">
        <v>1016</v>
      </c>
      <c r="F123" t="s">
        <v>1017</v>
      </c>
      <c r="G123" s="3" t="s">
        <v>1495</v>
      </c>
      <c r="H123" t="s">
        <v>1271</v>
      </c>
      <c r="I123" t="s">
        <v>1018</v>
      </c>
      <c r="J123" t="s">
        <v>1516</v>
      </c>
      <c r="K123" s="3" t="s">
        <v>137</v>
      </c>
      <c r="L123">
        <v>1000</v>
      </c>
      <c r="M123" s="15"/>
      <c r="N123" s="15">
        <v>5</v>
      </c>
      <c r="O123" s="15">
        <v>0</v>
      </c>
      <c r="P123" s="3">
        <v>0</v>
      </c>
      <c r="Q123">
        <v>5000</v>
      </c>
      <c r="R123" t="s">
        <v>945</v>
      </c>
    </row>
    <row r="124" spans="1:18" x14ac:dyDescent="0.2">
      <c r="A124" t="s">
        <v>1528</v>
      </c>
      <c r="B124">
        <v>27</v>
      </c>
      <c r="C124">
        <v>123</v>
      </c>
      <c r="D124">
        <v>2021</v>
      </c>
      <c r="E124" s="3" t="s">
        <v>1016</v>
      </c>
      <c r="F124" t="s">
        <v>1017</v>
      </c>
      <c r="G124" s="3" t="s">
        <v>1495</v>
      </c>
      <c r="H124" t="s">
        <v>1271</v>
      </c>
      <c r="I124" t="s">
        <v>1018</v>
      </c>
      <c r="J124" t="s">
        <v>1516</v>
      </c>
      <c r="K124" s="3" t="s">
        <v>137</v>
      </c>
      <c r="L124">
        <v>1000</v>
      </c>
      <c r="M124" s="15"/>
      <c r="N124" s="15">
        <v>5</v>
      </c>
      <c r="O124" s="15">
        <v>0</v>
      </c>
      <c r="P124" s="3">
        <v>0</v>
      </c>
      <c r="Q124">
        <v>5000</v>
      </c>
      <c r="R124" t="s">
        <v>945</v>
      </c>
    </row>
    <row r="125" spans="1:18" x14ac:dyDescent="0.2">
      <c r="A125" t="s">
        <v>1528</v>
      </c>
      <c r="B125">
        <v>27</v>
      </c>
      <c r="C125" s="6">
        <v>124</v>
      </c>
      <c r="D125">
        <v>2021</v>
      </c>
      <c r="E125" s="3" t="s">
        <v>1010</v>
      </c>
      <c r="F125" t="s">
        <v>1011</v>
      </c>
      <c r="G125" s="3" t="s">
        <v>1495</v>
      </c>
      <c r="H125" t="s">
        <v>1271</v>
      </c>
      <c r="I125" t="s">
        <v>1012</v>
      </c>
      <c r="J125" t="s">
        <v>1516</v>
      </c>
      <c r="K125" s="3" t="s">
        <v>137</v>
      </c>
      <c r="L125">
        <v>2000</v>
      </c>
      <c r="M125" s="15"/>
      <c r="N125" s="15">
        <v>6</v>
      </c>
      <c r="O125" s="15">
        <v>0</v>
      </c>
      <c r="P125" s="3">
        <v>0</v>
      </c>
      <c r="Q125">
        <v>12000</v>
      </c>
      <c r="R125" t="s">
        <v>945</v>
      </c>
    </row>
    <row r="126" spans="1:18" x14ac:dyDescent="0.2">
      <c r="A126" t="s">
        <v>1528</v>
      </c>
      <c r="B126">
        <v>27</v>
      </c>
      <c r="C126">
        <v>125</v>
      </c>
      <c r="D126">
        <v>2021</v>
      </c>
      <c r="E126" s="3" t="s">
        <v>1010</v>
      </c>
      <c r="F126" t="s">
        <v>1011</v>
      </c>
      <c r="G126" s="3" t="s">
        <v>1495</v>
      </c>
      <c r="H126" t="s">
        <v>1271</v>
      </c>
      <c r="I126" t="s">
        <v>1012</v>
      </c>
      <c r="J126" t="s">
        <v>1516</v>
      </c>
      <c r="K126" s="3" t="s">
        <v>137</v>
      </c>
      <c r="L126">
        <v>2000</v>
      </c>
      <c r="M126" s="15"/>
      <c r="N126" s="15">
        <v>6</v>
      </c>
      <c r="O126" s="15">
        <v>0</v>
      </c>
      <c r="P126" s="3">
        <v>0</v>
      </c>
      <c r="Q126">
        <v>12000</v>
      </c>
      <c r="R126" t="s">
        <v>945</v>
      </c>
    </row>
    <row r="127" spans="1:18" x14ac:dyDescent="0.2">
      <c r="A127" t="s">
        <v>1528</v>
      </c>
      <c r="B127">
        <v>27</v>
      </c>
      <c r="C127" s="6">
        <v>126</v>
      </c>
      <c r="D127">
        <v>2021</v>
      </c>
      <c r="E127" s="3" t="s">
        <v>1019</v>
      </c>
      <c r="F127" s="3" t="s">
        <v>1020</v>
      </c>
      <c r="G127" s="3" t="s">
        <v>1496</v>
      </c>
      <c r="H127" t="s">
        <v>1257</v>
      </c>
      <c r="I127" t="s">
        <v>1021</v>
      </c>
      <c r="J127" t="s">
        <v>1516</v>
      </c>
      <c r="K127" s="3" t="s">
        <v>137</v>
      </c>
      <c r="L127">
        <v>3000</v>
      </c>
      <c r="M127" s="15"/>
      <c r="N127" s="15">
        <v>5</v>
      </c>
      <c r="O127" s="15">
        <v>0</v>
      </c>
      <c r="P127" s="3">
        <v>0</v>
      </c>
      <c r="Q127">
        <v>15000</v>
      </c>
      <c r="R127" t="s">
        <v>1022</v>
      </c>
    </row>
    <row r="128" spans="1:18" x14ac:dyDescent="0.2">
      <c r="A128" t="s">
        <v>1528</v>
      </c>
      <c r="B128">
        <v>27</v>
      </c>
      <c r="C128">
        <v>127</v>
      </c>
      <c r="D128">
        <v>2021</v>
      </c>
      <c r="E128" s="3" t="s">
        <v>185</v>
      </c>
      <c r="F128" s="3" t="s">
        <v>105</v>
      </c>
      <c r="G128" t="s">
        <v>1451</v>
      </c>
      <c r="H128" t="s">
        <v>1494</v>
      </c>
      <c r="I128" t="s">
        <v>826</v>
      </c>
      <c r="J128" t="s">
        <v>25</v>
      </c>
      <c r="K128" s="3" t="s">
        <v>137</v>
      </c>
      <c r="L128">
        <v>2000</v>
      </c>
      <c r="M128" s="15">
        <v>3</v>
      </c>
      <c r="N128" s="15">
        <v>6</v>
      </c>
      <c r="O128" s="15">
        <v>2000</v>
      </c>
      <c r="P128" s="3">
        <v>6000</v>
      </c>
      <c r="Q128">
        <v>12000</v>
      </c>
      <c r="R128" t="s">
        <v>827</v>
      </c>
    </row>
    <row r="129" spans="1:18" x14ac:dyDescent="0.2">
      <c r="A129" t="s">
        <v>1529</v>
      </c>
      <c r="B129">
        <v>27</v>
      </c>
      <c r="C129" s="6">
        <v>128</v>
      </c>
      <c r="D129">
        <v>2023</v>
      </c>
      <c r="E129" s="3" t="s">
        <v>889</v>
      </c>
      <c r="F129" s="3" t="s">
        <v>890</v>
      </c>
      <c r="G129" s="3" t="s">
        <v>1497</v>
      </c>
      <c r="H129" t="s">
        <v>1492</v>
      </c>
      <c r="I129" t="s">
        <v>885</v>
      </c>
      <c r="J129" t="s">
        <v>1516</v>
      </c>
      <c r="K129" t="s">
        <v>137</v>
      </c>
      <c r="L129">
        <v>300</v>
      </c>
      <c r="M129" s="15"/>
      <c r="N129" s="15">
        <v>5</v>
      </c>
      <c r="O129" s="15">
        <v>0</v>
      </c>
      <c r="P129" s="3">
        <v>0</v>
      </c>
      <c r="Q129">
        <v>1500</v>
      </c>
      <c r="R129" t="s">
        <v>945</v>
      </c>
    </row>
    <row r="130" spans="1:18" x14ac:dyDescent="0.2">
      <c r="A130" t="s">
        <v>1529</v>
      </c>
      <c r="B130">
        <v>27</v>
      </c>
      <c r="C130">
        <v>129</v>
      </c>
      <c r="D130">
        <v>2022</v>
      </c>
      <c r="E130" s="3" t="s">
        <v>1391</v>
      </c>
      <c r="F130" s="3" t="s">
        <v>662</v>
      </c>
      <c r="G130" s="3" t="s">
        <v>1505</v>
      </c>
      <c r="H130" t="s">
        <v>458</v>
      </c>
      <c r="I130" t="s">
        <v>938</v>
      </c>
      <c r="J130" t="s">
        <v>0</v>
      </c>
      <c r="K130" s="3" t="s">
        <v>137</v>
      </c>
      <c r="L130">
        <v>20000</v>
      </c>
      <c r="M130" s="15">
        <v>2</v>
      </c>
      <c r="N130" s="15">
        <v>3</v>
      </c>
      <c r="O130" s="15">
        <v>20000</v>
      </c>
      <c r="P130" s="3">
        <v>40000</v>
      </c>
      <c r="Q130">
        <v>60000</v>
      </c>
      <c r="R130" t="s">
        <v>1392</v>
      </c>
    </row>
    <row r="131" spans="1:18" x14ac:dyDescent="0.2">
      <c r="A131" t="s">
        <v>1529</v>
      </c>
      <c r="B131">
        <v>27</v>
      </c>
      <c r="C131" s="6">
        <v>130</v>
      </c>
      <c r="D131">
        <v>2023</v>
      </c>
      <c r="E131" s="3" t="s">
        <v>1338</v>
      </c>
      <c r="F131" s="3" t="s">
        <v>919</v>
      </c>
      <c r="G131" s="3" t="s">
        <v>1498</v>
      </c>
      <c r="H131" t="s">
        <v>1493</v>
      </c>
      <c r="I131" t="s">
        <v>1339</v>
      </c>
      <c r="J131" t="s">
        <v>0</v>
      </c>
      <c r="K131" s="3" t="s">
        <v>137</v>
      </c>
      <c r="L131">
        <v>10000</v>
      </c>
      <c r="M131" s="15">
        <v>2</v>
      </c>
      <c r="N131" s="15">
        <v>1</v>
      </c>
      <c r="O131" s="15">
        <v>10000</v>
      </c>
      <c r="P131" s="3">
        <v>20000</v>
      </c>
      <c r="Q131">
        <v>10000</v>
      </c>
      <c r="R131" t="s">
        <v>1340</v>
      </c>
    </row>
    <row r="132" spans="1:18" x14ac:dyDescent="0.2">
      <c r="A132" t="s">
        <v>1529</v>
      </c>
      <c r="B132">
        <v>27</v>
      </c>
      <c r="C132">
        <v>131</v>
      </c>
      <c r="D132">
        <v>2023</v>
      </c>
      <c r="E132" t="s">
        <v>1348</v>
      </c>
      <c r="F132" t="s">
        <v>1345</v>
      </c>
      <c r="G132" t="s">
        <v>1449</v>
      </c>
      <c r="H132" t="s">
        <v>1263</v>
      </c>
      <c r="I132" t="s">
        <v>1346</v>
      </c>
      <c r="J132" t="s">
        <v>13</v>
      </c>
      <c r="K132" t="s">
        <v>137</v>
      </c>
      <c r="L132">
        <v>30000</v>
      </c>
      <c r="M132" s="15">
        <v>1</v>
      </c>
      <c r="N132" s="15">
        <v>2</v>
      </c>
      <c r="O132" s="15">
        <v>30000</v>
      </c>
      <c r="P132">
        <v>30000</v>
      </c>
      <c r="Q132">
        <v>60000</v>
      </c>
      <c r="R132" t="s">
        <v>1347</v>
      </c>
    </row>
    <row r="133" spans="1:18" x14ac:dyDescent="0.2">
      <c r="A133" t="s">
        <v>1529</v>
      </c>
      <c r="B133">
        <v>27</v>
      </c>
      <c r="C133" s="6">
        <v>132</v>
      </c>
      <c r="D133">
        <v>2021</v>
      </c>
      <c r="E133" t="s">
        <v>1175</v>
      </c>
      <c r="F133" t="s">
        <v>915</v>
      </c>
      <c r="G133" s="3" t="s">
        <v>1449</v>
      </c>
      <c r="H133" t="s">
        <v>1263</v>
      </c>
      <c r="I133" t="s">
        <v>1177</v>
      </c>
      <c r="J133" t="s">
        <v>0</v>
      </c>
      <c r="K133" t="s">
        <v>137</v>
      </c>
      <c r="L133">
        <v>50000</v>
      </c>
      <c r="M133" s="15">
        <v>2</v>
      </c>
      <c r="N133" s="15">
        <v>1</v>
      </c>
      <c r="O133" s="15">
        <v>50000</v>
      </c>
      <c r="P133" s="3">
        <v>100000</v>
      </c>
      <c r="Q133">
        <v>50000</v>
      </c>
      <c r="R133" t="s">
        <v>1435</v>
      </c>
    </row>
    <row r="134" spans="1:18" x14ac:dyDescent="0.2">
      <c r="A134" t="s">
        <v>1529</v>
      </c>
      <c r="B134">
        <v>27</v>
      </c>
      <c r="C134">
        <v>133</v>
      </c>
      <c r="D134">
        <v>2023</v>
      </c>
      <c r="E134" t="s">
        <v>1349</v>
      </c>
      <c r="F134" t="s">
        <v>1345</v>
      </c>
      <c r="G134" t="s">
        <v>1449</v>
      </c>
      <c r="H134" t="s">
        <v>1263</v>
      </c>
      <c r="I134" t="s">
        <v>1350</v>
      </c>
      <c r="J134" t="s">
        <v>13</v>
      </c>
      <c r="K134" t="s">
        <v>137</v>
      </c>
      <c r="L134">
        <v>30000</v>
      </c>
      <c r="M134" s="15">
        <v>1</v>
      </c>
      <c r="N134" s="15">
        <v>3</v>
      </c>
      <c r="O134" s="15">
        <v>30000</v>
      </c>
      <c r="P134">
        <v>30000</v>
      </c>
      <c r="Q134">
        <v>90000</v>
      </c>
      <c r="R134" t="s">
        <v>1351</v>
      </c>
    </row>
    <row r="135" spans="1:18" x14ac:dyDescent="0.2">
      <c r="A135" t="s">
        <v>1529</v>
      </c>
      <c r="B135">
        <v>27</v>
      </c>
      <c r="C135" s="6">
        <v>134</v>
      </c>
      <c r="D135">
        <v>2023</v>
      </c>
      <c r="E135" t="s">
        <v>1038</v>
      </c>
      <c r="F135" t="s">
        <v>310</v>
      </c>
      <c r="G135" t="s">
        <v>1449</v>
      </c>
      <c r="H135" t="s">
        <v>1263</v>
      </c>
      <c r="I135" t="s">
        <v>1041</v>
      </c>
      <c r="J135" t="s">
        <v>13</v>
      </c>
      <c r="K135" t="s">
        <v>137</v>
      </c>
      <c r="L135">
        <v>7000</v>
      </c>
      <c r="M135" s="15">
        <v>1</v>
      </c>
      <c r="N135" s="15">
        <v>3</v>
      </c>
      <c r="O135" s="15">
        <v>7000</v>
      </c>
      <c r="P135">
        <v>7000</v>
      </c>
      <c r="Q135">
        <v>21000</v>
      </c>
      <c r="R135" t="s">
        <v>1344</v>
      </c>
    </row>
    <row r="136" spans="1:18" x14ac:dyDescent="0.2">
      <c r="A136" t="s">
        <v>1529</v>
      </c>
      <c r="B136">
        <v>27</v>
      </c>
      <c r="C136">
        <v>135</v>
      </c>
      <c r="D136">
        <v>2023</v>
      </c>
      <c r="E136" t="s">
        <v>1037</v>
      </c>
      <c r="F136" t="s">
        <v>304</v>
      </c>
      <c r="G136" t="s">
        <v>1449</v>
      </c>
      <c r="H136" t="s">
        <v>1263</v>
      </c>
      <c r="I136" t="s">
        <v>1042</v>
      </c>
      <c r="J136" t="s">
        <v>13</v>
      </c>
      <c r="K136" t="s">
        <v>137</v>
      </c>
      <c r="L136">
        <v>11000</v>
      </c>
      <c r="M136" s="15">
        <v>1</v>
      </c>
      <c r="N136" s="15">
        <v>1</v>
      </c>
      <c r="O136" s="15">
        <v>11000</v>
      </c>
      <c r="P136">
        <v>11000</v>
      </c>
      <c r="Q136">
        <v>11000</v>
      </c>
      <c r="R136" t="s">
        <v>1343</v>
      </c>
    </row>
    <row r="137" spans="1:18" x14ac:dyDescent="0.2">
      <c r="A137" t="s">
        <v>1529</v>
      </c>
      <c r="B137">
        <v>27</v>
      </c>
      <c r="C137" s="6">
        <v>136</v>
      </c>
      <c r="D137">
        <v>2023</v>
      </c>
      <c r="E137" t="s">
        <v>907</v>
      </c>
      <c r="F137" t="s">
        <v>908</v>
      </c>
      <c r="G137" s="3" t="s">
        <v>1449</v>
      </c>
      <c r="H137" t="s">
        <v>1263</v>
      </c>
      <c r="I137" t="s">
        <v>910</v>
      </c>
      <c r="J137" t="s">
        <v>0</v>
      </c>
      <c r="K137" s="3" t="s">
        <v>137</v>
      </c>
      <c r="L137">
        <v>6000</v>
      </c>
      <c r="M137" s="15">
        <v>2</v>
      </c>
      <c r="N137" s="15">
        <v>3</v>
      </c>
      <c r="O137" s="15">
        <v>6000</v>
      </c>
      <c r="P137" s="3">
        <v>12000</v>
      </c>
      <c r="Q137">
        <v>18000</v>
      </c>
      <c r="R137" t="s">
        <v>1388</v>
      </c>
    </row>
    <row r="138" spans="1:18" x14ac:dyDescent="0.2">
      <c r="A138" t="s">
        <v>1529</v>
      </c>
      <c r="B138">
        <v>27</v>
      </c>
      <c r="C138">
        <v>137</v>
      </c>
      <c r="D138">
        <v>2023</v>
      </c>
      <c r="E138" s="3" t="s">
        <v>887</v>
      </c>
      <c r="F138" s="3" t="s">
        <v>934</v>
      </c>
      <c r="G138" s="3" t="s">
        <v>1499</v>
      </c>
      <c r="H138" t="s">
        <v>1259</v>
      </c>
      <c r="I138" t="s">
        <v>888</v>
      </c>
      <c r="J138" t="s">
        <v>0</v>
      </c>
      <c r="K138" s="3" t="s">
        <v>137</v>
      </c>
      <c r="L138">
        <v>20000</v>
      </c>
      <c r="M138" s="15">
        <v>2</v>
      </c>
      <c r="N138" s="15">
        <v>1</v>
      </c>
      <c r="O138" s="15">
        <v>20000</v>
      </c>
      <c r="P138" s="3">
        <v>40000</v>
      </c>
      <c r="Q138">
        <v>20000</v>
      </c>
      <c r="R138" t="s">
        <v>1332</v>
      </c>
    </row>
    <row r="139" spans="1:18" x14ac:dyDescent="0.2">
      <c r="A139" t="s">
        <v>1529</v>
      </c>
      <c r="B139">
        <v>27</v>
      </c>
      <c r="C139" s="6">
        <v>138</v>
      </c>
      <c r="D139">
        <v>2023</v>
      </c>
      <c r="E139" t="s">
        <v>1043</v>
      </c>
      <c r="F139" t="s">
        <v>320</v>
      </c>
      <c r="G139" t="s">
        <v>1450</v>
      </c>
      <c r="H139" t="s">
        <v>1264</v>
      </c>
      <c r="I139" t="s">
        <v>1045</v>
      </c>
      <c r="J139" t="s">
        <v>0</v>
      </c>
      <c r="K139" t="s">
        <v>137</v>
      </c>
      <c r="L139">
        <v>40000</v>
      </c>
      <c r="M139" s="15">
        <v>2</v>
      </c>
      <c r="N139" s="15">
        <v>1</v>
      </c>
      <c r="O139" s="15">
        <v>40000</v>
      </c>
      <c r="P139">
        <v>80000</v>
      </c>
      <c r="Q139">
        <v>40000</v>
      </c>
      <c r="R139" t="s">
        <v>1352</v>
      </c>
    </row>
    <row r="140" spans="1:18" x14ac:dyDescent="0.2">
      <c r="A140" t="s">
        <v>1529</v>
      </c>
      <c r="B140">
        <v>27</v>
      </c>
      <c r="C140">
        <v>139</v>
      </c>
      <c r="D140">
        <v>2022</v>
      </c>
      <c r="E140" t="s">
        <v>1178</v>
      </c>
      <c r="F140" t="s">
        <v>915</v>
      </c>
      <c r="G140" t="s">
        <v>1450</v>
      </c>
      <c r="H140" t="s">
        <v>1264</v>
      </c>
      <c r="I140" t="s">
        <v>1179</v>
      </c>
      <c r="J140" t="s">
        <v>13</v>
      </c>
      <c r="K140" t="s">
        <v>137</v>
      </c>
      <c r="L140">
        <v>20000</v>
      </c>
      <c r="M140" s="15">
        <v>1</v>
      </c>
      <c r="N140" s="15">
        <v>1</v>
      </c>
      <c r="O140" s="15">
        <v>20000</v>
      </c>
      <c r="P140" s="3">
        <v>20000</v>
      </c>
      <c r="Q140">
        <v>20000</v>
      </c>
      <c r="R140" t="s">
        <v>1434</v>
      </c>
    </row>
    <row r="141" spans="1:18" x14ac:dyDescent="0.2">
      <c r="A141" t="s">
        <v>1529</v>
      </c>
      <c r="B141">
        <v>27</v>
      </c>
      <c r="C141" s="6">
        <v>140</v>
      </c>
      <c r="D141">
        <v>2023</v>
      </c>
      <c r="E141" s="3" t="s">
        <v>939</v>
      </c>
      <c r="F141" s="3" t="s">
        <v>940</v>
      </c>
      <c r="G141" s="3" t="s">
        <v>1457</v>
      </c>
      <c r="H141" t="s">
        <v>1262</v>
      </c>
      <c r="I141" t="s">
        <v>941</v>
      </c>
      <c r="J141" t="s">
        <v>13</v>
      </c>
      <c r="K141" s="3" t="s">
        <v>137</v>
      </c>
      <c r="L141">
        <v>2000</v>
      </c>
      <c r="M141" s="15">
        <v>1</v>
      </c>
      <c r="N141" s="15">
        <v>6</v>
      </c>
      <c r="O141" s="15">
        <v>2000</v>
      </c>
      <c r="P141" s="3">
        <v>2000</v>
      </c>
      <c r="Q141">
        <v>12000</v>
      </c>
      <c r="R141" t="s">
        <v>942</v>
      </c>
    </row>
    <row r="142" spans="1:18" x14ac:dyDescent="0.2">
      <c r="A142" t="s">
        <v>1529</v>
      </c>
      <c r="B142">
        <v>27</v>
      </c>
      <c r="C142">
        <v>141</v>
      </c>
      <c r="D142">
        <v>2023</v>
      </c>
      <c r="E142" s="3" t="s">
        <v>666</v>
      </c>
      <c r="F142" s="3" t="s">
        <v>329</v>
      </c>
      <c r="G142" t="s">
        <v>1499</v>
      </c>
      <c r="H142" t="s">
        <v>1259</v>
      </c>
      <c r="I142" t="s">
        <v>886</v>
      </c>
      <c r="J142" t="s">
        <v>0</v>
      </c>
      <c r="K142" s="3" t="s">
        <v>137</v>
      </c>
      <c r="L142">
        <v>2000</v>
      </c>
      <c r="M142" s="15">
        <v>2</v>
      </c>
      <c r="N142" s="15">
        <v>2</v>
      </c>
      <c r="O142" s="15">
        <v>2000</v>
      </c>
      <c r="P142">
        <v>4000</v>
      </c>
      <c r="Q142">
        <v>4000</v>
      </c>
    </row>
    <row r="143" spans="1:18" x14ac:dyDescent="0.2">
      <c r="A143" t="s">
        <v>1529</v>
      </c>
      <c r="B143">
        <v>27</v>
      </c>
      <c r="C143" s="6">
        <v>142</v>
      </c>
      <c r="D143">
        <v>2023</v>
      </c>
      <c r="E143" s="3" t="s">
        <v>929</v>
      </c>
      <c r="F143" s="3" t="s">
        <v>329</v>
      </c>
      <c r="G143" s="3" t="s">
        <v>1500</v>
      </c>
      <c r="H143" t="s">
        <v>1260</v>
      </c>
      <c r="I143" t="s">
        <v>931</v>
      </c>
      <c r="J143" t="s">
        <v>0</v>
      </c>
      <c r="K143" s="3" t="s">
        <v>137</v>
      </c>
      <c r="L143">
        <v>2000</v>
      </c>
      <c r="M143" s="15">
        <v>2</v>
      </c>
      <c r="N143" s="15">
        <v>1</v>
      </c>
      <c r="O143" s="15">
        <v>2000</v>
      </c>
      <c r="P143" s="3">
        <v>4000</v>
      </c>
      <c r="Q143">
        <v>2000</v>
      </c>
      <c r="R143" t="s">
        <v>932</v>
      </c>
    </row>
    <row r="144" spans="1:18" x14ac:dyDescent="0.2">
      <c r="A144" t="s">
        <v>1529</v>
      </c>
      <c r="B144">
        <v>27</v>
      </c>
      <c r="C144">
        <v>143</v>
      </c>
      <c r="D144">
        <v>2022</v>
      </c>
      <c r="E144" s="3" t="s">
        <v>933</v>
      </c>
      <c r="F144" s="3" t="s">
        <v>934</v>
      </c>
      <c r="G144" t="s">
        <v>1500</v>
      </c>
      <c r="H144" t="s">
        <v>1260</v>
      </c>
      <c r="I144" t="s">
        <v>1389</v>
      </c>
      <c r="J144" t="s">
        <v>0</v>
      </c>
      <c r="K144" s="3" t="s">
        <v>137</v>
      </c>
      <c r="L144">
        <v>20000</v>
      </c>
      <c r="M144" s="15">
        <v>2</v>
      </c>
      <c r="N144" s="15">
        <v>1</v>
      </c>
      <c r="O144" s="15">
        <v>20000</v>
      </c>
      <c r="P144" s="3">
        <v>40000</v>
      </c>
      <c r="Q144">
        <v>20000</v>
      </c>
      <c r="R144" t="s">
        <v>1390</v>
      </c>
    </row>
    <row r="145" spans="1:18" x14ac:dyDescent="0.2">
      <c r="A145" t="s">
        <v>1530</v>
      </c>
      <c r="B145">
        <v>27</v>
      </c>
      <c r="C145" s="6">
        <v>144</v>
      </c>
      <c r="D145">
        <v>2023</v>
      </c>
      <c r="E145" s="3" t="s">
        <v>1046</v>
      </c>
      <c r="F145" s="3" t="s">
        <v>1047</v>
      </c>
      <c r="G145" t="s">
        <v>1501</v>
      </c>
      <c r="H145" t="s">
        <v>441</v>
      </c>
      <c r="I145" t="s">
        <v>1048</v>
      </c>
      <c r="J145" t="s">
        <v>0</v>
      </c>
      <c r="K145" t="s">
        <v>137</v>
      </c>
      <c r="L145">
        <v>15000</v>
      </c>
      <c r="M145" s="15">
        <v>2</v>
      </c>
      <c r="N145" s="15">
        <v>3</v>
      </c>
      <c r="O145" s="15">
        <v>15000</v>
      </c>
      <c r="P145">
        <v>30000</v>
      </c>
      <c r="Q145">
        <v>45000</v>
      </c>
      <c r="R145" t="s">
        <v>1049</v>
      </c>
    </row>
    <row r="146" spans="1:18" x14ac:dyDescent="0.2">
      <c r="A146" t="s">
        <v>1530</v>
      </c>
      <c r="B146">
        <v>27</v>
      </c>
      <c r="C146">
        <v>145</v>
      </c>
      <c r="D146">
        <v>2022</v>
      </c>
      <c r="E146" s="3" t="s">
        <v>1164</v>
      </c>
      <c r="F146" s="3" t="s">
        <v>1165</v>
      </c>
      <c r="G146" t="s">
        <v>1501</v>
      </c>
      <c r="H146" t="s">
        <v>441</v>
      </c>
      <c r="I146" t="s">
        <v>1166</v>
      </c>
      <c r="J146" t="s">
        <v>0</v>
      </c>
      <c r="K146" t="s">
        <v>137</v>
      </c>
      <c r="L146">
        <v>30000</v>
      </c>
      <c r="M146" s="15">
        <v>2</v>
      </c>
      <c r="N146" s="15">
        <v>1</v>
      </c>
      <c r="O146" s="15">
        <v>30000</v>
      </c>
      <c r="P146">
        <v>60000</v>
      </c>
      <c r="Q146">
        <v>30000</v>
      </c>
      <c r="R146" t="s">
        <v>625</v>
      </c>
    </row>
    <row r="147" spans="1:18" x14ac:dyDescent="0.2">
      <c r="A147" t="s">
        <v>1530</v>
      </c>
      <c r="B147">
        <v>27</v>
      </c>
      <c r="C147" s="6">
        <v>146</v>
      </c>
      <c r="D147">
        <v>2023</v>
      </c>
      <c r="E147" s="3" t="s">
        <v>232</v>
      </c>
      <c r="F147" s="3" t="s">
        <v>230</v>
      </c>
      <c r="G147" t="s">
        <v>1452</v>
      </c>
      <c r="H147" s="3" t="s">
        <v>194</v>
      </c>
      <c r="I147" t="s">
        <v>869</v>
      </c>
      <c r="J147" t="s">
        <v>0</v>
      </c>
      <c r="K147" s="3" t="s">
        <v>1371</v>
      </c>
      <c r="L147">
        <v>70000</v>
      </c>
      <c r="M147" s="15">
        <v>2</v>
      </c>
      <c r="N147" s="15">
        <v>1</v>
      </c>
      <c r="O147" s="15">
        <v>70000</v>
      </c>
      <c r="P147">
        <v>140000</v>
      </c>
      <c r="Q147">
        <v>70000</v>
      </c>
      <c r="R147" t="s">
        <v>1323</v>
      </c>
    </row>
    <row r="148" spans="1:18" x14ac:dyDescent="0.2">
      <c r="A148" t="s">
        <v>1530</v>
      </c>
      <c r="B148">
        <v>27</v>
      </c>
      <c r="C148">
        <v>147</v>
      </c>
      <c r="D148">
        <v>2023</v>
      </c>
      <c r="E148" s="3" t="s">
        <v>865</v>
      </c>
      <c r="F148" s="3" t="s">
        <v>866</v>
      </c>
      <c r="G148" s="3" t="s">
        <v>1452</v>
      </c>
      <c r="H148" s="3" t="s">
        <v>194</v>
      </c>
      <c r="I148" t="s">
        <v>867</v>
      </c>
      <c r="J148" t="s">
        <v>13</v>
      </c>
      <c r="K148" s="3" t="s">
        <v>1371</v>
      </c>
      <c r="L148">
        <v>500000</v>
      </c>
      <c r="M148" s="15">
        <v>1</v>
      </c>
      <c r="N148" s="15">
        <v>1</v>
      </c>
      <c r="O148" s="15">
        <v>500000</v>
      </c>
      <c r="P148" s="3">
        <v>500000</v>
      </c>
      <c r="Q148">
        <v>500000</v>
      </c>
      <c r="R148" t="s">
        <v>1322</v>
      </c>
    </row>
    <row r="149" spans="1:18" x14ac:dyDescent="0.2">
      <c r="A149" t="s">
        <v>1530</v>
      </c>
      <c r="B149">
        <v>27</v>
      </c>
      <c r="C149" s="6">
        <v>148</v>
      </c>
      <c r="D149">
        <v>2023</v>
      </c>
      <c r="E149" s="3" t="s">
        <v>874</v>
      </c>
      <c r="F149" s="3" t="s">
        <v>875</v>
      </c>
      <c r="G149" s="3" t="s">
        <v>1452</v>
      </c>
      <c r="H149" s="3" t="s">
        <v>194</v>
      </c>
      <c r="I149" t="s">
        <v>881</v>
      </c>
      <c r="J149" t="s">
        <v>13</v>
      </c>
      <c r="K149" s="3" t="s">
        <v>1371</v>
      </c>
      <c r="L149">
        <v>54000</v>
      </c>
      <c r="M149" s="15">
        <v>1</v>
      </c>
      <c r="N149" s="15">
        <v>1</v>
      </c>
      <c r="O149" s="15">
        <v>54000</v>
      </c>
      <c r="P149" s="3">
        <v>54000</v>
      </c>
      <c r="Q149">
        <v>54000</v>
      </c>
      <c r="R149" t="s">
        <v>1325</v>
      </c>
    </row>
    <row r="150" spans="1:18" x14ac:dyDescent="0.2">
      <c r="A150" t="s">
        <v>1530</v>
      </c>
      <c r="B150">
        <v>27</v>
      </c>
      <c r="C150">
        <v>149</v>
      </c>
      <c r="D150">
        <v>2023</v>
      </c>
      <c r="E150" s="3" t="s">
        <v>860</v>
      </c>
      <c r="F150" s="3" t="s">
        <v>861</v>
      </c>
      <c r="G150" t="s">
        <v>1452</v>
      </c>
      <c r="H150" s="3" t="s">
        <v>194</v>
      </c>
      <c r="I150" t="s">
        <v>862</v>
      </c>
      <c r="J150" t="s">
        <v>13</v>
      </c>
      <c r="K150" s="3" t="s">
        <v>1371</v>
      </c>
      <c r="L150">
        <v>150000</v>
      </c>
      <c r="M150" s="15">
        <v>1</v>
      </c>
      <c r="N150" s="15">
        <v>1</v>
      </c>
      <c r="O150" s="15">
        <v>150000</v>
      </c>
      <c r="P150" s="3">
        <v>150000</v>
      </c>
      <c r="Q150">
        <v>150000</v>
      </c>
      <c r="R150" t="s">
        <v>863</v>
      </c>
    </row>
    <row r="151" spans="1:18" x14ac:dyDescent="0.2">
      <c r="A151" t="s">
        <v>1530</v>
      </c>
      <c r="B151">
        <v>27</v>
      </c>
      <c r="C151" s="6">
        <v>150</v>
      </c>
      <c r="D151">
        <v>2023</v>
      </c>
      <c r="E151" s="3" t="s">
        <v>870</v>
      </c>
      <c r="F151" s="3" t="s">
        <v>871</v>
      </c>
      <c r="G151" s="3" t="s">
        <v>1452</v>
      </c>
      <c r="H151" s="3" t="s">
        <v>194</v>
      </c>
      <c r="I151" t="s">
        <v>872</v>
      </c>
      <c r="J151" t="s">
        <v>0</v>
      </c>
      <c r="K151" s="3" t="s">
        <v>1371</v>
      </c>
      <c r="L151">
        <v>530000</v>
      </c>
      <c r="M151" s="15">
        <v>2</v>
      </c>
      <c r="N151" s="15">
        <v>1</v>
      </c>
      <c r="O151" s="15">
        <v>530000</v>
      </c>
      <c r="P151" s="3">
        <v>1060000</v>
      </c>
      <c r="Q151">
        <v>530000</v>
      </c>
      <c r="R151" t="s">
        <v>1324</v>
      </c>
    </row>
    <row r="152" spans="1:18" x14ac:dyDescent="0.2">
      <c r="A152" t="s">
        <v>1530</v>
      </c>
      <c r="B152">
        <v>27</v>
      </c>
      <c r="C152">
        <v>151</v>
      </c>
      <c r="D152">
        <v>2023</v>
      </c>
      <c r="E152" s="3" t="s">
        <v>858</v>
      </c>
      <c r="F152" s="3" t="s">
        <v>218</v>
      </c>
      <c r="G152" s="3" t="s">
        <v>1452</v>
      </c>
      <c r="H152" s="3" t="s">
        <v>194</v>
      </c>
      <c r="I152" t="s">
        <v>864</v>
      </c>
      <c r="J152" t="s">
        <v>0</v>
      </c>
      <c r="K152" s="3" t="s">
        <v>1371</v>
      </c>
      <c r="L152">
        <v>50000</v>
      </c>
      <c r="M152" s="15">
        <v>2</v>
      </c>
      <c r="N152" s="15">
        <v>3</v>
      </c>
      <c r="O152" s="15">
        <v>50000</v>
      </c>
      <c r="P152" s="3">
        <v>100000</v>
      </c>
      <c r="Q152">
        <v>150000</v>
      </c>
      <c r="R152" t="s">
        <v>1321</v>
      </c>
    </row>
    <row r="153" spans="1:18" x14ac:dyDescent="0.2">
      <c r="A153" t="s">
        <v>1530</v>
      </c>
      <c r="B153">
        <v>27</v>
      </c>
      <c r="C153" s="6">
        <v>152</v>
      </c>
      <c r="D153">
        <v>2023</v>
      </c>
      <c r="E153" s="3" t="s">
        <v>233</v>
      </c>
      <c r="F153" s="3" t="s">
        <v>46</v>
      </c>
      <c r="G153" t="s">
        <v>1452</v>
      </c>
      <c r="H153" s="3" t="s">
        <v>194</v>
      </c>
      <c r="I153" t="s">
        <v>856</v>
      </c>
      <c r="J153" t="s">
        <v>0</v>
      </c>
      <c r="K153" s="3" t="s">
        <v>1371</v>
      </c>
      <c r="L153">
        <v>300000</v>
      </c>
      <c r="M153" s="15">
        <v>2</v>
      </c>
      <c r="N153" s="15">
        <v>1</v>
      </c>
      <c r="O153" s="15">
        <v>300000</v>
      </c>
      <c r="P153" s="3">
        <v>600000</v>
      </c>
      <c r="Q153">
        <v>300000</v>
      </c>
      <c r="R153" t="s">
        <v>1316</v>
      </c>
    </row>
    <row r="154" spans="1:18" x14ac:dyDescent="0.2">
      <c r="A154" t="s">
        <v>1530</v>
      </c>
      <c r="B154">
        <v>27</v>
      </c>
      <c r="C154">
        <v>153</v>
      </c>
      <c r="D154">
        <v>2023</v>
      </c>
      <c r="E154" s="3" t="s">
        <v>221</v>
      </c>
      <c r="F154" s="3" t="s">
        <v>222</v>
      </c>
      <c r="G154" t="s">
        <v>1452</v>
      </c>
      <c r="H154" s="3" t="s">
        <v>194</v>
      </c>
      <c r="I154" t="s">
        <v>877</v>
      </c>
      <c r="J154" t="s">
        <v>0</v>
      </c>
      <c r="K154" s="3" t="s">
        <v>1371</v>
      </c>
      <c r="L154">
        <v>12000</v>
      </c>
      <c r="M154" s="15">
        <v>2</v>
      </c>
      <c r="N154" s="15">
        <v>1</v>
      </c>
      <c r="O154" s="15">
        <v>12000</v>
      </c>
      <c r="P154" s="3">
        <v>24000</v>
      </c>
      <c r="Q154">
        <v>12000</v>
      </c>
      <c r="R154" t="s">
        <v>878</v>
      </c>
    </row>
    <row r="155" spans="1:18" x14ac:dyDescent="0.2">
      <c r="A155" t="s">
        <v>1530</v>
      </c>
      <c r="B155">
        <v>27</v>
      </c>
      <c r="C155" s="6">
        <v>154</v>
      </c>
      <c r="D155">
        <v>2023</v>
      </c>
      <c r="E155" s="3" t="s">
        <v>211</v>
      </c>
      <c r="F155" s="3" t="s">
        <v>210</v>
      </c>
      <c r="G155" t="s">
        <v>1452</v>
      </c>
      <c r="H155" s="3" t="s">
        <v>194</v>
      </c>
      <c r="I155" t="s">
        <v>879</v>
      </c>
      <c r="J155" t="s">
        <v>0</v>
      </c>
      <c r="K155" s="3" t="s">
        <v>1371</v>
      </c>
      <c r="L155">
        <v>1200000</v>
      </c>
      <c r="M155" s="15">
        <v>2</v>
      </c>
      <c r="N155" s="15">
        <v>1</v>
      </c>
      <c r="O155" s="15">
        <v>1200000</v>
      </c>
      <c r="P155" s="3">
        <v>2400000</v>
      </c>
      <c r="Q155">
        <v>1200000</v>
      </c>
      <c r="R155" t="s">
        <v>880</v>
      </c>
    </row>
    <row r="156" spans="1:18" x14ac:dyDescent="0.2">
      <c r="A156" t="s">
        <v>1530</v>
      </c>
      <c r="B156">
        <v>27</v>
      </c>
      <c r="C156">
        <v>155</v>
      </c>
      <c r="D156">
        <v>2022</v>
      </c>
      <c r="E156" s="3" t="s">
        <v>226</v>
      </c>
      <c r="F156" s="3" t="s">
        <v>225</v>
      </c>
      <c r="G156" t="s">
        <v>1452</v>
      </c>
      <c r="H156" s="3" t="s">
        <v>194</v>
      </c>
      <c r="I156" t="s">
        <v>882</v>
      </c>
      <c r="J156" t="s">
        <v>0</v>
      </c>
      <c r="K156" s="3" t="s">
        <v>1371</v>
      </c>
      <c r="L156">
        <v>3000000</v>
      </c>
      <c r="M156" s="15">
        <v>2</v>
      </c>
      <c r="N156" s="15">
        <v>1</v>
      </c>
      <c r="O156" s="15">
        <v>3000000</v>
      </c>
      <c r="P156" s="3">
        <v>6000000</v>
      </c>
      <c r="Q156">
        <v>3000000</v>
      </c>
      <c r="R156" t="s">
        <v>883</v>
      </c>
    </row>
    <row r="157" spans="1:18" x14ac:dyDescent="0.2">
      <c r="A157" t="s">
        <v>1530</v>
      </c>
      <c r="B157">
        <v>27</v>
      </c>
      <c r="C157" s="6">
        <v>156</v>
      </c>
      <c r="D157">
        <v>2022</v>
      </c>
      <c r="E157" s="3" t="s">
        <v>1171</v>
      </c>
      <c r="F157" t="s">
        <v>1172</v>
      </c>
      <c r="G157" s="3" t="s">
        <v>1502</v>
      </c>
      <c r="H157" s="3" t="s">
        <v>1504</v>
      </c>
      <c r="I157" t="s">
        <v>1173</v>
      </c>
      <c r="J157" t="s">
        <v>59</v>
      </c>
      <c r="K157" t="s">
        <v>1439</v>
      </c>
      <c r="L157">
        <v>78000</v>
      </c>
      <c r="M157" s="15">
        <v>1.5</v>
      </c>
      <c r="N157" s="15">
        <v>1</v>
      </c>
      <c r="O157" s="15">
        <v>78000</v>
      </c>
      <c r="P157" s="3">
        <v>117000</v>
      </c>
      <c r="Q157">
        <v>78000</v>
      </c>
      <c r="R157" t="s">
        <v>1437</v>
      </c>
    </row>
    <row r="158" spans="1:18" x14ac:dyDescent="0.2">
      <c r="A158" t="s">
        <v>1530</v>
      </c>
      <c r="B158">
        <v>27</v>
      </c>
      <c r="C158">
        <v>157</v>
      </c>
      <c r="D158">
        <v>2022</v>
      </c>
      <c r="E158" s="3" t="s">
        <v>1050</v>
      </c>
      <c r="F158" t="s">
        <v>1017</v>
      </c>
      <c r="G158" t="s">
        <v>1502</v>
      </c>
      <c r="H158" s="3" t="s">
        <v>1504</v>
      </c>
      <c r="I158" t="s">
        <v>1174</v>
      </c>
      <c r="J158" t="s">
        <v>0</v>
      </c>
      <c r="K158" t="s">
        <v>1439</v>
      </c>
      <c r="L158">
        <v>250000</v>
      </c>
      <c r="M158" s="15">
        <v>2</v>
      </c>
      <c r="N158" s="15">
        <v>1</v>
      </c>
      <c r="O158" s="15">
        <v>250000</v>
      </c>
      <c r="P158">
        <v>500000</v>
      </c>
      <c r="Q158">
        <v>250000</v>
      </c>
      <c r="R158" t="s">
        <v>1051</v>
      </c>
    </row>
    <row r="159" spans="1:18" x14ac:dyDescent="0.2">
      <c r="A159" t="s">
        <v>1530</v>
      </c>
      <c r="B159">
        <v>27</v>
      </c>
      <c r="C159" s="6">
        <v>158</v>
      </c>
      <c r="D159">
        <v>2022</v>
      </c>
      <c r="E159" s="3" t="s">
        <v>1167</v>
      </c>
      <c r="F159" t="s">
        <v>1097</v>
      </c>
      <c r="G159" t="s">
        <v>1502</v>
      </c>
      <c r="H159" s="3" t="s">
        <v>1504</v>
      </c>
      <c r="I159" t="s">
        <v>1169</v>
      </c>
      <c r="J159" t="s">
        <v>0</v>
      </c>
      <c r="K159" t="s">
        <v>1439</v>
      </c>
      <c r="L159">
        <v>40000</v>
      </c>
      <c r="M159" s="15">
        <v>2</v>
      </c>
      <c r="N159" s="15">
        <v>3</v>
      </c>
      <c r="O159" s="15">
        <v>40000</v>
      </c>
      <c r="P159" s="3">
        <v>80000</v>
      </c>
      <c r="Q159">
        <v>120000</v>
      </c>
      <c r="R159" t="s">
        <v>1436</v>
      </c>
    </row>
    <row r="160" spans="1:18" x14ac:dyDescent="0.2">
      <c r="A160" t="s">
        <v>1530</v>
      </c>
      <c r="B160">
        <v>27</v>
      </c>
      <c r="C160">
        <v>159</v>
      </c>
      <c r="D160">
        <v>2023</v>
      </c>
      <c r="E160" t="s">
        <v>1062</v>
      </c>
      <c r="F160" s="3" t="s">
        <v>62</v>
      </c>
      <c r="G160" t="s">
        <v>1503</v>
      </c>
      <c r="H160" s="3" t="s">
        <v>348</v>
      </c>
      <c r="I160" t="s">
        <v>1064</v>
      </c>
      <c r="J160" t="s">
        <v>0</v>
      </c>
      <c r="K160" t="s">
        <v>1371</v>
      </c>
      <c r="L160">
        <v>540000</v>
      </c>
      <c r="M160" s="15">
        <v>2</v>
      </c>
      <c r="N160" s="15">
        <v>1</v>
      </c>
      <c r="O160" s="15">
        <v>540000</v>
      </c>
      <c r="P160" s="3">
        <v>1080000</v>
      </c>
      <c r="Q160">
        <v>540000</v>
      </c>
      <c r="R160" t="s">
        <v>1386</v>
      </c>
    </row>
    <row r="161" spans="1:18" x14ac:dyDescent="0.2">
      <c r="A161" t="s">
        <v>1530</v>
      </c>
      <c r="B161">
        <v>27</v>
      </c>
      <c r="C161" s="6">
        <v>160</v>
      </c>
      <c r="D161">
        <v>2023</v>
      </c>
      <c r="E161" t="s">
        <v>1383</v>
      </c>
      <c r="F161" s="3" t="s">
        <v>1384</v>
      </c>
      <c r="G161" s="3" t="s">
        <v>1503</v>
      </c>
      <c r="H161" s="3" t="s">
        <v>348</v>
      </c>
      <c r="I161" t="s">
        <v>1060</v>
      </c>
      <c r="J161" t="s">
        <v>25</v>
      </c>
      <c r="K161" t="s">
        <v>1371</v>
      </c>
      <c r="L161">
        <v>11000</v>
      </c>
      <c r="M161" s="15">
        <v>3</v>
      </c>
      <c r="N161" s="15">
        <v>3</v>
      </c>
      <c r="O161" s="15">
        <v>11000</v>
      </c>
      <c r="P161" s="3">
        <v>33000</v>
      </c>
      <c r="Q161">
        <v>33000</v>
      </c>
      <c r="R161" t="s">
        <v>1385</v>
      </c>
    </row>
    <row r="162" spans="1:18" x14ac:dyDescent="0.2">
      <c r="A162" t="s">
        <v>1530</v>
      </c>
      <c r="B162">
        <v>27</v>
      </c>
      <c r="C162">
        <v>161</v>
      </c>
      <c r="D162">
        <v>2023</v>
      </c>
      <c r="E162" t="s">
        <v>1055</v>
      </c>
      <c r="F162" s="3" t="s">
        <v>1056</v>
      </c>
      <c r="G162" t="s">
        <v>1503</v>
      </c>
      <c r="H162" s="3" t="s">
        <v>348</v>
      </c>
      <c r="I162" t="s">
        <v>1058</v>
      </c>
      <c r="J162" t="s">
        <v>0</v>
      </c>
      <c r="K162" t="s">
        <v>1371</v>
      </c>
      <c r="L162">
        <v>125000</v>
      </c>
      <c r="M162" s="15">
        <v>2</v>
      </c>
      <c r="N162" s="15">
        <v>1</v>
      </c>
      <c r="O162" s="15">
        <v>125000</v>
      </c>
      <c r="P162" s="3">
        <v>250000</v>
      </c>
      <c r="Q162">
        <v>125000</v>
      </c>
      <c r="R162" t="s">
        <v>1382</v>
      </c>
    </row>
    <row r="163" spans="1:18" x14ac:dyDescent="0.2">
      <c r="A163" t="s">
        <v>1530</v>
      </c>
      <c r="B163">
        <v>27</v>
      </c>
      <c r="C163" s="6">
        <v>162</v>
      </c>
      <c r="D163">
        <v>2023</v>
      </c>
      <c r="E163" t="s">
        <v>1065</v>
      </c>
      <c r="F163" s="3" t="s">
        <v>1066</v>
      </c>
      <c r="G163" t="s">
        <v>1503</v>
      </c>
      <c r="H163" s="3" t="s">
        <v>348</v>
      </c>
      <c r="I163" t="s">
        <v>1067</v>
      </c>
      <c r="J163" t="s">
        <v>1516</v>
      </c>
      <c r="K163" t="s">
        <v>1371</v>
      </c>
      <c r="L163">
        <v>10000</v>
      </c>
      <c r="M163" s="15"/>
      <c r="N163" s="15">
        <v>5</v>
      </c>
      <c r="O163" s="15">
        <v>0</v>
      </c>
      <c r="P163" s="3">
        <v>0</v>
      </c>
      <c r="Q163">
        <v>50000</v>
      </c>
      <c r="R163" t="s">
        <v>1387</v>
      </c>
    </row>
    <row r="164" spans="1:18" x14ac:dyDescent="0.2">
      <c r="A164" t="s">
        <v>1530</v>
      </c>
      <c r="B164">
        <v>27</v>
      </c>
      <c r="C164">
        <v>163</v>
      </c>
      <c r="D164">
        <v>2023</v>
      </c>
      <c r="E164" s="3" t="s">
        <v>1317</v>
      </c>
      <c r="F164" s="3" t="s">
        <v>1318</v>
      </c>
      <c r="G164" s="3" t="s">
        <v>1452</v>
      </c>
      <c r="H164" s="3" t="s">
        <v>194</v>
      </c>
      <c r="I164" t="s">
        <v>1320</v>
      </c>
      <c r="J164" t="s">
        <v>0</v>
      </c>
      <c r="K164" s="3" t="s">
        <v>1371</v>
      </c>
      <c r="L164">
        <v>18000</v>
      </c>
      <c r="M164" s="15">
        <v>2</v>
      </c>
      <c r="N164" s="15">
        <v>3</v>
      </c>
      <c r="O164" s="15">
        <v>18000</v>
      </c>
      <c r="P164" s="3">
        <v>36000</v>
      </c>
      <c r="Q164">
        <v>54000</v>
      </c>
      <c r="R164" t="s">
        <v>1319</v>
      </c>
    </row>
    <row r="165" spans="1:18" x14ac:dyDescent="0.2">
      <c r="A165" t="s">
        <v>1531</v>
      </c>
      <c r="B165">
        <v>27</v>
      </c>
      <c r="C165" s="6">
        <v>164</v>
      </c>
      <c r="D165">
        <v>2020</v>
      </c>
      <c r="E165" s="3" t="s">
        <v>1188</v>
      </c>
      <c r="F165" t="s">
        <v>1189</v>
      </c>
      <c r="G165" t="s">
        <v>1506</v>
      </c>
      <c r="H165" t="s">
        <v>1266</v>
      </c>
      <c r="I165" t="s">
        <v>1190</v>
      </c>
      <c r="J165" t="s">
        <v>1516</v>
      </c>
      <c r="K165" t="s">
        <v>137</v>
      </c>
      <c r="L165">
        <v>1000</v>
      </c>
      <c r="M165" s="15"/>
      <c r="N165" s="15">
        <v>5</v>
      </c>
      <c r="O165" s="15">
        <v>0</v>
      </c>
      <c r="P165">
        <v>0</v>
      </c>
      <c r="Q165">
        <v>5000</v>
      </c>
      <c r="R165" t="s">
        <v>1191</v>
      </c>
    </row>
    <row r="166" spans="1:18" x14ac:dyDescent="0.2">
      <c r="A166" t="s">
        <v>1531</v>
      </c>
      <c r="B166">
        <v>27</v>
      </c>
      <c r="C166">
        <v>165</v>
      </c>
      <c r="D166">
        <v>2021</v>
      </c>
      <c r="E166" s="3" t="s">
        <v>1139</v>
      </c>
      <c r="F166" t="s">
        <v>1140</v>
      </c>
      <c r="G166" s="3" t="s">
        <v>1507</v>
      </c>
      <c r="H166" t="s">
        <v>9</v>
      </c>
      <c r="I166" t="s">
        <v>1141</v>
      </c>
      <c r="J166" t="s">
        <v>59</v>
      </c>
      <c r="K166" t="s">
        <v>365</v>
      </c>
      <c r="L166">
        <v>200000</v>
      </c>
      <c r="M166" s="15">
        <v>1.5</v>
      </c>
      <c r="N166" s="15">
        <v>1</v>
      </c>
      <c r="O166" s="15">
        <v>200000</v>
      </c>
      <c r="P166">
        <v>300000</v>
      </c>
      <c r="Q166">
        <v>200000</v>
      </c>
      <c r="R166" t="s">
        <v>1142</v>
      </c>
    </row>
    <row r="167" spans="1:18" x14ac:dyDescent="0.2">
      <c r="A167" t="s">
        <v>1531</v>
      </c>
      <c r="B167">
        <v>27</v>
      </c>
      <c r="C167" s="6">
        <v>166</v>
      </c>
      <c r="D167">
        <v>2022</v>
      </c>
      <c r="E167" s="3" t="s">
        <v>1393</v>
      </c>
      <c r="F167" t="s">
        <v>366</v>
      </c>
      <c r="G167" t="s">
        <v>1507</v>
      </c>
      <c r="H167" t="s">
        <v>9</v>
      </c>
      <c r="I167" t="s">
        <v>1143</v>
      </c>
      <c r="J167" t="s">
        <v>0</v>
      </c>
      <c r="K167" t="s">
        <v>365</v>
      </c>
      <c r="L167">
        <v>150000</v>
      </c>
      <c r="M167" s="15">
        <v>2</v>
      </c>
      <c r="N167" s="15">
        <v>1</v>
      </c>
      <c r="O167" s="15">
        <v>150000</v>
      </c>
      <c r="P167" s="3">
        <v>300000</v>
      </c>
      <c r="Q167">
        <v>150000</v>
      </c>
      <c r="R167" t="s">
        <v>1394</v>
      </c>
    </row>
    <row r="168" spans="1:18" x14ac:dyDescent="0.2">
      <c r="A168" t="s">
        <v>1531</v>
      </c>
      <c r="B168">
        <v>27</v>
      </c>
      <c r="C168">
        <v>167</v>
      </c>
      <c r="D168">
        <v>2023</v>
      </c>
      <c r="E168" s="3" t="s">
        <v>1377</v>
      </c>
      <c r="F168" t="s">
        <v>974</v>
      </c>
      <c r="G168" s="3" t="s">
        <v>1508</v>
      </c>
      <c r="H168" t="s">
        <v>1267</v>
      </c>
      <c r="I168" t="s">
        <v>1378</v>
      </c>
      <c r="J168" t="s">
        <v>25</v>
      </c>
      <c r="K168" s="3" t="s">
        <v>137</v>
      </c>
      <c r="L168">
        <v>10000</v>
      </c>
      <c r="M168" s="15">
        <v>3</v>
      </c>
      <c r="N168" s="15">
        <v>1</v>
      </c>
      <c r="O168" s="15">
        <v>10000</v>
      </c>
      <c r="P168" s="3">
        <v>30000</v>
      </c>
      <c r="Q168">
        <v>10000</v>
      </c>
      <c r="R168" t="s">
        <v>1379</v>
      </c>
    </row>
    <row r="169" spans="1:18" x14ac:dyDescent="0.2">
      <c r="A169" t="s">
        <v>1531</v>
      </c>
      <c r="B169">
        <v>27</v>
      </c>
      <c r="C169" s="6">
        <v>168</v>
      </c>
      <c r="D169">
        <v>2023</v>
      </c>
      <c r="E169" s="3" t="s">
        <v>1194</v>
      </c>
      <c r="F169" t="s">
        <v>1195</v>
      </c>
      <c r="G169" t="s">
        <v>1508</v>
      </c>
      <c r="H169" t="s">
        <v>1267</v>
      </c>
      <c r="I169" t="s">
        <v>1196</v>
      </c>
      <c r="J169" t="s">
        <v>0</v>
      </c>
      <c r="K169" t="s">
        <v>137</v>
      </c>
      <c r="L169">
        <v>15000</v>
      </c>
      <c r="M169" s="15">
        <v>2</v>
      </c>
      <c r="N169" s="15">
        <v>1</v>
      </c>
      <c r="O169" s="15">
        <v>15000</v>
      </c>
      <c r="P169" s="3">
        <v>30000</v>
      </c>
      <c r="Q169">
        <v>15000</v>
      </c>
      <c r="R169" t="s">
        <v>1380</v>
      </c>
    </row>
    <row r="170" spans="1:18" x14ac:dyDescent="0.2">
      <c r="A170" t="s">
        <v>1531</v>
      </c>
      <c r="B170">
        <v>27</v>
      </c>
      <c r="C170">
        <v>169</v>
      </c>
      <c r="D170">
        <v>2023</v>
      </c>
      <c r="E170" s="3" t="s">
        <v>1200</v>
      </c>
      <c r="F170" t="s">
        <v>1201</v>
      </c>
      <c r="G170" t="s">
        <v>1508</v>
      </c>
      <c r="H170" t="s">
        <v>1267</v>
      </c>
      <c r="I170" t="s">
        <v>1202</v>
      </c>
      <c r="J170" t="s">
        <v>0</v>
      </c>
      <c r="K170" t="s">
        <v>137</v>
      </c>
      <c r="L170">
        <v>10000</v>
      </c>
      <c r="M170" s="15">
        <v>2</v>
      </c>
      <c r="N170" s="15">
        <v>3</v>
      </c>
      <c r="O170" s="15">
        <v>10000</v>
      </c>
      <c r="P170">
        <v>20000</v>
      </c>
      <c r="Q170">
        <v>30000</v>
      </c>
      <c r="R170" t="s">
        <v>1203</v>
      </c>
    </row>
    <row r="171" spans="1:18" x14ac:dyDescent="0.2">
      <c r="A171" t="s">
        <v>1531</v>
      </c>
      <c r="B171">
        <v>27</v>
      </c>
      <c r="C171" s="6">
        <v>170</v>
      </c>
      <c r="D171">
        <v>2023</v>
      </c>
      <c r="E171" s="3" t="s">
        <v>1197</v>
      </c>
      <c r="F171" t="s">
        <v>1198</v>
      </c>
      <c r="G171" s="3" t="s">
        <v>1508</v>
      </c>
      <c r="H171" t="s">
        <v>1267</v>
      </c>
      <c r="I171" t="s">
        <v>1199</v>
      </c>
      <c r="J171" t="s">
        <v>0</v>
      </c>
      <c r="K171" t="s">
        <v>137</v>
      </c>
      <c r="L171">
        <v>1000</v>
      </c>
      <c r="M171" s="15">
        <v>2</v>
      </c>
      <c r="N171" s="15">
        <v>3</v>
      </c>
      <c r="O171" s="15">
        <v>1000</v>
      </c>
      <c r="P171" s="3">
        <v>2000</v>
      </c>
      <c r="Q171">
        <v>3000</v>
      </c>
      <c r="R171" t="s">
        <v>1381</v>
      </c>
    </row>
    <row r="172" spans="1:18" x14ac:dyDescent="0.2">
      <c r="A172" t="s">
        <v>1531</v>
      </c>
      <c r="B172">
        <v>27</v>
      </c>
      <c r="C172">
        <v>171</v>
      </c>
      <c r="D172">
        <v>2023</v>
      </c>
      <c r="E172" t="s">
        <v>1052</v>
      </c>
      <c r="F172" s="3" t="s">
        <v>1047</v>
      </c>
      <c r="G172" t="s">
        <v>1455</v>
      </c>
      <c r="H172" t="s">
        <v>361</v>
      </c>
      <c r="I172" t="s">
        <v>1054</v>
      </c>
      <c r="J172" t="s">
        <v>25</v>
      </c>
      <c r="K172" t="s">
        <v>137</v>
      </c>
      <c r="L172">
        <v>30000</v>
      </c>
      <c r="M172" s="15">
        <v>3</v>
      </c>
      <c r="N172" s="15">
        <v>1</v>
      </c>
      <c r="O172" s="15">
        <v>30000</v>
      </c>
      <c r="P172">
        <v>90000</v>
      </c>
      <c r="Q172">
        <v>30000</v>
      </c>
      <c r="R172" t="s">
        <v>1053</v>
      </c>
    </row>
    <row r="173" spans="1:18" x14ac:dyDescent="0.2">
      <c r="A173" t="s">
        <v>1531</v>
      </c>
      <c r="B173">
        <v>27</v>
      </c>
      <c r="C173" s="6">
        <v>172</v>
      </c>
      <c r="D173">
        <v>2021</v>
      </c>
      <c r="E173" t="s">
        <v>1184</v>
      </c>
      <c r="F173" s="3" t="s">
        <v>1185</v>
      </c>
      <c r="G173" t="s">
        <v>1455</v>
      </c>
      <c r="H173" t="s">
        <v>361</v>
      </c>
      <c r="I173" t="s">
        <v>1187</v>
      </c>
      <c r="J173" t="s">
        <v>13</v>
      </c>
      <c r="K173" t="s">
        <v>137</v>
      </c>
      <c r="L173">
        <v>15000</v>
      </c>
      <c r="M173" s="15">
        <v>1</v>
      </c>
      <c r="N173" s="15">
        <v>3</v>
      </c>
      <c r="O173" s="15">
        <v>15000</v>
      </c>
      <c r="P173" s="3">
        <v>15000</v>
      </c>
      <c r="Q173">
        <v>45000</v>
      </c>
      <c r="R173" t="s">
        <v>1424</v>
      </c>
    </row>
    <row r="174" spans="1:18" x14ac:dyDescent="0.2">
      <c r="A174" t="s">
        <v>1531</v>
      </c>
      <c r="B174">
        <v>27</v>
      </c>
      <c r="C174">
        <v>173</v>
      </c>
      <c r="D174">
        <v>2021</v>
      </c>
      <c r="E174" t="s">
        <v>1180</v>
      </c>
      <c r="F174" s="3" t="s">
        <v>1181</v>
      </c>
      <c r="G174" t="s">
        <v>1455</v>
      </c>
      <c r="H174" t="s">
        <v>361</v>
      </c>
      <c r="I174" t="s">
        <v>1182</v>
      </c>
      <c r="J174" t="s">
        <v>13</v>
      </c>
      <c r="K174" t="s">
        <v>137</v>
      </c>
      <c r="L174">
        <v>100000</v>
      </c>
      <c r="M174" s="15">
        <v>1</v>
      </c>
      <c r="N174" s="15">
        <v>1</v>
      </c>
      <c r="O174" s="15">
        <v>100000</v>
      </c>
      <c r="P174" s="3">
        <v>100000</v>
      </c>
      <c r="Q174">
        <v>100000</v>
      </c>
      <c r="R174" t="s">
        <v>1423</v>
      </c>
    </row>
    <row r="175" spans="1:18" x14ac:dyDescent="0.2">
      <c r="A175" t="s">
        <v>1531</v>
      </c>
      <c r="B175">
        <v>27</v>
      </c>
      <c r="C175" s="6">
        <v>174</v>
      </c>
      <c r="D175">
        <v>2022</v>
      </c>
      <c r="E175" s="3" t="s">
        <v>1135</v>
      </c>
      <c r="F175" t="s">
        <v>1136</v>
      </c>
      <c r="G175" t="s">
        <v>1509</v>
      </c>
      <c r="H175" s="3" t="s">
        <v>1510</v>
      </c>
      <c r="I175" t="s">
        <v>1137</v>
      </c>
      <c r="J175" t="s">
        <v>0</v>
      </c>
      <c r="K175" t="s">
        <v>1438</v>
      </c>
      <c r="L175">
        <v>2580000</v>
      </c>
      <c r="M175" s="15">
        <v>2</v>
      </c>
      <c r="N175" s="15">
        <v>1</v>
      </c>
      <c r="O175" s="15">
        <v>2580000</v>
      </c>
      <c r="P175" s="3">
        <v>5160000</v>
      </c>
      <c r="Q175">
        <v>2580000</v>
      </c>
      <c r="R175" t="s">
        <v>1422</v>
      </c>
    </row>
    <row r="176" spans="1:18" x14ac:dyDescent="0.2">
      <c r="A176" t="s">
        <v>1532</v>
      </c>
      <c r="B176">
        <v>27</v>
      </c>
      <c r="C176">
        <v>175</v>
      </c>
      <c r="D176">
        <v>2022</v>
      </c>
      <c r="E176" t="s">
        <v>425</v>
      </c>
      <c r="F176" s="3" t="s">
        <v>421</v>
      </c>
      <c r="G176" t="s">
        <v>1448</v>
      </c>
      <c r="H176" t="s">
        <v>1268</v>
      </c>
      <c r="I176" t="s">
        <v>1112</v>
      </c>
      <c r="J176" t="s">
        <v>13</v>
      </c>
      <c r="K176" t="s">
        <v>137</v>
      </c>
      <c r="L176">
        <v>625</v>
      </c>
      <c r="M176" s="15">
        <v>1</v>
      </c>
      <c r="N176" s="15">
        <v>1</v>
      </c>
      <c r="O176" s="15">
        <v>625</v>
      </c>
      <c r="P176" s="3">
        <v>625</v>
      </c>
      <c r="Q176">
        <v>625</v>
      </c>
      <c r="R176" t="s">
        <v>1426</v>
      </c>
    </row>
    <row r="177" spans="1:18" x14ac:dyDescent="0.2">
      <c r="A177" t="s">
        <v>1532</v>
      </c>
      <c r="B177">
        <v>27</v>
      </c>
      <c r="C177" s="6">
        <v>176</v>
      </c>
      <c r="D177">
        <v>2022</v>
      </c>
      <c r="E177" t="s">
        <v>430</v>
      </c>
      <c r="F177" s="3" t="s">
        <v>429</v>
      </c>
      <c r="G177" t="s">
        <v>1448</v>
      </c>
      <c r="H177" t="s">
        <v>1268</v>
      </c>
      <c r="I177" t="s">
        <v>1133</v>
      </c>
      <c r="J177" t="s">
        <v>0</v>
      </c>
      <c r="K177" t="s">
        <v>137</v>
      </c>
      <c r="L177">
        <v>3200</v>
      </c>
      <c r="M177" s="15">
        <v>2</v>
      </c>
      <c r="N177" s="15">
        <v>1</v>
      </c>
      <c r="O177" s="15">
        <v>3200</v>
      </c>
      <c r="P177" s="3">
        <v>6400</v>
      </c>
      <c r="Q177">
        <v>3200</v>
      </c>
      <c r="R177" t="s">
        <v>1428</v>
      </c>
    </row>
    <row r="178" spans="1:18" x14ac:dyDescent="0.2">
      <c r="A178" t="s">
        <v>1532</v>
      </c>
      <c r="B178">
        <v>27</v>
      </c>
      <c r="C178">
        <v>177</v>
      </c>
      <c r="D178">
        <v>2022</v>
      </c>
      <c r="E178" t="s">
        <v>426</v>
      </c>
      <c r="F178" s="3" t="s">
        <v>422</v>
      </c>
      <c r="G178" t="s">
        <v>1448</v>
      </c>
      <c r="H178" t="s">
        <v>1268</v>
      </c>
      <c r="I178" t="s">
        <v>1114</v>
      </c>
      <c r="J178" t="s">
        <v>13</v>
      </c>
      <c r="K178" t="s">
        <v>137</v>
      </c>
      <c r="L178">
        <v>840</v>
      </c>
      <c r="M178" s="15">
        <v>1</v>
      </c>
      <c r="N178" s="15">
        <v>1</v>
      </c>
      <c r="O178" s="15">
        <v>840</v>
      </c>
      <c r="P178">
        <v>840</v>
      </c>
      <c r="Q178">
        <v>840</v>
      </c>
      <c r="R178" t="s">
        <v>1115</v>
      </c>
    </row>
    <row r="179" spans="1:18" x14ac:dyDescent="0.2">
      <c r="A179" t="s">
        <v>1532</v>
      </c>
      <c r="B179">
        <v>27</v>
      </c>
      <c r="C179" s="6">
        <v>178</v>
      </c>
      <c r="D179">
        <v>2022</v>
      </c>
      <c r="E179" t="s">
        <v>416</v>
      </c>
      <c r="F179" s="3" t="s">
        <v>418</v>
      </c>
      <c r="G179" t="s">
        <v>1448</v>
      </c>
      <c r="H179" t="s">
        <v>1268</v>
      </c>
      <c r="I179" t="s">
        <v>1108</v>
      </c>
      <c r="J179" t="s">
        <v>0</v>
      </c>
      <c r="K179" t="s">
        <v>137</v>
      </c>
      <c r="L179">
        <v>600</v>
      </c>
      <c r="M179" s="15">
        <v>2</v>
      </c>
      <c r="N179" s="15">
        <v>1</v>
      </c>
      <c r="O179" s="15">
        <v>600</v>
      </c>
      <c r="P179">
        <v>1200</v>
      </c>
      <c r="Q179">
        <v>600</v>
      </c>
    </row>
    <row r="180" spans="1:18" x14ac:dyDescent="0.2">
      <c r="A180" t="s">
        <v>1532</v>
      </c>
      <c r="B180">
        <v>27</v>
      </c>
      <c r="C180">
        <v>179</v>
      </c>
      <c r="D180">
        <v>2022</v>
      </c>
      <c r="E180" t="s">
        <v>417</v>
      </c>
      <c r="F180" s="3" t="s">
        <v>419</v>
      </c>
      <c r="G180" t="s">
        <v>1448</v>
      </c>
      <c r="H180" t="s">
        <v>1268</v>
      </c>
      <c r="I180" t="s">
        <v>1109</v>
      </c>
      <c r="J180" t="s">
        <v>0</v>
      </c>
      <c r="K180" t="s">
        <v>137</v>
      </c>
      <c r="L180">
        <v>9500</v>
      </c>
      <c r="M180" s="15">
        <v>2</v>
      </c>
      <c r="N180" s="15">
        <v>1</v>
      </c>
      <c r="O180" s="15">
        <v>9500</v>
      </c>
      <c r="P180">
        <v>19000</v>
      </c>
      <c r="Q180">
        <v>9500</v>
      </c>
    </row>
    <row r="181" spans="1:18" x14ac:dyDescent="0.2">
      <c r="A181" t="s">
        <v>1532</v>
      </c>
      <c r="B181">
        <v>27</v>
      </c>
      <c r="C181" s="6">
        <v>180</v>
      </c>
      <c r="D181">
        <v>2020</v>
      </c>
      <c r="E181" t="s">
        <v>412</v>
      </c>
      <c r="F181" s="3" t="s">
        <v>399</v>
      </c>
      <c r="G181" t="s">
        <v>1448</v>
      </c>
      <c r="H181" t="s">
        <v>1268</v>
      </c>
      <c r="I181" t="s">
        <v>1099</v>
      </c>
      <c r="J181" t="s">
        <v>0</v>
      </c>
      <c r="K181" t="s">
        <v>137</v>
      </c>
      <c r="L181">
        <v>1200</v>
      </c>
      <c r="M181" s="15">
        <v>2</v>
      </c>
      <c r="N181" s="15">
        <v>4</v>
      </c>
      <c r="O181" s="15">
        <v>1200</v>
      </c>
      <c r="P181">
        <v>2400</v>
      </c>
      <c r="Q181">
        <v>4800</v>
      </c>
      <c r="R181" t="s">
        <v>415</v>
      </c>
    </row>
    <row r="182" spans="1:18" x14ac:dyDescent="0.2">
      <c r="A182" t="s">
        <v>1532</v>
      </c>
      <c r="B182">
        <v>27</v>
      </c>
      <c r="C182">
        <v>181</v>
      </c>
      <c r="D182">
        <v>2013</v>
      </c>
      <c r="E182" t="s">
        <v>645</v>
      </c>
      <c r="F182" s="3" t="s">
        <v>644</v>
      </c>
      <c r="G182" t="s">
        <v>1448</v>
      </c>
      <c r="H182" t="s">
        <v>1268</v>
      </c>
      <c r="I182" t="s">
        <v>1128</v>
      </c>
      <c r="J182" t="s">
        <v>0</v>
      </c>
      <c r="K182" t="s">
        <v>137</v>
      </c>
      <c r="L182">
        <v>600</v>
      </c>
      <c r="M182" s="15">
        <v>2</v>
      </c>
      <c r="N182" s="15">
        <v>4</v>
      </c>
      <c r="O182" s="15">
        <v>600</v>
      </c>
      <c r="P182">
        <v>1200</v>
      </c>
      <c r="Q182">
        <v>2400</v>
      </c>
      <c r="R182" t="s">
        <v>1127</v>
      </c>
    </row>
    <row r="183" spans="1:18" x14ac:dyDescent="0.2">
      <c r="A183" t="s">
        <v>1532</v>
      </c>
      <c r="B183">
        <v>27</v>
      </c>
      <c r="C183" s="6">
        <v>182</v>
      </c>
      <c r="D183">
        <v>2022</v>
      </c>
      <c r="E183" t="s">
        <v>409</v>
      </c>
      <c r="F183" s="3" t="s">
        <v>400</v>
      </c>
      <c r="G183" t="s">
        <v>1448</v>
      </c>
      <c r="H183" t="s">
        <v>1268</v>
      </c>
      <c r="I183" t="s">
        <v>1100</v>
      </c>
      <c r="J183" t="s">
        <v>0</v>
      </c>
      <c r="K183" t="s">
        <v>137</v>
      </c>
      <c r="L183">
        <v>2500</v>
      </c>
      <c r="M183" s="15">
        <v>2</v>
      </c>
      <c r="N183" s="15">
        <v>1</v>
      </c>
      <c r="O183" s="15">
        <v>2500</v>
      </c>
      <c r="P183">
        <v>5000</v>
      </c>
      <c r="Q183">
        <v>2500</v>
      </c>
    </row>
    <row r="184" spans="1:18" x14ac:dyDescent="0.2">
      <c r="A184" t="s">
        <v>1532</v>
      </c>
      <c r="B184">
        <v>27</v>
      </c>
      <c r="C184">
        <v>183</v>
      </c>
      <c r="D184">
        <v>2022</v>
      </c>
      <c r="E184" t="s">
        <v>411</v>
      </c>
      <c r="F184" s="3" t="s">
        <v>402</v>
      </c>
      <c r="G184" t="s">
        <v>1448</v>
      </c>
      <c r="H184" t="s">
        <v>1268</v>
      </c>
      <c r="I184" t="s">
        <v>1102</v>
      </c>
      <c r="J184" t="s">
        <v>0</v>
      </c>
      <c r="K184" t="s">
        <v>137</v>
      </c>
      <c r="L184">
        <v>2000</v>
      </c>
      <c r="M184" s="15">
        <v>2</v>
      </c>
      <c r="N184" s="15">
        <v>1</v>
      </c>
      <c r="O184" s="15">
        <v>2000</v>
      </c>
      <c r="P184">
        <v>4000</v>
      </c>
      <c r="Q184">
        <v>2000</v>
      </c>
    </row>
    <row r="185" spans="1:18" x14ac:dyDescent="0.2">
      <c r="A185" t="s">
        <v>1532</v>
      </c>
      <c r="B185">
        <v>27</v>
      </c>
      <c r="C185" s="6">
        <v>184</v>
      </c>
      <c r="D185">
        <v>2022</v>
      </c>
      <c r="E185" t="s">
        <v>410</v>
      </c>
      <c r="F185" s="3" t="s">
        <v>401</v>
      </c>
      <c r="G185" t="s">
        <v>1448</v>
      </c>
      <c r="H185" t="s">
        <v>1268</v>
      </c>
      <c r="I185" t="s">
        <v>1101</v>
      </c>
      <c r="J185" t="s">
        <v>0</v>
      </c>
      <c r="K185" t="s">
        <v>137</v>
      </c>
      <c r="L185">
        <v>6000</v>
      </c>
      <c r="M185" s="15">
        <v>2</v>
      </c>
      <c r="N185" s="15">
        <v>1</v>
      </c>
      <c r="O185" s="15">
        <v>6000</v>
      </c>
      <c r="P185">
        <v>12000</v>
      </c>
      <c r="Q185">
        <v>6000</v>
      </c>
    </row>
    <row r="186" spans="1:18" x14ac:dyDescent="0.2">
      <c r="A186" t="s">
        <v>1532</v>
      </c>
      <c r="B186">
        <v>27</v>
      </c>
      <c r="C186">
        <v>185</v>
      </c>
      <c r="D186">
        <v>2022</v>
      </c>
      <c r="E186" t="s">
        <v>407</v>
      </c>
      <c r="F186" s="3" t="s">
        <v>403</v>
      </c>
      <c r="G186" t="s">
        <v>1448</v>
      </c>
      <c r="H186" t="s">
        <v>1268</v>
      </c>
      <c r="I186" t="s">
        <v>1103</v>
      </c>
      <c r="J186" t="s">
        <v>0</v>
      </c>
      <c r="K186" t="s">
        <v>137</v>
      </c>
      <c r="L186">
        <v>1000</v>
      </c>
      <c r="M186" s="15">
        <v>2</v>
      </c>
      <c r="N186" s="15">
        <v>1</v>
      </c>
      <c r="O186" s="15">
        <v>1000</v>
      </c>
      <c r="P186">
        <v>2000</v>
      </c>
      <c r="Q186">
        <v>1000</v>
      </c>
    </row>
    <row r="187" spans="1:18" x14ac:dyDescent="0.2">
      <c r="A187" t="s">
        <v>1532</v>
      </c>
      <c r="B187">
        <v>27</v>
      </c>
      <c r="C187" s="6">
        <v>186</v>
      </c>
      <c r="D187">
        <v>2020</v>
      </c>
      <c r="E187" t="s">
        <v>414</v>
      </c>
      <c r="F187" s="3" t="s">
        <v>405</v>
      </c>
      <c r="G187" t="s">
        <v>1448</v>
      </c>
      <c r="H187" t="s">
        <v>1268</v>
      </c>
      <c r="I187" t="s">
        <v>1124</v>
      </c>
      <c r="J187" t="s">
        <v>0</v>
      </c>
      <c r="K187" t="s">
        <v>137</v>
      </c>
      <c r="L187">
        <v>400</v>
      </c>
      <c r="M187" s="15">
        <v>2</v>
      </c>
      <c r="N187" s="15">
        <v>4</v>
      </c>
      <c r="O187" s="15">
        <v>400</v>
      </c>
      <c r="P187">
        <v>800</v>
      </c>
      <c r="Q187">
        <v>1600</v>
      </c>
      <c r="R187" t="s">
        <v>1125</v>
      </c>
    </row>
    <row r="188" spans="1:18" x14ac:dyDescent="0.2">
      <c r="A188" t="s">
        <v>1532</v>
      </c>
      <c r="B188">
        <v>27</v>
      </c>
      <c r="C188">
        <v>187</v>
      </c>
      <c r="D188">
        <v>2020</v>
      </c>
      <c r="E188" t="s">
        <v>408</v>
      </c>
      <c r="F188" s="3" t="s">
        <v>404</v>
      </c>
      <c r="G188" t="s">
        <v>1448</v>
      </c>
      <c r="H188" t="s">
        <v>1268</v>
      </c>
      <c r="I188" t="s">
        <v>1104</v>
      </c>
      <c r="J188" t="s">
        <v>0</v>
      </c>
      <c r="K188" t="s">
        <v>137</v>
      </c>
      <c r="L188">
        <v>200</v>
      </c>
      <c r="M188" s="15">
        <v>2</v>
      </c>
      <c r="N188" s="15">
        <v>4</v>
      </c>
      <c r="O188" s="15">
        <v>200</v>
      </c>
      <c r="P188">
        <v>400</v>
      </c>
      <c r="Q188">
        <v>800</v>
      </c>
      <c r="R188" t="s">
        <v>646</v>
      </c>
    </row>
    <row r="189" spans="1:18" x14ac:dyDescent="0.2">
      <c r="A189" t="s">
        <v>1532</v>
      </c>
      <c r="B189">
        <v>27</v>
      </c>
      <c r="C189" s="6">
        <v>188</v>
      </c>
      <c r="D189">
        <v>2020</v>
      </c>
      <c r="E189" t="s">
        <v>413</v>
      </c>
      <c r="F189" s="3" t="s">
        <v>406</v>
      </c>
      <c r="G189" t="s">
        <v>1448</v>
      </c>
      <c r="H189" t="s">
        <v>1268</v>
      </c>
      <c r="I189" t="s">
        <v>1126</v>
      </c>
      <c r="J189" t="s">
        <v>0</v>
      </c>
      <c r="K189" t="s">
        <v>137</v>
      </c>
      <c r="L189">
        <v>1000</v>
      </c>
      <c r="M189" s="15">
        <v>2</v>
      </c>
      <c r="N189" s="15">
        <v>4</v>
      </c>
      <c r="O189" s="15">
        <v>1000</v>
      </c>
      <c r="P189">
        <v>2000</v>
      </c>
      <c r="Q189">
        <v>4000</v>
      </c>
      <c r="R189" t="s">
        <v>1127</v>
      </c>
    </row>
    <row r="190" spans="1:18" x14ac:dyDescent="0.2">
      <c r="A190" t="s">
        <v>1532</v>
      </c>
      <c r="B190">
        <v>27</v>
      </c>
      <c r="C190">
        <v>189</v>
      </c>
      <c r="D190">
        <v>2021</v>
      </c>
      <c r="E190" t="s">
        <v>1078</v>
      </c>
      <c r="F190" s="3" t="s">
        <v>1079</v>
      </c>
      <c r="G190" t="s">
        <v>1448</v>
      </c>
      <c r="H190" t="s">
        <v>1268</v>
      </c>
      <c r="I190" t="s">
        <v>1080</v>
      </c>
      <c r="J190" t="s">
        <v>13</v>
      </c>
      <c r="K190" t="s">
        <v>137</v>
      </c>
      <c r="L190">
        <v>300</v>
      </c>
      <c r="M190" s="15">
        <v>1</v>
      </c>
      <c r="N190" s="15">
        <v>2</v>
      </c>
      <c r="O190" s="15">
        <v>300</v>
      </c>
      <c r="P190">
        <v>300</v>
      </c>
      <c r="Q190">
        <v>600</v>
      </c>
      <c r="R190" t="s">
        <v>1081</v>
      </c>
    </row>
    <row r="191" spans="1:18" x14ac:dyDescent="0.2">
      <c r="A191" t="s">
        <v>1532</v>
      </c>
      <c r="B191">
        <v>27</v>
      </c>
      <c r="C191" s="6">
        <v>190</v>
      </c>
      <c r="D191">
        <v>2022</v>
      </c>
      <c r="E191" t="s">
        <v>1078</v>
      </c>
      <c r="F191" s="3" t="s">
        <v>1082</v>
      </c>
      <c r="G191" s="3" t="s">
        <v>1448</v>
      </c>
      <c r="H191" t="s">
        <v>1268</v>
      </c>
      <c r="I191" t="s">
        <v>1083</v>
      </c>
      <c r="J191" t="s">
        <v>25</v>
      </c>
      <c r="K191" t="s">
        <v>137</v>
      </c>
      <c r="L191">
        <v>300</v>
      </c>
      <c r="M191" s="15">
        <v>2.5</v>
      </c>
      <c r="N191" s="15">
        <v>3</v>
      </c>
      <c r="O191" s="15">
        <v>300</v>
      </c>
      <c r="P191" s="3">
        <v>750</v>
      </c>
      <c r="Q191">
        <v>900</v>
      </c>
      <c r="R191" t="s">
        <v>1425</v>
      </c>
    </row>
    <row r="192" spans="1:18" x14ac:dyDescent="0.2">
      <c r="A192" t="s">
        <v>1532</v>
      </c>
      <c r="B192">
        <v>27</v>
      </c>
      <c r="C192">
        <v>191</v>
      </c>
      <c r="D192">
        <v>2022</v>
      </c>
      <c r="E192" t="s">
        <v>1093</v>
      </c>
      <c r="F192" s="3" t="s">
        <v>1094</v>
      </c>
      <c r="G192" t="s">
        <v>1448</v>
      </c>
      <c r="H192" t="s">
        <v>1268</v>
      </c>
      <c r="I192" t="s">
        <v>1095</v>
      </c>
      <c r="J192" t="s">
        <v>1516</v>
      </c>
      <c r="K192" t="s">
        <v>137</v>
      </c>
      <c r="L192">
        <v>200</v>
      </c>
      <c r="M192" s="15"/>
      <c r="N192" s="15">
        <v>5</v>
      </c>
      <c r="O192" s="15">
        <v>0</v>
      </c>
      <c r="P192">
        <v>0</v>
      </c>
      <c r="Q192">
        <v>1000</v>
      </c>
    </row>
    <row r="193" spans="1:18" x14ac:dyDescent="0.2">
      <c r="A193" t="s">
        <v>1532</v>
      </c>
      <c r="B193">
        <v>27</v>
      </c>
      <c r="C193" s="6">
        <v>192</v>
      </c>
      <c r="D193">
        <v>2022</v>
      </c>
      <c r="E193" t="s">
        <v>1120</v>
      </c>
      <c r="F193" s="3" t="s">
        <v>1123</v>
      </c>
      <c r="G193" s="3" t="s">
        <v>1448</v>
      </c>
      <c r="H193" t="s">
        <v>1268</v>
      </c>
      <c r="I193" t="s">
        <v>1121</v>
      </c>
      <c r="J193" t="s">
        <v>1516</v>
      </c>
      <c r="K193" t="s">
        <v>137</v>
      </c>
      <c r="L193">
        <v>100</v>
      </c>
      <c r="M193" s="15"/>
      <c r="N193" s="15">
        <v>3</v>
      </c>
      <c r="O193" s="15">
        <v>0</v>
      </c>
      <c r="P193">
        <v>0</v>
      </c>
      <c r="Q193">
        <v>300</v>
      </c>
      <c r="R193" t="s">
        <v>1122</v>
      </c>
    </row>
    <row r="194" spans="1:18" x14ac:dyDescent="0.2">
      <c r="A194" t="s">
        <v>1532</v>
      </c>
      <c r="B194">
        <v>27</v>
      </c>
      <c r="C194">
        <v>193</v>
      </c>
      <c r="D194">
        <v>2022</v>
      </c>
      <c r="E194" t="s">
        <v>1116</v>
      </c>
      <c r="F194" s="3" t="s">
        <v>1117</v>
      </c>
      <c r="G194" t="s">
        <v>1448</v>
      </c>
      <c r="H194" t="s">
        <v>1268</v>
      </c>
      <c r="I194" t="s">
        <v>1118</v>
      </c>
      <c r="J194" t="s">
        <v>13</v>
      </c>
      <c r="K194" t="s">
        <v>137</v>
      </c>
      <c r="L194">
        <v>1500</v>
      </c>
      <c r="M194" s="15">
        <v>1</v>
      </c>
      <c r="N194" s="15">
        <v>1</v>
      </c>
      <c r="O194" s="15">
        <v>1500</v>
      </c>
      <c r="P194">
        <v>1500</v>
      </c>
      <c r="Q194">
        <v>1500</v>
      </c>
      <c r="R194" t="s">
        <v>1119</v>
      </c>
    </row>
    <row r="195" spans="1:18" x14ac:dyDescent="0.2">
      <c r="A195" t="s">
        <v>1532</v>
      </c>
      <c r="B195">
        <v>27</v>
      </c>
      <c r="C195" s="6">
        <v>194</v>
      </c>
      <c r="D195">
        <v>2022</v>
      </c>
      <c r="E195" t="s">
        <v>1129</v>
      </c>
      <c r="F195" s="3" t="s">
        <v>1130</v>
      </c>
      <c r="G195" s="3" t="s">
        <v>1448</v>
      </c>
      <c r="H195" t="s">
        <v>1268</v>
      </c>
      <c r="I195" t="s">
        <v>1131</v>
      </c>
      <c r="J195" t="s">
        <v>0</v>
      </c>
      <c r="K195" t="s">
        <v>137</v>
      </c>
      <c r="L195">
        <v>1000</v>
      </c>
      <c r="M195" s="15">
        <v>2</v>
      </c>
      <c r="N195" s="15">
        <v>1</v>
      </c>
      <c r="O195" s="15">
        <v>1000</v>
      </c>
      <c r="P195" s="3">
        <v>2000</v>
      </c>
      <c r="Q195">
        <v>1000</v>
      </c>
      <c r="R195" t="s">
        <v>1427</v>
      </c>
    </row>
    <row r="196" spans="1:18" x14ac:dyDescent="0.2">
      <c r="A196" t="s">
        <v>1532</v>
      </c>
      <c r="B196">
        <v>27</v>
      </c>
      <c r="C196">
        <v>195</v>
      </c>
      <c r="D196">
        <v>2022</v>
      </c>
      <c r="E196" t="s">
        <v>1068</v>
      </c>
      <c r="F196" s="3" t="s">
        <v>1069</v>
      </c>
      <c r="G196" t="s">
        <v>1448</v>
      </c>
      <c r="H196" t="s">
        <v>1268</v>
      </c>
      <c r="I196" t="s">
        <v>1070</v>
      </c>
      <c r="J196" t="s">
        <v>0</v>
      </c>
      <c r="K196" t="s">
        <v>137</v>
      </c>
      <c r="L196">
        <v>7000</v>
      </c>
      <c r="M196" s="15">
        <v>2</v>
      </c>
      <c r="N196" s="15">
        <v>1</v>
      </c>
      <c r="O196" s="15">
        <v>7000</v>
      </c>
      <c r="P196">
        <v>14000</v>
      </c>
      <c r="Q196">
        <v>7000</v>
      </c>
    </row>
    <row r="197" spans="1:18" x14ac:dyDescent="0.2">
      <c r="A197" t="s">
        <v>1532</v>
      </c>
      <c r="B197">
        <v>27</v>
      </c>
      <c r="C197" s="6">
        <v>196</v>
      </c>
      <c r="D197">
        <v>2022</v>
      </c>
      <c r="E197" t="s">
        <v>1071</v>
      </c>
      <c r="F197" s="3" t="s">
        <v>1072</v>
      </c>
      <c r="G197" t="s">
        <v>1448</v>
      </c>
      <c r="H197" t="s">
        <v>1268</v>
      </c>
      <c r="I197" t="s">
        <v>1073</v>
      </c>
      <c r="J197" t="s">
        <v>13</v>
      </c>
      <c r="K197" t="s">
        <v>137</v>
      </c>
      <c r="L197">
        <v>400</v>
      </c>
      <c r="M197" s="15">
        <v>1</v>
      </c>
      <c r="N197" s="15">
        <v>2</v>
      </c>
      <c r="O197" s="15">
        <v>400</v>
      </c>
      <c r="P197">
        <v>400</v>
      </c>
      <c r="Q197">
        <v>800</v>
      </c>
      <c r="R197" t="s">
        <v>1074</v>
      </c>
    </row>
    <row r="198" spans="1:18" x14ac:dyDescent="0.2">
      <c r="A198" t="s">
        <v>1532</v>
      </c>
      <c r="B198">
        <v>27</v>
      </c>
      <c r="C198">
        <v>197</v>
      </c>
      <c r="D198">
        <v>2021</v>
      </c>
      <c r="E198" t="s">
        <v>1071</v>
      </c>
      <c r="F198" s="3" t="s">
        <v>1076</v>
      </c>
      <c r="G198" t="s">
        <v>1448</v>
      </c>
      <c r="H198" t="s">
        <v>1268</v>
      </c>
      <c r="I198" t="s">
        <v>1075</v>
      </c>
      <c r="J198" t="s">
        <v>0</v>
      </c>
      <c r="K198" t="s">
        <v>137</v>
      </c>
      <c r="L198">
        <v>50</v>
      </c>
      <c r="M198" s="15">
        <v>2</v>
      </c>
      <c r="N198" s="15">
        <v>2</v>
      </c>
      <c r="O198" s="15">
        <v>50</v>
      </c>
      <c r="P198">
        <v>100</v>
      </c>
      <c r="Q198">
        <v>100</v>
      </c>
      <c r="R198" t="s">
        <v>1077</v>
      </c>
    </row>
    <row r="199" spans="1:18" x14ac:dyDescent="0.2">
      <c r="A199" t="s">
        <v>1532</v>
      </c>
      <c r="B199">
        <v>27</v>
      </c>
      <c r="C199" s="6">
        <v>198</v>
      </c>
      <c r="D199">
        <v>2020</v>
      </c>
      <c r="E199" t="s">
        <v>1091</v>
      </c>
      <c r="F199" s="3" t="s">
        <v>805</v>
      </c>
      <c r="G199" t="s">
        <v>1448</v>
      </c>
      <c r="H199" t="s">
        <v>1268</v>
      </c>
      <c r="I199" t="s">
        <v>1092</v>
      </c>
      <c r="J199" t="s">
        <v>1516</v>
      </c>
      <c r="K199" t="s">
        <v>137</v>
      </c>
      <c r="L199">
        <v>1000</v>
      </c>
      <c r="M199" s="15"/>
      <c r="N199" s="15">
        <v>5</v>
      </c>
      <c r="O199" s="15">
        <v>0</v>
      </c>
      <c r="P199">
        <v>0</v>
      </c>
      <c r="Q199">
        <v>5000</v>
      </c>
    </row>
    <row r="200" spans="1:18" x14ac:dyDescent="0.2">
      <c r="A200" t="s">
        <v>1532</v>
      </c>
      <c r="B200">
        <v>27</v>
      </c>
      <c r="C200">
        <v>199</v>
      </c>
      <c r="D200">
        <v>2020</v>
      </c>
      <c r="E200" t="s">
        <v>1096</v>
      </c>
      <c r="F200" s="3" t="s">
        <v>1097</v>
      </c>
      <c r="G200" t="s">
        <v>1448</v>
      </c>
      <c r="H200" t="s">
        <v>1268</v>
      </c>
      <c r="I200" t="s">
        <v>1098</v>
      </c>
      <c r="J200" t="s">
        <v>1516</v>
      </c>
      <c r="K200" t="s">
        <v>137</v>
      </c>
      <c r="L200">
        <v>150</v>
      </c>
      <c r="M200" s="15"/>
      <c r="N200" s="15">
        <v>5</v>
      </c>
      <c r="O200" s="15">
        <v>0</v>
      </c>
      <c r="P200">
        <v>0</v>
      </c>
      <c r="Q200">
        <v>750</v>
      </c>
    </row>
    <row r="201" spans="1:18" x14ac:dyDescent="0.2">
      <c r="A201" t="s">
        <v>1532</v>
      </c>
      <c r="B201">
        <v>27</v>
      </c>
      <c r="C201" s="6">
        <v>200</v>
      </c>
      <c r="D201">
        <v>2020</v>
      </c>
      <c r="E201" t="s">
        <v>424</v>
      </c>
      <c r="F201" s="3" t="s">
        <v>420</v>
      </c>
      <c r="G201" t="s">
        <v>1448</v>
      </c>
      <c r="H201" t="s">
        <v>1268</v>
      </c>
      <c r="I201" t="s">
        <v>1110</v>
      </c>
      <c r="J201" t="s">
        <v>0</v>
      </c>
      <c r="K201" t="s">
        <v>137</v>
      </c>
      <c r="L201">
        <v>2200</v>
      </c>
      <c r="M201" s="15">
        <v>2</v>
      </c>
      <c r="N201" s="15">
        <v>1</v>
      </c>
      <c r="O201" s="15">
        <v>2200</v>
      </c>
      <c r="P201">
        <v>4400</v>
      </c>
      <c r="Q201">
        <v>2200</v>
      </c>
      <c r="R201" t="s">
        <v>1111</v>
      </c>
    </row>
    <row r="202" spans="1:18" x14ac:dyDescent="0.2">
      <c r="A202" t="s">
        <v>1532</v>
      </c>
      <c r="B202">
        <v>27</v>
      </c>
      <c r="C202">
        <v>201</v>
      </c>
      <c r="D202">
        <v>2020</v>
      </c>
      <c r="E202" t="s">
        <v>398</v>
      </c>
      <c r="F202" s="3" t="s">
        <v>463</v>
      </c>
      <c r="G202" t="s">
        <v>1448</v>
      </c>
      <c r="H202" t="s">
        <v>1268</v>
      </c>
      <c r="I202" t="s">
        <v>1107</v>
      </c>
      <c r="J202" t="s">
        <v>0</v>
      </c>
      <c r="K202" t="s">
        <v>137</v>
      </c>
      <c r="L202">
        <v>5000</v>
      </c>
      <c r="M202" s="15">
        <v>2</v>
      </c>
      <c r="N202" s="15">
        <v>1</v>
      </c>
      <c r="O202" s="15">
        <v>5000</v>
      </c>
      <c r="P202">
        <v>10000</v>
      </c>
      <c r="Q202">
        <v>5000</v>
      </c>
      <c r="R202" t="s">
        <v>658</v>
      </c>
    </row>
    <row r="203" spans="1:18" x14ac:dyDescent="0.2">
      <c r="A203" t="s">
        <v>1532</v>
      </c>
      <c r="B203">
        <v>27</v>
      </c>
      <c r="C203" s="6">
        <v>202</v>
      </c>
      <c r="D203">
        <v>2022</v>
      </c>
      <c r="E203" t="s">
        <v>396</v>
      </c>
      <c r="F203" s="3" t="s">
        <v>461</v>
      </c>
      <c r="G203" t="s">
        <v>1448</v>
      </c>
      <c r="H203" t="s">
        <v>1268</v>
      </c>
      <c r="I203" t="s">
        <v>1105</v>
      </c>
      <c r="J203" t="s">
        <v>0</v>
      </c>
      <c r="K203" t="s">
        <v>137</v>
      </c>
      <c r="L203">
        <v>4000</v>
      </c>
      <c r="M203" s="15">
        <v>2</v>
      </c>
      <c r="N203" s="15">
        <v>1</v>
      </c>
      <c r="O203" s="15">
        <v>4000</v>
      </c>
      <c r="P203">
        <v>8000</v>
      </c>
      <c r="Q203">
        <v>4000</v>
      </c>
      <c r="R203" t="s">
        <v>657</v>
      </c>
    </row>
    <row r="204" spans="1:18" x14ac:dyDescent="0.2">
      <c r="A204" t="s">
        <v>1532</v>
      </c>
      <c r="B204">
        <v>27</v>
      </c>
      <c r="C204">
        <v>203</v>
      </c>
      <c r="D204">
        <v>2022</v>
      </c>
      <c r="E204" t="s">
        <v>397</v>
      </c>
      <c r="F204" s="3" t="s">
        <v>462</v>
      </c>
      <c r="G204" t="s">
        <v>1448</v>
      </c>
      <c r="H204" t="s">
        <v>1268</v>
      </c>
      <c r="I204" t="s">
        <v>1106</v>
      </c>
      <c r="J204" t="s">
        <v>0</v>
      </c>
      <c r="K204" t="s">
        <v>137</v>
      </c>
      <c r="L204">
        <v>4000</v>
      </c>
      <c r="M204" s="15">
        <v>2</v>
      </c>
      <c r="N204" s="15">
        <v>1</v>
      </c>
      <c r="O204" s="15">
        <v>4000</v>
      </c>
      <c r="P204">
        <v>8000</v>
      </c>
      <c r="Q204">
        <v>4000</v>
      </c>
      <c r="R204" t="s">
        <v>657</v>
      </c>
    </row>
    <row r="205" spans="1:18" x14ac:dyDescent="0.2">
      <c r="A205" t="s">
        <v>1533</v>
      </c>
      <c r="B205">
        <v>27</v>
      </c>
      <c r="C205" s="6">
        <v>204</v>
      </c>
      <c r="D205">
        <v>2020</v>
      </c>
      <c r="E205" t="s">
        <v>247</v>
      </c>
      <c r="F205" s="3" t="s">
        <v>38</v>
      </c>
      <c r="G205" t="s">
        <v>1453</v>
      </c>
      <c r="H205" t="s">
        <v>255</v>
      </c>
      <c r="I205" t="s">
        <v>1152</v>
      </c>
      <c r="J205" t="s">
        <v>25</v>
      </c>
      <c r="K205" t="s">
        <v>137</v>
      </c>
      <c r="L205">
        <v>20000</v>
      </c>
      <c r="M205" s="15">
        <v>3</v>
      </c>
      <c r="N205" s="15">
        <v>1</v>
      </c>
      <c r="O205" s="15">
        <v>20000</v>
      </c>
      <c r="P205">
        <v>60000</v>
      </c>
      <c r="Q205">
        <v>20000</v>
      </c>
      <c r="R205" t="s">
        <v>601</v>
      </c>
    </row>
    <row r="206" spans="1:18" x14ac:dyDescent="0.2">
      <c r="A206" t="s">
        <v>1533</v>
      </c>
      <c r="B206">
        <v>27</v>
      </c>
      <c r="C206">
        <v>205</v>
      </c>
      <c r="D206">
        <v>2021</v>
      </c>
      <c r="E206" t="s">
        <v>252</v>
      </c>
      <c r="F206" s="3" t="s">
        <v>251</v>
      </c>
      <c r="G206" t="s">
        <v>1453</v>
      </c>
      <c r="H206" t="s">
        <v>255</v>
      </c>
      <c r="I206" t="s">
        <v>1153</v>
      </c>
      <c r="J206" t="s">
        <v>25</v>
      </c>
      <c r="K206" t="s">
        <v>137</v>
      </c>
      <c r="L206">
        <v>2000</v>
      </c>
      <c r="M206" s="15">
        <v>3</v>
      </c>
      <c r="N206" s="15">
        <v>6</v>
      </c>
      <c r="O206" s="15">
        <v>2000</v>
      </c>
      <c r="P206">
        <v>6000</v>
      </c>
      <c r="Q206">
        <v>12000</v>
      </c>
      <c r="R206" t="s">
        <v>602</v>
      </c>
    </row>
    <row r="207" spans="1:18" x14ac:dyDescent="0.2">
      <c r="A207" t="s">
        <v>1533</v>
      </c>
      <c r="B207">
        <v>27</v>
      </c>
      <c r="C207" s="6">
        <v>206</v>
      </c>
      <c r="D207">
        <v>2023</v>
      </c>
      <c r="E207" t="s">
        <v>1003</v>
      </c>
      <c r="F207" s="3" t="s">
        <v>253</v>
      </c>
      <c r="G207" s="3" t="s">
        <v>1453</v>
      </c>
      <c r="H207" t="s">
        <v>255</v>
      </c>
      <c r="I207" t="s">
        <v>1004</v>
      </c>
      <c r="J207" t="s">
        <v>13</v>
      </c>
      <c r="K207" s="3" t="s">
        <v>137</v>
      </c>
      <c r="L207">
        <v>6000</v>
      </c>
      <c r="M207" s="15">
        <v>1</v>
      </c>
      <c r="N207" s="15">
        <v>1</v>
      </c>
      <c r="O207" s="15">
        <v>6000</v>
      </c>
      <c r="P207" s="3">
        <v>6000</v>
      </c>
      <c r="Q207">
        <v>6000</v>
      </c>
      <c r="R207" t="s">
        <v>1361</v>
      </c>
    </row>
  </sheetData>
  <sortState xmlns:xlrd2="http://schemas.microsoft.com/office/spreadsheetml/2017/richdata2" ref="A2:P207">
    <sortCondition ref="A2:A207"/>
  </sortState>
  <pageMargins left="0.75" right="0.75" top="1" bottom="1" header="0.5" footer="0.5"/>
  <pageSetup paperSize="9" orientation="portrait" verticalDpi="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25B9-EFB7-4C55-9F87-B600346B1A46}">
  <sheetPr codeName="Sheet5"/>
  <dimension ref="A1:R193"/>
  <sheetViews>
    <sheetView workbookViewId="0">
      <selection activeCell="B1" sqref="B1:B1048576"/>
    </sheetView>
  </sheetViews>
  <sheetFormatPr defaultRowHeight="11.4" x14ac:dyDescent="0.2"/>
  <cols>
    <col min="1" max="1" width="27.5" customWidth="1"/>
    <col min="2" max="2" width="8.5" customWidth="1"/>
    <col min="3" max="3" width="12.25" customWidth="1"/>
    <col min="4" max="4" width="7.625" customWidth="1"/>
    <col min="5" max="5" width="41.125" customWidth="1"/>
    <col min="6" max="6" width="25.375" customWidth="1"/>
    <col min="7" max="7" width="19" customWidth="1"/>
    <col min="8" max="8" width="25.75" customWidth="1"/>
    <col min="10" max="10" width="7.625" customWidth="1"/>
    <col min="11" max="11" width="25.375" customWidth="1"/>
    <col min="12" max="12" width="17.875" customWidth="1"/>
  </cols>
  <sheetData>
    <row r="1" spans="1:18" x14ac:dyDescent="0.2">
      <c r="A1" s="3" t="s">
        <v>1214</v>
      </c>
      <c r="B1" s="3" t="s">
        <v>1517</v>
      </c>
      <c r="C1" s="3" t="s">
        <v>1518</v>
      </c>
      <c r="D1" s="3" t="s">
        <v>1522</v>
      </c>
      <c r="E1" s="3" t="s">
        <v>1519</v>
      </c>
      <c r="F1" s="3" t="s">
        <v>1521</v>
      </c>
      <c r="G1" s="3" t="s">
        <v>1520</v>
      </c>
      <c r="H1" s="3" t="s">
        <v>1514</v>
      </c>
      <c r="I1" s="3" t="s">
        <v>1523</v>
      </c>
      <c r="J1" s="3" t="s">
        <v>1524</v>
      </c>
      <c r="K1" s="3" t="s">
        <v>1216</v>
      </c>
      <c r="L1" s="3" t="s">
        <v>1215</v>
      </c>
      <c r="M1" s="3" t="s">
        <v>28</v>
      </c>
      <c r="N1" s="3" t="s">
        <v>1002</v>
      </c>
      <c r="O1" s="3" t="s">
        <v>1285</v>
      </c>
      <c r="P1" s="3" t="s">
        <v>1223</v>
      </c>
      <c r="Q1" s="3" t="s">
        <v>1282</v>
      </c>
      <c r="R1" s="3" t="s">
        <v>15</v>
      </c>
    </row>
    <row r="2" spans="1:18" x14ac:dyDescent="0.2">
      <c r="A2" t="s">
        <v>1525</v>
      </c>
      <c r="B2">
        <v>27</v>
      </c>
      <c r="C2">
        <v>2</v>
      </c>
      <c r="D2">
        <v>2021</v>
      </c>
      <c r="E2" s="3" t="s">
        <v>460</v>
      </c>
      <c r="F2" s="6" t="s">
        <v>479</v>
      </c>
      <c r="G2" s="3" t="s">
        <v>1462</v>
      </c>
      <c r="H2" s="3" t="s">
        <v>1233</v>
      </c>
      <c r="I2" s="9" t="s">
        <v>696</v>
      </c>
      <c r="J2" t="s">
        <v>0</v>
      </c>
      <c r="K2" s="3" t="s">
        <v>1205</v>
      </c>
      <c r="L2">
        <v>138086</v>
      </c>
      <c r="M2" s="15">
        <v>2</v>
      </c>
      <c r="N2" s="15">
        <v>1</v>
      </c>
      <c r="O2" s="15">
        <f>IF(ISBLANK(M2),0,L2)</f>
        <v>138086</v>
      </c>
      <c r="P2">
        <f>M2*L2</f>
        <v>276172</v>
      </c>
      <c r="Q2">
        <f>N2*L2</f>
        <v>138086</v>
      </c>
      <c r="R2" s="3" t="s">
        <v>699</v>
      </c>
    </row>
    <row r="3" spans="1:18" x14ac:dyDescent="0.2">
      <c r="A3" t="s">
        <v>1525</v>
      </c>
      <c r="B3">
        <v>27</v>
      </c>
      <c r="C3">
        <v>3</v>
      </c>
      <c r="D3">
        <v>2021</v>
      </c>
      <c r="E3" t="s">
        <v>460</v>
      </c>
      <c r="F3" s="6" t="s">
        <v>478</v>
      </c>
      <c r="G3" s="3" t="s">
        <v>1462</v>
      </c>
      <c r="H3" s="3" t="s">
        <v>1233</v>
      </c>
      <c r="I3" s="9" t="s">
        <v>696</v>
      </c>
      <c r="J3" s="6" t="s">
        <v>0</v>
      </c>
      <c r="K3" s="3" t="s">
        <v>1205</v>
      </c>
      <c r="L3">
        <v>122268</v>
      </c>
      <c r="M3" s="15">
        <v>2</v>
      </c>
      <c r="N3" s="15">
        <v>1</v>
      </c>
      <c r="O3" s="15">
        <f>IF(ISBLANK(M3),0,L3)</f>
        <v>122268</v>
      </c>
      <c r="P3">
        <f>M3*L3</f>
        <v>244536</v>
      </c>
      <c r="Q3">
        <f t="shared" ref="Q3:Q66" si="0">N3*L3</f>
        <v>122268</v>
      </c>
      <c r="R3" s="3" t="s">
        <v>698</v>
      </c>
    </row>
    <row r="4" spans="1:18" x14ac:dyDescent="0.2">
      <c r="A4" t="s">
        <v>1525</v>
      </c>
      <c r="B4">
        <v>27</v>
      </c>
      <c r="C4">
        <v>4</v>
      </c>
      <c r="D4">
        <v>2021</v>
      </c>
      <c r="E4" s="3" t="s">
        <v>697</v>
      </c>
      <c r="F4" t="s">
        <v>54</v>
      </c>
      <c r="G4" s="3" t="s">
        <v>1462</v>
      </c>
      <c r="H4" s="3" t="s">
        <v>1233</v>
      </c>
      <c r="I4" s="9" t="s">
        <v>696</v>
      </c>
      <c r="J4" s="3" t="s">
        <v>13</v>
      </c>
      <c r="K4" s="3" t="s">
        <v>1205</v>
      </c>
      <c r="L4">
        <v>436992</v>
      </c>
      <c r="M4" s="15">
        <v>1.5</v>
      </c>
      <c r="N4" s="15">
        <v>1</v>
      </c>
      <c r="O4" s="15">
        <f>IF(ISBLANK(M4),0,L4)</f>
        <v>436992</v>
      </c>
      <c r="P4">
        <f>M4*L4</f>
        <v>655488</v>
      </c>
      <c r="Q4">
        <f t="shared" si="0"/>
        <v>436992</v>
      </c>
      <c r="R4" s="3" t="s">
        <v>700</v>
      </c>
    </row>
    <row r="5" spans="1:18" x14ac:dyDescent="0.2">
      <c r="A5" t="s">
        <v>1525</v>
      </c>
      <c r="B5">
        <v>27</v>
      </c>
      <c r="C5">
        <v>5</v>
      </c>
      <c r="D5">
        <v>2021</v>
      </c>
      <c r="E5" s="3" t="s">
        <v>697</v>
      </c>
      <c r="F5" t="s">
        <v>56</v>
      </c>
      <c r="G5" s="3" t="s">
        <v>1462</v>
      </c>
      <c r="H5" s="3" t="s">
        <v>1233</v>
      </c>
      <c r="I5" s="9" t="s">
        <v>696</v>
      </c>
      <c r="J5" s="6" t="s">
        <v>0</v>
      </c>
      <c r="K5" s="3" t="s">
        <v>1205</v>
      </c>
      <c r="L5">
        <v>174735</v>
      </c>
      <c r="M5" s="15">
        <v>1.5</v>
      </c>
      <c r="N5" s="15">
        <v>1</v>
      </c>
      <c r="O5" s="15">
        <f>IF(ISBLANK(M5),0,L5)</f>
        <v>174735</v>
      </c>
      <c r="P5">
        <f>M5*L5</f>
        <v>262102.5</v>
      </c>
      <c r="Q5">
        <f t="shared" si="0"/>
        <v>174735</v>
      </c>
      <c r="R5" s="3" t="s">
        <v>702</v>
      </c>
    </row>
    <row r="6" spans="1:18" x14ac:dyDescent="0.2">
      <c r="A6" t="s">
        <v>1525</v>
      </c>
      <c r="B6">
        <v>27</v>
      </c>
      <c r="C6">
        <v>1</v>
      </c>
      <c r="D6">
        <v>2021</v>
      </c>
      <c r="E6" s="6" t="s">
        <v>175</v>
      </c>
      <c r="F6" t="s">
        <v>176</v>
      </c>
      <c r="G6" s="3" t="s">
        <v>1463</v>
      </c>
      <c r="H6" s="3" t="s">
        <v>1234</v>
      </c>
      <c r="I6" s="3" t="s">
        <v>706</v>
      </c>
      <c r="J6" s="6" t="s">
        <v>0</v>
      </c>
      <c r="K6" t="s">
        <v>248</v>
      </c>
      <c r="L6">
        <v>800</v>
      </c>
      <c r="M6" s="15">
        <v>1</v>
      </c>
      <c r="N6" s="15">
        <v>3</v>
      </c>
      <c r="O6" s="15">
        <f>IF(ISBLANK(M6),0,L6)</f>
        <v>800</v>
      </c>
      <c r="P6">
        <f>M6*L6</f>
        <v>800</v>
      </c>
      <c r="Q6">
        <f t="shared" si="0"/>
        <v>2400</v>
      </c>
      <c r="R6" s="3" t="s">
        <v>705</v>
      </c>
    </row>
    <row r="7" spans="1:18" x14ac:dyDescent="0.2">
      <c r="A7" t="s">
        <v>1526</v>
      </c>
      <c r="B7">
        <v>27</v>
      </c>
      <c r="C7">
        <v>6</v>
      </c>
      <c r="D7">
        <v>2021</v>
      </c>
      <c r="E7" s="3" t="s">
        <v>1241</v>
      </c>
      <c r="F7" s="3" t="s">
        <v>742</v>
      </c>
      <c r="G7" s="3" t="s">
        <v>1465</v>
      </c>
      <c r="H7" s="3" t="s">
        <v>1242</v>
      </c>
      <c r="I7" s="3" t="s">
        <v>743</v>
      </c>
      <c r="J7" s="6" t="s">
        <v>0</v>
      </c>
      <c r="K7" t="s">
        <v>137</v>
      </c>
      <c r="L7">
        <v>16000</v>
      </c>
      <c r="M7" s="15">
        <v>2</v>
      </c>
      <c r="N7" s="15">
        <v>3</v>
      </c>
      <c r="O7" s="15">
        <f>IF(ISBLANK(M7),0,L7)</f>
        <v>16000</v>
      </c>
      <c r="P7">
        <f>M7*L7</f>
        <v>32000</v>
      </c>
      <c r="Q7">
        <f t="shared" si="0"/>
        <v>48000</v>
      </c>
      <c r="R7" s="6" t="s">
        <v>517</v>
      </c>
    </row>
    <row r="8" spans="1:18" x14ac:dyDescent="0.2">
      <c r="A8" t="s">
        <v>1526</v>
      </c>
      <c r="B8">
        <v>27</v>
      </c>
      <c r="C8">
        <v>10</v>
      </c>
      <c r="D8">
        <v>2021</v>
      </c>
      <c r="E8" s="3" t="s">
        <v>897</v>
      </c>
      <c r="F8" s="3" t="s">
        <v>898</v>
      </c>
      <c r="G8" s="3" t="s">
        <v>1464</v>
      </c>
      <c r="H8" s="3" t="s">
        <v>1235</v>
      </c>
      <c r="I8" s="3" t="s">
        <v>896</v>
      </c>
      <c r="J8" s="3" t="s">
        <v>0</v>
      </c>
      <c r="K8" t="s">
        <v>248</v>
      </c>
      <c r="L8">
        <v>2000</v>
      </c>
      <c r="M8" s="15">
        <v>2</v>
      </c>
      <c r="N8" s="15">
        <v>3</v>
      </c>
      <c r="O8" s="15">
        <f>IF(ISBLANK(M8),0,L8)</f>
        <v>2000</v>
      </c>
      <c r="P8">
        <f>M8*L8</f>
        <v>4000</v>
      </c>
      <c r="Q8">
        <f t="shared" si="0"/>
        <v>6000</v>
      </c>
      <c r="R8" s="3" t="s">
        <v>895</v>
      </c>
    </row>
    <row r="9" spans="1:18" x14ac:dyDescent="0.2">
      <c r="A9" t="s">
        <v>1526</v>
      </c>
      <c r="B9">
        <v>27</v>
      </c>
      <c r="C9">
        <v>13</v>
      </c>
      <c r="D9">
        <v>2020</v>
      </c>
      <c r="E9" s="3" t="s">
        <v>1222</v>
      </c>
      <c r="F9" t="s">
        <v>62</v>
      </c>
      <c r="G9" s="3" t="s">
        <v>1466</v>
      </c>
      <c r="H9" s="3" t="s">
        <v>1236</v>
      </c>
      <c r="I9" s="3" t="s">
        <v>820</v>
      </c>
      <c r="J9" s="6" t="s">
        <v>0</v>
      </c>
      <c r="K9" t="s">
        <v>137</v>
      </c>
      <c r="L9">
        <v>1500</v>
      </c>
      <c r="M9" s="15">
        <v>2</v>
      </c>
      <c r="N9" s="15">
        <v>3</v>
      </c>
      <c r="O9" s="15">
        <f>IF(ISBLANK(M9),0,L9)</f>
        <v>1500</v>
      </c>
      <c r="P9">
        <f>M9*L9</f>
        <v>3000</v>
      </c>
      <c r="Q9">
        <f t="shared" si="0"/>
        <v>4500</v>
      </c>
      <c r="R9" s="3" t="s">
        <v>821</v>
      </c>
    </row>
    <row r="10" spans="1:18" x14ac:dyDescent="0.2">
      <c r="A10" t="s">
        <v>1526</v>
      </c>
      <c r="B10">
        <v>27</v>
      </c>
      <c r="C10">
        <v>12</v>
      </c>
      <c r="D10">
        <v>2020</v>
      </c>
      <c r="E10" s="3" t="s">
        <v>816</v>
      </c>
      <c r="F10" s="6" t="s">
        <v>118</v>
      </c>
      <c r="G10" s="3" t="s">
        <v>1466</v>
      </c>
      <c r="H10" s="3" t="s">
        <v>1236</v>
      </c>
      <c r="I10" s="3" t="s">
        <v>818</v>
      </c>
      <c r="J10" s="6" t="s">
        <v>0</v>
      </c>
      <c r="K10" t="s">
        <v>137</v>
      </c>
      <c r="L10">
        <v>40000</v>
      </c>
      <c r="M10" s="15">
        <v>2</v>
      </c>
      <c r="N10" s="15">
        <v>3</v>
      </c>
      <c r="O10" s="15">
        <f>IF(ISBLANK(M10),0,L10)</f>
        <v>40000</v>
      </c>
      <c r="P10">
        <f>M10*L10</f>
        <v>80000</v>
      </c>
      <c r="Q10">
        <f t="shared" si="0"/>
        <v>120000</v>
      </c>
      <c r="R10" s="3" t="s">
        <v>817</v>
      </c>
    </row>
    <row r="11" spans="1:18" x14ac:dyDescent="0.2">
      <c r="A11" t="s">
        <v>1526</v>
      </c>
      <c r="B11">
        <v>27</v>
      </c>
      <c r="C11">
        <v>16</v>
      </c>
      <c r="D11">
        <v>2021</v>
      </c>
      <c r="E11" s="3" t="s">
        <v>748</v>
      </c>
      <c r="F11" s="3" t="s">
        <v>749</v>
      </c>
      <c r="G11" s="3" t="s">
        <v>1468</v>
      </c>
      <c r="H11" s="3" t="s">
        <v>1281</v>
      </c>
      <c r="I11" s="3" t="s">
        <v>750</v>
      </c>
      <c r="J11" s="3" t="s">
        <v>0</v>
      </c>
      <c r="K11" t="s">
        <v>137</v>
      </c>
      <c r="L11">
        <v>3000</v>
      </c>
      <c r="M11" s="15">
        <v>2</v>
      </c>
      <c r="N11" s="15">
        <v>3</v>
      </c>
      <c r="O11" s="15">
        <f>IF(ISBLANK(M11),0,L11)</f>
        <v>3000</v>
      </c>
      <c r="P11">
        <f>M11*L11</f>
        <v>6000</v>
      </c>
      <c r="Q11">
        <f t="shared" si="0"/>
        <v>9000</v>
      </c>
      <c r="R11" s="3" t="s">
        <v>751</v>
      </c>
    </row>
    <row r="12" spans="1:18" x14ac:dyDescent="0.2">
      <c r="A12" t="s">
        <v>1526</v>
      </c>
      <c r="B12">
        <v>27</v>
      </c>
      <c r="C12">
        <v>17</v>
      </c>
      <c r="D12">
        <v>2021</v>
      </c>
      <c r="E12" s="3" t="s">
        <v>745</v>
      </c>
      <c r="F12" s="3" t="s">
        <v>744</v>
      </c>
      <c r="G12" s="3" t="s">
        <v>1468</v>
      </c>
      <c r="H12" s="3" t="s">
        <v>1281</v>
      </c>
      <c r="I12" s="3" t="s">
        <v>746</v>
      </c>
      <c r="J12" s="3" t="s">
        <v>0</v>
      </c>
      <c r="K12" t="s">
        <v>137</v>
      </c>
      <c r="L12">
        <v>10000</v>
      </c>
      <c r="M12" s="15">
        <v>2</v>
      </c>
      <c r="N12" s="15">
        <v>3</v>
      </c>
      <c r="O12" s="15">
        <f>IF(ISBLANK(M12),0,L12)</f>
        <v>10000</v>
      </c>
      <c r="P12">
        <f>M12*L12</f>
        <v>20000</v>
      </c>
      <c r="Q12">
        <f t="shared" si="0"/>
        <v>30000</v>
      </c>
      <c r="R12" s="3" t="s">
        <v>747</v>
      </c>
    </row>
    <row r="13" spans="1:18" x14ac:dyDescent="0.2">
      <c r="A13" t="s">
        <v>1526</v>
      </c>
      <c r="B13">
        <v>27</v>
      </c>
      <c r="C13">
        <v>18</v>
      </c>
      <c r="D13">
        <v>2021</v>
      </c>
      <c r="E13" s="3" t="s">
        <v>1243</v>
      </c>
      <c r="F13" t="s">
        <v>329</v>
      </c>
      <c r="G13" s="3" t="s">
        <v>1469</v>
      </c>
      <c r="H13" s="3" t="s">
        <v>1237</v>
      </c>
      <c r="I13" s="3" t="s">
        <v>825</v>
      </c>
      <c r="J13" t="s">
        <v>0</v>
      </c>
      <c r="K13" t="s">
        <v>137</v>
      </c>
      <c r="L13">
        <v>1000</v>
      </c>
      <c r="M13" s="15">
        <v>2</v>
      </c>
      <c r="N13" s="15">
        <v>1</v>
      </c>
      <c r="O13" s="15">
        <f>IF(ISBLANK(M13),0,L13)</f>
        <v>1000</v>
      </c>
      <c r="P13">
        <f>M13*L13</f>
        <v>2000</v>
      </c>
      <c r="Q13">
        <f t="shared" si="0"/>
        <v>1000</v>
      </c>
      <c r="R13" s="3" t="s">
        <v>525</v>
      </c>
    </row>
    <row r="14" spans="1:18" x14ac:dyDescent="0.2">
      <c r="A14" t="s">
        <v>1526</v>
      </c>
      <c r="B14">
        <v>27</v>
      </c>
      <c r="C14">
        <v>19</v>
      </c>
      <c r="D14">
        <v>2021</v>
      </c>
      <c r="E14" s="3" t="s">
        <v>1244</v>
      </c>
      <c r="F14" t="s">
        <v>376</v>
      </c>
      <c r="G14" s="3" t="s">
        <v>1469</v>
      </c>
      <c r="H14" s="3" t="s">
        <v>1237</v>
      </c>
      <c r="I14" s="3" t="s">
        <v>758</v>
      </c>
      <c r="J14" s="3" t="s">
        <v>1516</v>
      </c>
      <c r="K14" t="s">
        <v>137</v>
      </c>
      <c r="L14">
        <v>800</v>
      </c>
      <c r="M14" s="15"/>
      <c r="N14" s="15">
        <v>5</v>
      </c>
      <c r="O14" s="15">
        <f>IF(ISBLANK(M14),0,L14)</f>
        <v>0</v>
      </c>
      <c r="Q14">
        <f t="shared" si="0"/>
        <v>4000</v>
      </c>
      <c r="R14" s="3" t="s">
        <v>759</v>
      </c>
    </row>
    <row r="15" spans="1:18" x14ac:dyDescent="0.2">
      <c r="A15" t="s">
        <v>1526</v>
      </c>
      <c r="B15">
        <v>27</v>
      </c>
      <c r="C15">
        <v>21</v>
      </c>
      <c r="D15">
        <v>2021</v>
      </c>
      <c r="E15" t="s">
        <v>141</v>
      </c>
      <c r="F15" t="s">
        <v>38</v>
      </c>
      <c r="G15" s="3" t="s">
        <v>1477</v>
      </c>
      <c r="H15" t="s">
        <v>141</v>
      </c>
      <c r="I15" s="3" t="s">
        <v>754</v>
      </c>
      <c r="J15" s="6" t="s">
        <v>0</v>
      </c>
      <c r="K15" t="s">
        <v>137</v>
      </c>
      <c r="L15">
        <v>20000</v>
      </c>
      <c r="M15" s="15">
        <v>2</v>
      </c>
      <c r="N15" s="15">
        <v>1</v>
      </c>
      <c r="O15" s="15">
        <f>IF(ISBLANK(M15),0,L15)</f>
        <v>20000</v>
      </c>
      <c r="P15">
        <f>M15*L15</f>
        <v>40000</v>
      </c>
      <c r="Q15">
        <f t="shared" si="0"/>
        <v>20000</v>
      </c>
      <c r="R15" s="3" t="s">
        <v>755</v>
      </c>
    </row>
    <row r="16" spans="1:18" x14ac:dyDescent="0.2">
      <c r="A16" t="s">
        <v>1526</v>
      </c>
      <c r="B16">
        <v>27</v>
      </c>
      <c r="C16">
        <v>20</v>
      </c>
      <c r="D16">
        <v>2021</v>
      </c>
      <c r="E16" t="s">
        <v>141</v>
      </c>
      <c r="F16" t="s">
        <v>143</v>
      </c>
      <c r="G16" s="3" t="s">
        <v>1477</v>
      </c>
      <c r="H16" t="s">
        <v>141</v>
      </c>
      <c r="I16" s="3" t="s">
        <v>756</v>
      </c>
      <c r="J16" s="3" t="s">
        <v>0</v>
      </c>
      <c r="K16" t="s">
        <v>137</v>
      </c>
      <c r="L16">
        <v>30000</v>
      </c>
      <c r="M16" s="15">
        <v>1</v>
      </c>
      <c r="N16" s="15">
        <v>1</v>
      </c>
      <c r="O16" s="15">
        <f>IF(ISBLANK(M16),0,L16)</f>
        <v>30000</v>
      </c>
      <c r="P16">
        <f>M16*L16</f>
        <v>30000</v>
      </c>
      <c r="Q16">
        <f t="shared" si="0"/>
        <v>30000</v>
      </c>
      <c r="R16" s="3" t="s">
        <v>757</v>
      </c>
    </row>
    <row r="17" spans="1:18" ht="12" customHeight="1" x14ac:dyDescent="0.2">
      <c r="A17" t="s">
        <v>1526</v>
      </c>
      <c r="B17">
        <v>27</v>
      </c>
      <c r="C17">
        <v>25</v>
      </c>
      <c r="D17">
        <v>2021</v>
      </c>
      <c r="E17" s="3" t="s">
        <v>824</v>
      </c>
      <c r="F17" s="3" t="s">
        <v>1421</v>
      </c>
      <c r="G17" s="3" t="s">
        <v>1461</v>
      </c>
      <c r="H17" s="3" t="s">
        <v>1238</v>
      </c>
      <c r="I17" s="3" t="s">
        <v>763</v>
      </c>
      <c r="J17" s="3" t="s">
        <v>0</v>
      </c>
      <c r="K17" t="s">
        <v>137</v>
      </c>
      <c r="L17">
        <v>4000</v>
      </c>
      <c r="M17" s="15">
        <v>2</v>
      </c>
      <c r="N17" s="15">
        <v>3</v>
      </c>
      <c r="O17" s="15">
        <f>IF(ISBLANK(M17),0,L17)</f>
        <v>4000</v>
      </c>
      <c r="P17">
        <f>M17*L17</f>
        <v>8000</v>
      </c>
      <c r="Q17">
        <f t="shared" si="0"/>
        <v>12000</v>
      </c>
      <c r="R17" s="3" t="s">
        <v>764</v>
      </c>
    </row>
    <row r="18" spans="1:18" x14ac:dyDescent="0.2">
      <c r="A18" t="s">
        <v>1526</v>
      </c>
      <c r="B18">
        <v>27</v>
      </c>
      <c r="C18">
        <v>26</v>
      </c>
      <c r="D18">
        <v>2021</v>
      </c>
      <c r="E18" s="3" t="s">
        <v>765</v>
      </c>
      <c r="F18" s="6" t="s">
        <v>531</v>
      </c>
      <c r="G18" s="3" t="s">
        <v>1470</v>
      </c>
      <c r="H18" s="3" t="s">
        <v>1280</v>
      </c>
      <c r="I18" s="3" t="s">
        <v>766</v>
      </c>
      <c r="J18" s="6" t="s">
        <v>25</v>
      </c>
      <c r="K18" t="s">
        <v>137</v>
      </c>
      <c r="L18">
        <v>3000</v>
      </c>
      <c r="M18" s="15">
        <v>3</v>
      </c>
      <c r="N18" s="15">
        <v>1</v>
      </c>
      <c r="O18" s="15">
        <f>IF(ISBLANK(M18),0,L18)</f>
        <v>3000</v>
      </c>
      <c r="P18">
        <f>M18*L18</f>
        <v>9000</v>
      </c>
      <c r="Q18">
        <f t="shared" si="0"/>
        <v>3000</v>
      </c>
      <c r="R18" s="3" t="s">
        <v>767</v>
      </c>
    </row>
    <row r="19" spans="1:18" x14ac:dyDescent="0.2">
      <c r="A19" t="s">
        <v>1526</v>
      </c>
      <c r="B19">
        <v>27</v>
      </c>
      <c r="C19">
        <v>27</v>
      </c>
      <c r="D19">
        <v>2021</v>
      </c>
      <c r="E19" s="3" t="s">
        <v>770</v>
      </c>
      <c r="F19" s="3" t="s">
        <v>329</v>
      </c>
      <c r="G19" s="3" t="s">
        <v>1471</v>
      </c>
      <c r="H19" s="3" t="s">
        <v>1239</v>
      </c>
      <c r="I19" s="3" t="s">
        <v>771</v>
      </c>
      <c r="J19" s="6" t="s">
        <v>0</v>
      </c>
      <c r="K19" t="s">
        <v>137</v>
      </c>
      <c r="L19">
        <v>300</v>
      </c>
      <c r="M19" s="15">
        <v>2</v>
      </c>
      <c r="N19" s="15">
        <v>1</v>
      </c>
      <c r="O19" s="15">
        <f>IF(ISBLANK(M19),0,L19)</f>
        <v>300</v>
      </c>
      <c r="P19">
        <f>M19*L19</f>
        <v>600</v>
      </c>
      <c r="Q19">
        <f t="shared" si="0"/>
        <v>300</v>
      </c>
      <c r="R19" s="3" t="s">
        <v>772</v>
      </c>
    </row>
    <row r="20" spans="1:18" x14ac:dyDescent="0.2">
      <c r="A20" t="s">
        <v>1526</v>
      </c>
      <c r="B20">
        <v>27</v>
      </c>
      <c r="C20">
        <v>28</v>
      </c>
      <c r="D20">
        <v>2021</v>
      </c>
      <c r="E20" s="3" t="s">
        <v>823</v>
      </c>
      <c r="F20" t="s">
        <v>376</v>
      </c>
      <c r="G20" s="3" t="s">
        <v>1471</v>
      </c>
      <c r="H20" s="3" t="s">
        <v>1239</v>
      </c>
      <c r="I20" s="3" t="s">
        <v>768</v>
      </c>
      <c r="J20" s="3" t="s">
        <v>0</v>
      </c>
      <c r="K20" t="s">
        <v>137</v>
      </c>
      <c r="L20">
        <v>15000</v>
      </c>
      <c r="M20" s="15">
        <v>2</v>
      </c>
      <c r="N20" s="15">
        <v>1</v>
      </c>
      <c r="O20" s="15">
        <f>IF(ISBLANK(M20),0,L20)</f>
        <v>15000</v>
      </c>
      <c r="P20">
        <f>M20*L20</f>
        <v>30000</v>
      </c>
      <c r="Q20">
        <f t="shared" si="0"/>
        <v>15000</v>
      </c>
      <c r="R20" s="3" t="s">
        <v>769</v>
      </c>
    </row>
    <row r="21" spans="1:18" x14ac:dyDescent="0.2">
      <c r="A21" t="s">
        <v>1526</v>
      </c>
      <c r="B21">
        <v>27</v>
      </c>
      <c r="C21">
        <v>29</v>
      </c>
      <c r="D21">
        <v>2021</v>
      </c>
      <c r="E21" s="3" t="s">
        <v>1231</v>
      </c>
      <c r="F21" s="6" t="s">
        <v>118</v>
      </c>
      <c r="G21" s="3" t="s">
        <v>1467</v>
      </c>
      <c r="H21" s="3" t="s">
        <v>1232</v>
      </c>
      <c r="I21" s="3" t="s">
        <v>752</v>
      </c>
      <c r="J21" s="6" t="s">
        <v>0</v>
      </c>
      <c r="K21" t="s">
        <v>137</v>
      </c>
      <c r="L21">
        <v>3000</v>
      </c>
      <c r="M21" s="15">
        <v>2</v>
      </c>
      <c r="N21" s="15">
        <v>3</v>
      </c>
      <c r="O21" s="15">
        <f>IF(ISBLANK(M21),0,L21)</f>
        <v>3000</v>
      </c>
      <c r="P21">
        <f>M21*L21</f>
        <v>6000</v>
      </c>
      <c r="Q21">
        <f t="shared" si="0"/>
        <v>9000</v>
      </c>
      <c r="R21" s="3" t="s">
        <v>753</v>
      </c>
    </row>
    <row r="22" spans="1:18" x14ac:dyDescent="0.2">
      <c r="A22" t="s">
        <v>1526</v>
      </c>
      <c r="B22">
        <v>27</v>
      </c>
      <c r="C22">
        <v>31</v>
      </c>
      <c r="D22">
        <v>2020</v>
      </c>
      <c r="E22" t="s">
        <v>523</v>
      </c>
      <c r="F22" s="6" t="s">
        <v>102</v>
      </c>
      <c r="G22" s="3" t="s">
        <v>1470</v>
      </c>
      <c r="H22" s="3" t="s">
        <v>1280</v>
      </c>
      <c r="I22" s="3" t="s">
        <v>814</v>
      </c>
      <c r="J22" s="3" t="s">
        <v>0</v>
      </c>
      <c r="K22" t="s">
        <v>137</v>
      </c>
      <c r="L22">
        <v>500</v>
      </c>
      <c r="M22" s="15">
        <v>2</v>
      </c>
      <c r="N22" s="15">
        <v>3</v>
      </c>
      <c r="O22" s="15">
        <f>IF(ISBLANK(M22),0,L22)</f>
        <v>500</v>
      </c>
      <c r="P22">
        <f>M22*L22</f>
        <v>1000</v>
      </c>
      <c r="Q22">
        <f t="shared" si="0"/>
        <v>1500</v>
      </c>
      <c r="R22" s="3" t="s">
        <v>815</v>
      </c>
    </row>
    <row r="23" spans="1:18" x14ac:dyDescent="0.2">
      <c r="A23" t="s">
        <v>1526</v>
      </c>
      <c r="B23">
        <v>27</v>
      </c>
      <c r="C23">
        <v>32</v>
      </c>
      <c r="D23">
        <v>2021</v>
      </c>
      <c r="E23" s="3" t="s">
        <v>790</v>
      </c>
      <c r="F23" t="s">
        <v>151</v>
      </c>
      <c r="G23" s="3" t="s">
        <v>1478</v>
      </c>
      <c r="H23" t="s">
        <v>1245</v>
      </c>
      <c r="I23" s="3" t="s">
        <v>792</v>
      </c>
      <c r="J23" s="6" t="s">
        <v>0</v>
      </c>
      <c r="K23" t="s">
        <v>137</v>
      </c>
      <c r="L23">
        <v>4000</v>
      </c>
      <c r="M23" s="15">
        <v>2</v>
      </c>
      <c r="N23" s="15">
        <v>1</v>
      </c>
      <c r="O23" s="15">
        <f>IF(ISBLANK(M23),0,L23)</f>
        <v>4000</v>
      </c>
      <c r="P23">
        <f>M23*L23</f>
        <v>8000</v>
      </c>
      <c r="Q23">
        <f t="shared" si="0"/>
        <v>4000</v>
      </c>
      <c r="R23" s="3" t="s">
        <v>791</v>
      </c>
    </row>
    <row r="24" spans="1:18" x14ac:dyDescent="0.2">
      <c r="A24" t="s">
        <v>1526</v>
      </c>
      <c r="B24">
        <v>27</v>
      </c>
      <c r="C24">
        <v>33</v>
      </c>
      <c r="D24">
        <v>2021</v>
      </c>
      <c r="E24" s="3" t="s">
        <v>793</v>
      </c>
      <c r="F24" s="6" t="s">
        <v>329</v>
      </c>
      <c r="G24" s="3" t="s">
        <v>1478</v>
      </c>
      <c r="H24" t="s">
        <v>1245</v>
      </c>
      <c r="I24" s="3" t="s">
        <v>794</v>
      </c>
      <c r="J24" s="3" t="s">
        <v>0</v>
      </c>
      <c r="K24" t="s">
        <v>137</v>
      </c>
      <c r="L24">
        <v>500</v>
      </c>
      <c r="M24" s="15">
        <v>2</v>
      </c>
      <c r="N24" s="15">
        <v>3</v>
      </c>
      <c r="O24" s="15">
        <f>IF(ISBLANK(M24),0,L24)</f>
        <v>500</v>
      </c>
      <c r="P24">
        <f>M24*L24</f>
        <v>1000</v>
      </c>
      <c r="Q24">
        <f t="shared" si="0"/>
        <v>1500</v>
      </c>
      <c r="R24" s="3" t="s">
        <v>795</v>
      </c>
    </row>
    <row r="25" spans="1:18" ht="12" customHeight="1" x14ac:dyDescent="0.2">
      <c r="A25" t="s">
        <v>1526</v>
      </c>
      <c r="B25">
        <v>27</v>
      </c>
      <c r="C25">
        <v>34</v>
      </c>
      <c r="D25">
        <v>2021</v>
      </c>
      <c r="E25" s="3" t="s">
        <v>786</v>
      </c>
      <c r="F25" t="s">
        <v>154</v>
      </c>
      <c r="G25" s="3" t="s">
        <v>1478</v>
      </c>
      <c r="H25" t="s">
        <v>1245</v>
      </c>
      <c r="I25" s="3" t="s">
        <v>787</v>
      </c>
      <c r="J25" t="s">
        <v>0</v>
      </c>
      <c r="K25" t="s">
        <v>137</v>
      </c>
      <c r="L25">
        <v>1000</v>
      </c>
      <c r="M25" s="15">
        <v>2</v>
      </c>
      <c r="N25" s="15">
        <v>1</v>
      </c>
      <c r="O25" s="15">
        <f>IF(ISBLANK(M25),0,L25)</f>
        <v>1000</v>
      </c>
      <c r="P25">
        <f>M25*L25</f>
        <v>2000</v>
      </c>
      <c r="Q25">
        <f t="shared" si="0"/>
        <v>1000</v>
      </c>
      <c r="R25" s="6" t="s">
        <v>543</v>
      </c>
    </row>
    <row r="26" spans="1:18" x14ac:dyDescent="0.2">
      <c r="A26" t="s">
        <v>1526</v>
      </c>
      <c r="B26">
        <v>27</v>
      </c>
      <c r="C26">
        <v>35</v>
      </c>
      <c r="D26">
        <v>2021</v>
      </c>
      <c r="E26" s="3" t="s">
        <v>788</v>
      </c>
      <c r="F26" t="s">
        <v>149</v>
      </c>
      <c r="G26" s="3" t="s">
        <v>1478</v>
      </c>
      <c r="H26" t="s">
        <v>1245</v>
      </c>
      <c r="I26" s="3" t="s">
        <v>789</v>
      </c>
      <c r="J26" s="3" t="s">
        <v>1516</v>
      </c>
      <c r="K26" t="s">
        <v>137</v>
      </c>
      <c r="L26">
        <v>300</v>
      </c>
      <c r="M26" s="15"/>
      <c r="N26" s="15">
        <v>5</v>
      </c>
      <c r="O26" s="15">
        <f>IF(ISBLANK(M26),0,L26)</f>
        <v>0</v>
      </c>
      <c r="Q26">
        <f t="shared" si="0"/>
        <v>1500</v>
      </c>
      <c r="R26" s="3" t="s">
        <v>538</v>
      </c>
    </row>
    <row r="27" spans="1:18" x14ac:dyDescent="0.2">
      <c r="A27" t="s">
        <v>1526</v>
      </c>
      <c r="B27">
        <v>27</v>
      </c>
      <c r="C27">
        <v>36</v>
      </c>
      <c r="D27">
        <v>2021</v>
      </c>
      <c r="E27" s="3" t="s">
        <v>783</v>
      </c>
      <c r="F27" t="s">
        <v>158</v>
      </c>
      <c r="G27" s="3" t="s">
        <v>1478</v>
      </c>
      <c r="H27" t="s">
        <v>1245</v>
      </c>
      <c r="I27" s="3" t="s">
        <v>781</v>
      </c>
      <c r="J27" s="6" t="s">
        <v>0</v>
      </c>
      <c r="K27" t="s">
        <v>137</v>
      </c>
      <c r="L27">
        <v>4000</v>
      </c>
      <c r="M27" s="15">
        <v>2</v>
      </c>
      <c r="N27" s="15">
        <v>1</v>
      </c>
      <c r="O27" s="15">
        <f>IF(ISBLANK(M27),0,L27)</f>
        <v>4000</v>
      </c>
      <c r="P27">
        <f>M27*L27</f>
        <v>8000</v>
      </c>
      <c r="Q27">
        <f t="shared" si="0"/>
        <v>4000</v>
      </c>
      <c r="R27" s="3" t="s">
        <v>782</v>
      </c>
    </row>
    <row r="28" spans="1:18" x14ac:dyDescent="0.2">
      <c r="A28" t="s">
        <v>1526</v>
      </c>
      <c r="B28">
        <v>27</v>
      </c>
      <c r="C28">
        <v>37</v>
      </c>
      <c r="D28">
        <v>2021</v>
      </c>
      <c r="E28" s="3" t="s">
        <v>776</v>
      </c>
      <c r="F28" t="s">
        <v>96</v>
      </c>
      <c r="G28" s="3" t="s">
        <v>1478</v>
      </c>
      <c r="H28" t="s">
        <v>1245</v>
      </c>
      <c r="I28" s="3" t="s">
        <v>777</v>
      </c>
      <c r="J28" s="3" t="s">
        <v>0</v>
      </c>
      <c r="K28" t="s">
        <v>137</v>
      </c>
      <c r="L28">
        <v>1000</v>
      </c>
      <c r="M28" s="15">
        <v>2</v>
      </c>
      <c r="N28" s="15">
        <v>1</v>
      </c>
      <c r="O28" s="15">
        <f>IF(ISBLANK(M28),0,L28)</f>
        <v>1000</v>
      </c>
      <c r="P28">
        <f>M28*L28</f>
        <v>2000</v>
      </c>
      <c r="Q28">
        <f t="shared" si="0"/>
        <v>1000</v>
      </c>
      <c r="R28" s="3" t="s">
        <v>778</v>
      </c>
    </row>
    <row r="29" spans="1:18" ht="12" customHeight="1" x14ac:dyDescent="0.2">
      <c r="A29" t="s">
        <v>1526</v>
      </c>
      <c r="B29">
        <v>27</v>
      </c>
      <c r="C29">
        <v>38</v>
      </c>
      <c r="D29">
        <v>2021</v>
      </c>
      <c r="E29" s="3" t="s">
        <v>773</v>
      </c>
      <c r="F29" t="s">
        <v>70</v>
      </c>
      <c r="G29" s="3" t="s">
        <v>1478</v>
      </c>
      <c r="H29" t="s">
        <v>1245</v>
      </c>
      <c r="I29" s="3" t="s">
        <v>775</v>
      </c>
      <c r="J29" t="s">
        <v>0</v>
      </c>
      <c r="K29" t="s">
        <v>137</v>
      </c>
      <c r="L29">
        <v>10000</v>
      </c>
      <c r="M29" s="15">
        <v>2</v>
      </c>
      <c r="N29" s="15">
        <v>1</v>
      </c>
      <c r="O29" s="15">
        <f>IF(ISBLANK(M29),0,L29)</f>
        <v>10000</v>
      </c>
      <c r="P29">
        <f>M29*L29</f>
        <v>20000</v>
      </c>
      <c r="Q29">
        <f t="shared" si="0"/>
        <v>10000</v>
      </c>
      <c r="R29" s="3" t="s">
        <v>774</v>
      </c>
    </row>
    <row r="30" spans="1:18" x14ac:dyDescent="0.2">
      <c r="A30" t="s">
        <v>1526</v>
      </c>
      <c r="B30">
        <v>27</v>
      </c>
      <c r="C30">
        <v>39</v>
      </c>
      <c r="D30">
        <v>2021</v>
      </c>
      <c r="E30" s="3" t="s">
        <v>797</v>
      </c>
      <c r="F30" s="3" t="s">
        <v>798</v>
      </c>
      <c r="G30" s="3" t="s">
        <v>1478</v>
      </c>
      <c r="H30" t="s">
        <v>1245</v>
      </c>
      <c r="I30" s="3" t="s">
        <v>799</v>
      </c>
      <c r="J30" s="3" t="s">
        <v>0</v>
      </c>
      <c r="K30" t="s">
        <v>137</v>
      </c>
      <c r="L30">
        <v>500</v>
      </c>
      <c r="M30" s="15">
        <v>2</v>
      </c>
      <c r="N30" s="15">
        <v>1</v>
      </c>
      <c r="O30" s="15">
        <f>IF(ISBLANK(M30),0,L30)</f>
        <v>500</v>
      </c>
      <c r="P30">
        <f>M30*L30</f>
        <v>1000</v>
      </c>
      <c r="Q30">
        <f t="shared" si="0"/>
        <v>500</v>
      </c>
      <c r="R30" s="3" t="s">
        <v>800</v>
      </c>
    </row>
    <row r="31" spans="1:18" x14ac:dyDescent="0.2">
      <c r="A31" t="s">
        <v>1526</v>
      </c>
      <c r="B31">
        <v>27</v>
      </c>
      <c r="C31">
        <v>40</v>
      </c>
      <c r="D31">
        <v>2021</v>
      </c>
      <c r="E31" s="3" t="s">
        <v>779</v>
      </c>
      <c r="F31" t="s">
        <v>145</v>
      </c>
      <c r="G31" s="3" t="s">
        <v>1478</v>
      </c>
      <c r="H31" t="s">
        <v>1245</v>
      </c>
      <c r="I31" s="3" t="s">
        <v>780</v>
      </c>
      <c r="J31" s="3" t="s">
        <v>1516</v>
      </c>
      <c r="K31" t="s">
        <v>137</v>
      </c>
      <c r="L31">
        <v>50</v>
      </c>
      <c r="M31" s="15"/>
      <c r="N31" s="15">
        <v>6</v>
      </c>
      <c r="O31" s="15">
        <f>IF(ISBLANK(M31),0,L31)</f>
        <v>0</v>
      </c>
      <c r="P31">
        <f>M31*L31</f>
        <v>0</v>
      </c>
      <c r="Q31">
        <f t="shared" si="0"/>
        <v>300</v>
      </c>
      <c r="R31" s="6" t="s">
        <v>533</v>
      </c>
    </row>
    <row r="32" spans="1:18" x14ac:dyDescent="0.2">
      <c r="A32" t="s">
        <v>1526</v>
      </c>
      <c r="B32">
        <v>27</v>
      </c>
      <c r="C32">
        <v>41</v>
      </c>
      <c r="D32">
        <v>2021</v>
      </c>
      <c r="E32" s="3" t="s">
        <v>784</v>
      </c>
      <c r="F32" t="s">
        <v>160</v>
      </c>
      <c r="G32" s="3" t="s">
        <v>1478</v>
      </c>
      <c r="H32" t="s">
        <v>1245</v>
      </c>
      <c r="I32" s="3" t="s">
        <v>785</v>
      </c>
      <c r="J32" s="3" t="s">
        <v>0</v>
      </c>
      <c r="K32" t="s">
        <v>137</v>
      </c>
      <c r="L32">
        <v>1000</v>
      </c>
      <c r="M32" s="15">
        <v>2</v>
      </c>
      <c r="N32" s="15">
        <v>1</v>
      </c>
      <c r="O32" s="15">
        <f>IF(ISBLANK(M32),0,L32)</f>
        <v>1000</v>
      </c>
      <c r="P32">
        <f>M32*L32</f>
        <v>2000</v>
      </c>
      <c r="Q32">
        <f t="shared" si="0"/>
        <v>1000</v>
      </c>
      <c r="R32" s="6" t="s">
        <v>545</v>
      </c>
    </row>
    <row r="33" spans="1:18" x14ac:dyDescent="0.2">
      <c r="A33" t="s">
        <v>1526</v>
      </c>
      <c r="B33">
        <v>27</v>
      </c>
      <c r="C33">
        <v>43</v>
      </c>
      <c r="D33">
        <v>2021</v>
      </c>
      <c r="E33" s="3" t="s">
        <v>804</v>
      </c>
      <c r="F33" s="3" t="s">
        <v>805</v>
      </c>
      <c r="G33" s="3" t="s">
        <v>1472</v>
      </c>
      <c r="H33" t="s">
        <v>1240</v>
      </c>
      <c r="I33" s="3" t="s">
        <v>806</v>
      </c>
      <c r="J33" s="3" t="s">
        <v>0</v>
      </c>
      <c r="K33" t="s">
        <v>137</v>
      </c>
      <c r="L33">
        <v>3000</v>
      </c>
      <c r="M33" s="15">
        <v>2</v>
      </c>
      <c r="N33" s="15">
        <v>1</v>
      </c>
      <c r="O33" s="15">
        <f>IF(ISBLANK(M33),0,L33)</f>
        <v>3000</v>
      </c>
      <c r="P33">
        <f>M33*L33</f>
        <v>6000</v>
      </c>
      <c r="Q33">
        <f t="shared" si="0"/>
        <v>3000</v>
      </c>
      <c r="R33" s="3" t="s">
        <v>807</v>
      </c>
    </row>
    <row r="34" spans="1:18" x14ac:dyDescent="0.2">
      <c r="A34" t="s">
        <v>1526</v>
      </c>
      <c r="B34">
        <v>27</v>
      </c>
      <c r="C34">
        <v>44</v>
      </c>
      <c r="D34">
        <v>2021</v>
      </c>
      <c r="E34" s="3" t="s">
        <v>801</v>
      </c>
      <c r="F34" s="3" t="s">
        <v>165</v>
      </c>
      <c r="G34" s="3" t="s">
        <v>1472</v>
      </c>
      <c r="H34" t="s">
        <v>1240</v>
      </c>
      <c r="I34" s="3" t="s">
        <v>802</v>
      </c>
      <c r="J34" s="3" t="s">
        <v>0</v>
      </c>
      <c r="K34" t="s">
        <v>137</v>
      </c>
      <c r="L34">
        <v>200</v>
      </c>
      <c r="M34" s="15">
        <v>2</v>
      </c>
      <c r="N34" s="15">
        <v>2</v>
      </c>
      <c r="O34" s="15">
        <f>IF(ISBLANK(M34),0,L34)</f>
        <v>200</v>
      </c>
      <c r="P34">
        <f>M34*L34</f>
        <v>400</v>
      </c>
      <c r="Q34">
        <f t="shared" si="0"/>
        <v>400</v>
      </c>
      <c r="R34" s="3" t="s">
        <v>803</v>
      </c>
    </row>
    <row r="35" spans="1:18" x14ac:dyDescent="0.2">
      <c r="A35" t="s">
        <v>1526</v>
      </c>
      <c r="B35">
        <v>27</v>
      </c>
      <c r="C35">
        <v>45</v>
      </c>
      <c r="D35">
        <v>2021</v>
      </c>
      <c r="E35" s="3" t="s">
        <v>808</v>
      </c>
      <c r="F35" t="s">
        <v>62</v>
      </c>
      <c r="G35" s="3" t="s">
        <v>1472</v>
      </c>
      <c r="H35" t="s">
        <v>1240</v>
      </c>
      <c r="I35" s="3" t="s">
        <v>809</v>
      </c>
      <c r="J35" s="3" t="s">
        <v>1516</v>
      </c>
      <c r="K35" t="s">
        <v>137</v>
      </c>
      <c r="L35">
        <v>400</v>
      </c>
      <c r="M35" s="15"/>
      <c r="N35" s="15">
        <v>3</v>
      </c>
      <c r="O35" s="15">
        <f>IF(ISBLANK(M35),0,L35)</f>
        <v>0</v>
      </c>
      <c r="Q35">
        <f t="shared" si="0"/>
        <v>1200</v>
      </c>
      <c r="R35" s="3" t="s">
        <v>810</v>
      </c>
    </row>
    <row r="36" spans="1:18" x14ac:dyDescent="0.2">
      <c r="A36" t="s">
        <v>1526</v>
      </c>
      <c r="B36">
        <v>27</v>
      </c>
      <c r="C36">
        <v>48</v>
      </c>
      <c r="D36">
        <v>2021</v>
      </c>
      <c r="E36" t="s">
        <v>811</v>
      </c>
      <c r="F36" s="3" t="s">
        <v>762</v>
      </c>
      <c r="G36" s="3" t="s">
        <v>1473</v>
      </c>
      <c r="H36" t="s">
        <v>1246</v>
      </c>
      <c r="I36" s="3" t="s">
        <v>812</v>
      </c>
      <c r="J36" s="3" t="s">
        <v>0</v>
      </c>
      <c r="K36" t="s">
        <v>137</v>
      </c>
      <c r="L36">
        <v>3000</v>
      </c>
      <c r="M36" s="15">
        <v>2</v>
      </c>
      <c r="N36" s="15">
        <v>1</v>
      </c>
      <c r="O36" s="15">
        <f>IF(ISBLANK(M36),0,L36)</f>
        <v>3000</v>
      </c>
      <c r="P36">
        <f>M36*L36</f>
        <v>6000</v>
      </c>
      <c r="Q36">
        <f t="shared" si="0"/>
        <v>3000</v>
      </c>
      <c r="R36" s="3" t="s">
        <v>813</v>
      </c>
    </row>
    <row r="37" spans="1:18" x14ac:dyDescent="0.2">
      <c r="A37" t="s">
        <v>1526</v>
      </c>
      <c r="B37">
        <v>27</v>
      </c>
      <c r="C37">
        <v>7</v>
      </c>
      <c r="D37">
        <v>2021</v>
      </c>
      <c r="E37" t="s">
        <v>71</v>
      </c>
      <c r="F37" s="6" t="s">
        <v>499</v>
      </c>
      <c r="G37" s="3" t="s">
        <v>1476</v>
      </c>
      <c r="H37" t="s">
        <v>1247</v>
      </c>
      <c r="I37" s="3" t="s">
        <v>720</v>
      </c>
      <c r="J37" s="6" t="s">
        <v>0</v>
      </c>
      <c r="K37" s="3" t="s">
        <v>722</v>
      </c>
      <c r="L37">
        <v>3000</v>
      </c>
      <c r="M37" s="15">
        <v>2</v>
      </c>
      <c r="N37" s="15">
        <v>3</v>
      </c>
      <c r="O37" s="15">
        <f>IF(ISBLANK(M37),0,L37)</f>
        <v>3000</v>
      </c>
      <c r="P37">
        <f>M37*L37</f>
        <v>6000</v>
      </c>
      <c r="Q37">
        <f t="shared" si="0"/>
        <v>9000</v>
      </c>
      <c r="R37" s="3" t="s">
        <v>721</v>
      </c>
    </row>
    <row r="38" spans="1:18" x14ac:dyDescent="0.2">
      <c r="A38" t="s">
        <v>1526</v>
      </c>
      <c r="B38">
        <v>27</v>
      </c>
      <c r="C38">
        <v>8</v>
      </c>
      <c r="D38">
        <v>2021</v>
      </c>
      <c r="E38" t="s">
        <v>491</v>
      </c>
      <c r="F38" s="6" t="s">
        <v>494</v>
      </c>
      <c r="G38" s="3" t="s">
        <v>1476</v>
      </c>
      <c r="H38" t="s">
        <v>1247</v>
      </c>
      <c r="I38" s="3" t="s">
        <v>723</v>
      </c>
      <c r="J38" s="6" t="s">
        <v>0</v>
      </c>
      <c r="K38" s="3" t="s">
        <v>722</v>
      </c>
      <c r="L38">
        <v>300</v>
      </c>
      <c r="M38" s="15">
        <v>2</v>
      </c>
      <c r="N38" s="15">
        <v>5</v>
      </c>
      <c r="O38" s="15">
        <f>IF(ISBLANK(M38),0,L38)</f>
        <v>300</v>
      </c>
      <c r="P38">
        <f>M38*L38</f>
        <v>600</v>
      </c>
      <c r="Q38">
        <f t="shared" si="0"/>
        <v>1500</v>
      </c>
      <c r="R38" s="3" t="s">
        <v>724</v>
      </c>
    </row>
    <row r="39" spans="1:18" x14ac:dyDescent="0.2">
      <c r="A39" t="s">
        <v>1526</v>
      </c>
      <c r="B39">
        <v>27</v>
      </c>
      <c r="C39">
        <v>11</v>
      </c>
      <c r="D39">
        <v>2021</v>
      </c>
      <c r="E39" t="s">
        <v>72</v>
      </c>
      <c r="F39" t="s">
        <v>78</v>
      </c>
      <c r="G39" s="3" t="s">
        <v>1476</v>
      </c>
      <c r="H39" t="s">
        <v>1247</v>
      </c>
      <c r="I39" s="3" t="s">
        <v>714</v>
      </c>
      <c r="J39" s="3" t="s">
        <v>0</v>
      </c>
      <c r="K39" s="3" t="s">
        <v>722</v>
      </c>
      <c r="L39">
        <v>1500</v>
      </c>
      <c r="M39" s="15">
        <v>2.5</v>
      </c>
      <c r="N39" s="15">
        <v>3</v>
      </c>
      <c r="O39" s="15">
        <f>IF(ISBLANK(M39),0,L39)</f>
        <v>1500</v>
      </c>
      <c r="P39">
        <f>M39*L39</f>
        <v>3750</v>
      </c>
      <c r="Q39">
        <f t="shared" si="0"/>
        <v>4500</v>
      </c>
      <c r="R39" s="3" t="s">
        <v>715</v>
      </c>
    </row>
    <row r="40" spans="1:18" x14ac:dyDescent="0.2">
      <c r="A40" t="s">
        <v>1526</v>
      </c>
      <c r="B40">
        <v>27</v>
      </c>
      <c r="C40">
        <v>14</v>
      </c>
      <c r="D40">
        <v>2021</v>
      </c>
      <c r="E40" t="s">
        <v>81</v>
      </c>
      <c r="F40" t="s">
        <v>87</v>
      </c>
      <c r="G40" s="3" t="s">
        <v>1476</v>
      </c>
      <c r="H40" t="s">
        <v>1247</v>
      </c>
      <c r="I40" s="3" t="s">
        <v>710</v>
      </c>
      <c r="J40" t="s">
        <v>0</v>
      </c>
      <c r="K40" s="3" t="s">
        <v>722</v>
      </c>
      <c r="L40">
        <v>6000</v>
      </c>
      <c r="M40" s="15">
        <v>2</v>
      </c>
      <c r="N40" s="15">
        <v>1</v>
      </c>
      <c r="O40" s="15">
        <f>IF(ISBLANK(M40),0,L40)</f>
        <v>6000</v>
      </c>
      <c r="P40">
        <f>M40*L40</f>
        <v>12000</v>
      </c>
      <c r="Q40">
        <f t="shared" si="0"/>
        <v>6000</v>
      </c>
      <c r="R40" s="3" t="s">
        <v>711</v>
      </c>
    </row>
    <row r="41" spans="1:18" x14ac:dyDescent="0.2">
      <c r="A41" t="s">
        <v>1526</v>
      </c>
      <c r="B41">
        <v>27</v>
      </c>
      <c r="C41">
        <v>23</v>
      </c>
      <c r="D41">
        <v>2021</v>
      </c>
      <c r="E41" t="s">
        <v>466</v>
      </c>
      <c r="F41" s="3" t="s">
        <v>707</v>
      </c>
      <c r="G41" s="3" t="s">
        <v>1476</v>
      </c>
      <c r="H41" t="s">
        <v>1247</v>
      </c>
      <c r="I41" s="3" t="s">
        <v>708</v>
      </c>
      <c r="J41" s="3" t="s">
        <v>25</v>
      </c>
      <c r="K41" s="3" t="s">
        <v>722</v>
      </c>
      <c r="L41">
        <v>2700</v>
      </c>
      <c r="M41" s="15">
        <v>3</v>
      </c>
      <c r="N41" s="15">
        <v>1</v>
      </c>
      <c r="O41" s="15">
        <f>IF(ISBLANK(M41),0,L41)</f>
        <v>2700</v>
      </c>
      <c r="P41">
        <f>M41*L41</f>
        <v>8100</v>
      </c>
      <c r="Q41">
        <f t="shared" si="0"/>
        <v>2700</v>
      </c>
      <c r="R41" s="6" t="s">
        <v>505</v>
      </c>
    </row>
    <row r="42" spans="1:18" x14ac:dyDescent="0.2">
      <c r="A42" t="s">
        <v>1526</v>
      </c>
      <c r="B42">
        <v>27</v>
      </c>
      <c r="C42">
        <v>24</v>
      </c>
      <c r="D42">
        <v>2021</v>
      </c>
      <c r="E42" t="s">
        <v>493</v>
      </c>
      <c r="F42" s="6" t="s">
        <v>495</v>
      </c>
      <c r="G42" s="3" t="s">
        <v>1476</v>
      </c>
      <c r="H42" t="s">
        <v>1247</v>
      </c>
      <c r="I42" s="3" t="s">
        <v>718</v>
      </c>
      <c r="J42" s="6" t="s">
        <v>0</v>
      </c>
      <c r="K42" s="3" t="s">
        <v>722</v>
      </c>
      <c r="L42">
        <v>8000</v>
      </c>
      <c r="M42" s="15">
        <v>2</v>
      </c>
      <c r="N42" s="15">
        <v>1</v>
      </c>
      <c r="O42" s="15">
        <f>IF(ISBLANK(M42),0,L42)</f>
        <v>8000</v>
      </c>
      <c r="P42">
        <f>M42*L42</f>
        <v>16000</v>
      </c>
      <c r="Q42">
        <f t="shared" si="0"/>
        <v>8000</v>
      </c>
      <c r="R42" s="3" t="s">
        <v>719</v>
      </c>
    </row>
    <row r="43" spans="1:18" ht="12" customHeight="1" x14ac:dyDescent="0.2">
      <c r="A43" t="s">
        <v>1526</v>
      </c>
      <c r="B43">
        <v>27</v>
      </c>
      <c r="C43">
        <v>30</v>
      </c>
      <c r="D43">
        <v>2021</v>
      </c>
      <c r="E43" t="s">
        <v>75</v>
      </c>
      <c r="F43" s="6" t="s">
        <v>507</v>
      </c>
      <c r="G43" s="3" t="s">
        <v>1476</v>
      </c>
      <c r="H43" t="s">
        <v>1247</v>
      </c>
      <c r="I43" s="3" t="s">
        <v>725</v>
      </c>
      <c r="J43" t="s">
        <v>0</v>
      </c>
      <c r="K43" s="3" t="s">
        <v>722</v>
      </c>
      <c r="L43">
        <v>140000</v>
      </c>
      <c r="M43" s="15">
        <v>2</v>
      </c>
      <c r="N43" s="15">
        <v>1</v>
      </c>
      <c r="O43" s="15">
        <f>IF(ISBLANK(M43),0,L43)</f>
        <v>140000</v>
      </c>
      <c r="P43">
        <f>M43*L43</f>
        <v>280000</v>
      </c>
      <c r="Q43">
        <f t="shared" si="0"/>
        <v>140000</v>
      </c>
      <c r="R43" s="6" t="s">
        <v>506</v>
      </c>
    </row>
    <row r="44" spans="1:18" x14ac:dyDescent="0.2">
      <c r="A44" t="s">
        <v>1526</v>
      </c>
      <c r="B44">
        <v>27</v>
      </c>
      <c r="C44">
        <v>42</v>
      </c>
      <c r="D44">
        <v>2021</v>
      </c>
      <c r="E44" t="s">
        <v>74</v>
      </c>
      <c r="F44" t="s">
        <v>76</v>
      </c>
      <c r="G44" s="3" t="s">
        <v>1476</v>
      </c>
      <c r="H44" t="s">
        <v>1247</v>
      </c>
      <c r="I44" s="3" t="s">
        <v>716</v>
      </c>
      <c r="J44" s="3" t="s">
        <v>0</v>
      </c>
      <c r="K44" s="3" t="s">
        <v>722</v>
      </c>
      <c r="L44">
        <v>200</v>
      </c>
      <c r="M44" s="15">
        <v>2</v>
      </c>
      <c r="N44" s="15">
        <v>3</v>
      </c>
      <c r="O44" s="15">
        <f>IF(ISBLANK(M44),0,L44)</f>
        <v>200</v>
      </c>
      <c r="P44">
        <f>M44*L44</f>
        <v>400</v>
      </c>
      <c r="Q44">
        <f t="shared" si="0"/>
        <v>600</v>
      </c>
      <c r="R44" s="3" t="s">
        <v>717</v>
      </c>
    </row>
    <row r="45" spans="1:18" x14ac:dyDescent="0.2">
      <c r="A45" t="s">
        <v>1526</v>
      </c>
      <c r="B45">
        <v>27</v>
      </c>
      <c r="C45">
        <v>46</v>
      </c>
      <c r="D45">
        <v>2021</v>
      </c>
      <c r="E45" t="s">
        <v>73</v>
      </c>
      <c r="F45" t="s">
        <v>77</v>
      </c>
      <c r="G45" s="3" t="s">
        <v>1476</v>
      </c>
      <c r="H45" t="s">
        <v>1247</v>
      </c>
      <c r="I45" s="3" t="s">
        <v>709</v>
      </c>
      <c r="J45" s="3" t="s">
        <v>1516</v>
      </c>
      <c r="K45" s="3" t="s">
        <v>722</v>
      </c>
      <c r="L45">
        <v>100</v>
      </c>
      <c r="M45" s="15"/>
      <c r="N45" s="15">
        <v>6</v>
      </c>
      <c r="O45" s="15">
        <f>IF(ISBLANK(M45),0,L45)</f>
        <v>0</v>
      </c>
      <c r="Q45">
        <f t="shared" si="0"/>
        <v>600</v>
      </c>
      <c r="R45" s="6" t="s">
        <v>490</v>
      </c>
    </row>
    <row r="46" spans="1:18" x14ac:dyDescent="0.2">
      <c r="A46" t="s">
        <v>1526</v>
      </c>
      <c r="B46">
        <v>27</v>
      </c>
      <c r="C46">
        <v>47</v>
      </c>
      <c r="D46">
        <v>2021</v>
      </c>
      <c r="E46" t="s">
        <v>85</v>
      </c>
      <c r="F46" t="s">
        <v>86</v>
      </c>
      <c r="G46" s="3" t="s">
        <v>1476</v>
      </c>
      <c r="H46" t="s">
        <v>1247</v>
      </c>
      <c r="I46" s="3" t="s">
        <v>712</v>
      </c>
      <c r="J46" s="6" t="s">
        <v>0</v>
      </c>
      <c r="K46" s="3" t="s">
        <v>722</v>
      </c>
      <c r="L46">
        <v>2000</v>
      </c>
      <c r="M46" s="15">
        <v>2</v>
      </c>
      <c r="N46" s="15">
        <v>3</v>
      </c>
      <c r="O46" s="15">
        <f>IF(ISBLANK(M46),0,L46)</f>
        <v>2000</v>
      </c>
      <c r="P46">
        <f>M46*L46</f>
        <v>4000</v>
      </c>
      <c r="Q46">
        <f t="shared" si="0"/>
        <v>6000</v>
      </c>
      <c r="R46" s="3" t="s">
        <v>713</v>
      </c>
    </row>
    <row r="47" spans="1:18" x14ac:dyDescent="0.2">
      <c r="A47" t="s">
        <v>1527</v>
      </c>
      <c r="B47">
        <v>27</v>
      </c>
      <c r="C47">
        <v>102</v>
      </c>
      <c r="D47">
        <v>2021</v>
      </c>
      <c r="E47" t="s">
        <v>93</v>
      </c>
      <c r="F47" t="s">
        <v>92</v>
      </c>
      <c r="G47" s="3" t="s">
        <v>1447</v>
      </c>
      <c r="H47" t="s">
        <v>1248</v>
      </c>
      <c r="I47" s="3" t="s">
        <v>674</v>
      </c>
      <c r="J47" s="3" t="s">
        <v>13</v>
      </c>
      <c r="K47" t="s">
        <v>17</v>
      </c>
      <c r="L47">
        <v>10000</v>
      </c>
      <c r="M47" s="15">
        <v>1</v>
      </c>
      <c r="N47" s="15">
        <v>1</v>
      </c>
      <c r="O47" s="15">
        <f>IF(ISBLANK(M47),0,L47)</f>
        <v>10000</v>
      </c>
      <c r="P47">
        <f>M47*L47</f>
        <v>10000</v>
      </c>
      <c r="Q47">
        <f t="shared" si="0"/>
        <v>10000</v>
      </c>
    </row>
    <row r="48" spans="1:18" x14ac:dyDescent="0.2">
      <c r="A48" t="s">
        <v>1527</v>
      </c>
      <c r="B48">
        <v>27</v>
      </c>
      <c r="C48">
        <v>56</v>
      </c>
      <c r="D48">
        <v>2021</v>
      </c>
      <c r="E48" t="s">
        <v>26</v>
      </c>
      <c r="F48" t="s">
        <v>38</v>
      </c>
      <c r="G48" s="3" t="s">
        <v>1447</v>
      </c>
      <c r="H48" t="s">
        <v>1248</v>
      </c>
      <c r="I48" s="3" t="s">
        <v>667</v>
      </c>
      <c r="J48" s="3" t="s">
        <v>0</v>
      </c>
      <c r="K48" t="s">
        <v>17</v>
      </c>
      <c r="L48">
        <v>460000</v>
      </c>
      <c r="M48" s="15">
        <v>2</v>
      </c>
      <c r="N48" s="15">
        <v>1</v>
      </c>
      <c r="O48" s="15">
        <f>IF(ISBLANK(M48),0,L48)</f>
        <v>460000</v>
      </c>
      <c r="P48">
        <f>M48*L48</f>
        <v>920000</v>
      </c>
      <c r="Q48">
        <f t="shared" si="0"/>
        <v>460000</v>
      </c>
      <c r="R48" s="3" t="s">
        <v>683</v>
      </c>
    </row>
    <row r="49" spans="1:18" x14ac:dyDescent="0.2">
      <c r="A49" t="s">
        <v>1527</v>
      </c>
      <c r="B49">
        <v>27</v>
      </c>
      <c r="C49">
        <v>57</v>
      </c>
      <c r="D49">
        <v>2021</v>
      </c>
      <c r="E49" s="3" t="s">
        <v>686</v>
      </c>
      <c r="F49" s="3" t="s">
        <v>688</v>
      </c>
      <c r="G49" s="3" t="s">
        <v>1447</v>
      </c>
      <c r="H49" t="s">
        <v>1248</v>
      </c>
      <c r="I49" s="3" t="s">
        <v>668</v>
      </c>
      <c r="J49" t="s">
        <v>13</v>
      </c>
      <c r="K49" t="s">
        <v>17</v>
      </c>
      <c r="L49">
        <v>150000</v>
      </c>
      <c r="M49" s="15">
        <v>1</v>
      </c>
      <c r="N49" s="15">
        <v>1</v>
      </c>
      <c r="O49" s="15">
        <f>IF(ISBLANK(M49),0,L49)</f>
        <v>150000</v>
      </c>
      <c r="P49">
        <f>M49*L49</f>
        <v>150000</v>
      </c>
      <c r="Q49">
        <f t="shared" si="0"/>
        <v>150000</v>
      </c>
      <c r="R49" s="3" t="s">
        <v>684</v>
      </c>
    </row>
    <row r="50" spans="1:18" x14ac:dyDescent="0.2">
      <c r="A50" t="s">
        <v>1527</v>
      </c>
      <c r="B50">
        <v>27</v>
      </c>
      <c r="C50">
        <v>58</v>
      </c>
      <c r="D50">
        <v>2021</v>
      </c>
      <c r="E50" s="3" t="s">
        <v>685</v>
      </c>
      <c r="F50" s="3" t="s">
        <v>687</v>
      </c>
      <c r="G50" s="3" t="s">
        <v>1447</v>
      </c>
      <c r="H50" t="s">
        <v>1248</v>
      </c>
      <c r="I50" s="3" t="s">
        <v>669</v>
      </c>
      <c r="J50" s="3" t="s">
        <v>13</v>
      </c>
      <c r="K50" t="s">
        <v>17</v>
      </c>
      <c r="L50">
        <v>10000</v>
      </c>
      <c r="M50" s="15">
        <v>1</v>
      </c>
      <c r="N50" s="15">
        <v>3</v>
      </c>
      <c r="O50" s="15">
        <f>IF(ISBLANK(M50),0,L50)</f>
        <v>10000</v>
      </c>
      <c r="P50">
        <f>M50*L50</f>
        <v>10000</v>
      </c>
      <c r="Q50">
        <f t="shared" si="0"/>
        <v>30000</v>
      </c>
      <c r="R50" s="3" t="s">
        <v>689</v>
      </c>
    </row>
    <row r="51" spans="1:18" x14ac:dyDescent="0.2">
      <c r="A51" t="s">
        <v>1527</v>
      </c>
      <c r="B51">
        <v>27</v>
      </c>
      <c r="C51">
        <v>59</v>
      </c>
      <c r="D51">
        <v>2021</v>
      </c>
      <c r="E51" t="s">
        <v>22</v>
      </c>
      <c r="F51" s="3" t="s">
        <v>677</v>
      </c>
      <c r="G51" s="3" t="s">
        <v>1447</v>
      </c>
      <c r="H51" t="s">
        <v>1248</v>
      </c>
      <c r="I51" s="3" t="s">
        <v>676</v>
      </c>
      <c r="J51" s="3" t="s">
        <v>13</v>
      </c>
      <c r="K51" t="s">
        <v>17</v>
      </c>
      <c r="L51">
        <v>116000</v>
      </c>
      <c r="M51" s="15">
        <v>1</v>
      </c>
      <c r="N51" s="15">
        <v>1</v>
      </c>
      <c r="O51" s="15">
        <f>IF(ISBLANK(M51),0,L51)</f>
        <v>116000</v>
      </c>
      <c r="P51">
        <f>M51*L51</f>
        <v>116000</v>
      </c>
      <c r="Q51">
        <f t="shared" si="0"/>
        <v>116000</v>
      </c>
      <c r="R51" s="3" t="s">
        <v>694</v>
      </c>
    </row>
    <row r="52" spans="1:18" x14ac:dyDescent="0.2">
      <c r="A52" t="s">
        <v>1527</v>
      </c>
      <c r="B52">
        <v>27</v>
      </c>
      <c r="C52">
        <v>60</v>
      </c>
      <c r="D52">
        <v>2020</v>
      </c>
      <c r="E52" t="s">
        <v>34</v>
      </c>
      <c r="F52" t="s">
        <v>35</v>
      </c>
      <c r="G52" s="3" t="s">
        <v>1447</v>
      </c>
      <c r="H52" t="s">
        <v>1248</v>
      </c>
      <c r="I52" s="3" t="s">
        <v>681</v>
      </c>
      <c r="J52" t="s">
        <v>13</v>
      </c>
      <c r="K52" t="s">
        <v>17</v>
      </c>
      <c r="L52">
        <v>50000</v>
      </c>
      <c r="M52" s="15">
        <v>1</v>
      </c>
      <c r="N52" s="15">
        <v>3</v>
      </c>
      <c r="O52" s="15">
        <f>IF(ISBLANK(M52),0,L52)</f>
        <v>50000</v>
      </c>
      <c r="P52">
        <f>M52*L52</f>
        <v>50000</v>
      </c>
      <c r="Q52">
        <f t="shared" si="0"/>
        <v>150000</v>
      </c>
      <c r="R52" s="3" t="s">
        <v>691</v>
      </c>
    </row>
    <row r="53" spans="1:18" x14ac:dyDescent="0.2">
      <c r="A53" t="s">
        <v>1527</v>
      </c>
      <c r="B53">
        <v>27</v>
      </c>
      <c r="C53">
        <v>62</v>
      </c>
      <c r="D53">
        <v>2020</v>
      </c>
      <c r="E53" t="s">
        <v>43</v>
      </c>
      <c r="F53" t="s">
        <v>42</v>
      </c>
      <c r="G53" s="3" t="s">
        <v>1447</v>
      </c>
      <c r="H53" t="s">
        <v>1248</v>
      </c>
      <c r="I53" s="3" t="s">
        <v>682</v>
      </c>
      <c r="J53" s="3" t="s">
        <v>0</v>
      </c>
      <c r="K53" t="s">
        <v>17</v>
      </c>
      <c r="L53">
        <v>30000</v>
      </c>
      <c r="M53" s="15">
        <v>2</v>
      </c>
      <c r="N53" s="15">
        <v>1</v>
      </c>
      <c r="O53" s="15">
        <f>IF(ISBLANK(M53),0,L53)</f>
        <v>30000</v>
      </c>
      <c r="P53">
        <f>M53*L53</f>
        <v>60000</v>
      </c>
      <c r="Q53">
        <f t="shared" si="0"/>
        <v>30000</v>
      </c>
    </row>
    <row r="54" spans="1:18" ht="12" customHeight="1" x14ac:dyDescent="0.2">
      <c r="A54" t="s">
        <v>1527</v>
      </c>
      <c r="B54">
        <v>27</v>
      </c>
      <c r="C54">
        <v>66</v>
      </c>
      <c r="D54">
        <v>2021</v>
      </c>
      <c r="E54" t="s">
        <v>45</v>
      </c>
      <c r="F54" t="s">
        <v>46</v>
      </c>
      <c r="G54" s="3" t="s">
        <v>1447</v>
      </c>
      <c r="H54" t="s">
        <v>1248</v>
      </c>
      <c r="I54" s="3" t="s">
        <v>670</v>
      </c>
      <c r="J54" s="3" t="s">
        <v>0</v>
      </c>
      <c r="K54" t="s">
        <v>17</v>
      </c>
      <c r="L54">
        <v>265000</v>
      </c>
      <c r="M54" s="15">
        <v>2</v>
      </c>
      <c r="N54" s="15">
        <v>1</v>
      </c>
      <c r="O54" s="15">
        <f>IF(ISBLANK(M54),0,L54)</f>
        <v>265000</v>
      </c>
      <c r="P54">
        <f>M54*L54</f>
        <v>530000</v>
      </c>
      <c r="Q54">
        <f t="shared" si="0"/>
        <v>265000</v>
      </c>
      <c r="R54" s="3" t="s">
        <v>690</v>
      </c>
    </row>
    <row r="55" spans="1:18" x14ac:dyDescent="0.2">
      <c r="A55" t="s">
        <v>1527</v>
      </c>
      <c r="B55">
        <v>27</v>
      </c>
      <c r="C55">
        <v>68</v>
      </c>
      <c r="D55">
        <v>2021</v>
      </c>
      <c r="E55" t="s">
        <v>464</v>
      </c>
      <c r="F55" t="s">
        <v>96</v>
      </c>
      <c r="G55" s="3" t="s">
        <v>1447</v>
      </c>
      <c r="H55" t="s">
        <v>1248</v>
      </c>
      <c r="I55" s="3" t="s">
        <v>673</v>
      </c>
      <c r="J55" s="6" t="s">
        <v>13</v>
      </c>
      <c r="K55" t="s">
        <v>17</v>
      </c>
      <c r="L55">
        <f>3*7000</f>
        <v>21000</v>
      </c>
      <c r="M55" s="15">
        <v>1</v>
      </c>
      <c r="N55" s="15">
        <v>3</v>
      </c>
      <c r="O55" s="15">
        <f>IF(ISBLANK(M55),0,L55)</f>
        <v>21000</v>
      </c>
      <c r="P55">
        <f>M55*L55</f>
        <v>21000</v>
      </c>
      <c r="Q55">
        <f t="shared" si="0"/>
        <v>63000</v>
      </c>
      <c r="R55" s="3" t="s">
        <v>692</v>
      </c>
    </row>
    <row r="56" spans="1:18" x14ac:dyDescent="0.2">
      <c r="A56" t="s">
        <v>1527</v>
      </c>
      <c r="B56">
        <v>27</v>
      </c>
      <c r="C56">
        <v>55</v>
      </c>
      <c r="D56">
        <v>2021</v>
      </c>
      <c r="E56" t="s">
        <v>99</v>
      </c>
      <c r="F56" s="3" t="s">
        <v>1192</v>
      </c>
      <c r="G56" s="3" t="s">
        <v>1447</v>
      </c>
      <c r="H56" t="s">
        <v>1248</v>
      </c>
      <c r="I56" s="3" t="s">
        <v>678</v>
      </c>
      <c r="J56" t="s">
        <v>13</v>
      </c>
      <c r="K56" t="s">
        <v>17</v>
      </c>
      <c r="L56">
        <v>21000</v>
      </c>
      <c r="M56" s="15">
        <v>1</v>
      </c>
      <c r="N56" s="15">
        <v>3</v>
      </c>
      <c r="O56" s="15">
        <f>IF(ISBLANK(M56),0,L56)</f>
        <v>21000</v>
      </c>
      <c r="P56">
        <f>M56*L56</f>
        <v>21000</v>
      </c>
      <c r="Q56">
        <f t="shared" si="0"/>
        <v>63000</v>
      </c>
      <c r="R56" s="3" t="s">
        <v>693</v>
      </c>
    </row>
    <row r="57" spans="1:18" x14ac:dyDescent="0.2">
      <c r="A57" t="s">
        <v>1527</v>
      </c>
      <c r="B57">
        <v>27</v>
      </c>
      <c r="C57">
        <v>76</v>
      </c>
      <c r="D57">
        <v>2021</v>
      </c>
      <c r="E57" t="s">
        <v>90</v>
      </c>
      <c r="F57" t="s">
        <v>89</v>
      </c>
      <c r="G57" s="3" t="s">
        <v>1447</v>
      </c>
      <c r="H57" t="s">
        <v>1248</v>
      </c>
      <c r="I57" s="3" t="s">
        <v>675</v>
      </c>
      <c r="J57" t="s">
        <v>13</v>
      </c>
      <c r="K57" t="s">
        <v>17</v>
      </c>
      <c r="L57">
        <v>110000</v>
      </c>
      <c r="M57" s="15">
        <v>1</v>
      </c>
      <c r="N57" s="15">
        <v>1</v>
      </c>
      <c r="O57" s="15">
        <f>IF(ISBLANK(M57),0,L57)</f>
        <v>110000</v>
      </c>
      <c r="P57">
        <f>M57*L57</f>
        <v>110000</v>
      </c>
      <c r="Q57">
        <f t="shared" si="0"/>
        <v>110000</v>
      </c>
      <c r="R57" s="3" t="s">
        <v>695</v>
      </c>
    </row>
    <row r="58" spans="1:18" x14ac:dyDescent="0.2">
      <c r="A58" t="s">
        <v>1527</v>
      </c>
      <c r="B58">
        <v>27</v>
      </c>
      <c r="C58">
        <v>85</v>
      </c>
      <c r="D58">
        <v>2021</v>
      </c>
      <c r="E58" t="s">
        <v>101</v>
      </c>
      <c r="F58" s="6" t="s">
        <v>293</v>
      </c>
      <c r="G58" s="3" t="s">
        <v>1447</v>
      </c>
      <c r="H58" t="s">
        <v>1248</v>
      </c>
      <c r="I58" s="3" t="s">
        <v>672</v>
      </c>
      <c r="J58" s="3" t="s">
        <v>1516</v>
      </c>
      <c r="K58" t="s">
        <v>17</v>
      </c>
      <c r="L58">
        <v>10000</v>
      </c>
      <c r="M58" s="15"/>
      <c r="N58" s="15">
        <v>6</v>
      </c>
      <c r="O58" s="15">
        <f>IF(ISBLANK(M58),0,L58)</f>
        <v>0</v>
      </c>
      <c r="Q58">
        <f t="shared" si="0"/>
        <v>60000</v>
      </c>
      <c r="R58" s="6" t="s">
        <v>474</v>
      </c>
    </row>
    <row r="59" spans="1:18" x14ac:dyDescent="0.2">
      <c r="A59" t="s">
        <v>1527</v>
      </c>
      <c r="B59">
        <v>27</v>
      </c>
      <c r="C59">
        <v>100</v>
      </c>
      <c r="D59">
        <v>2021</v>
      </c>
      <c r="E59" t="s">
        <v>106</v>
      </c>
      <c r="F59" s="3" t="s">
        <v>105</v>
      </c>
      <c r="G59" s="3" t="s">
        <v>1447</v>
      </c>
      <c r="H59" t="s">
        <v>1248</v>
      </c>
      <c r="I59" s="3" t="s">
        <v>671</v>
      </c>
      <c r="J59" t="s">
        <v>13</v>
      </c>
      <c r="K59" t="s">
        <v>17</v>
      </c>
      <c r="L59">
        <v>20000</v>
      </c>
      <c r="M59" s="15">
        <v>1</v>
      </c>
      <c r="N59" s="15">
        <v>1</v>
      </c>
      <c r="O59" s="15">
        <f>IF(ISBLANK(M59),0,L59)</f>
        <v>20000</v>
      </c>
      <c r="P59">
        <f>M59*L59</f>
        <v>20000</v>
      </c>
      <c r="Q59">
        <f t="shared" si="0"/>
        <v>20000</v>
      </c>
      <c r="R59" s="3"/>
    </row>
    <row r="60" spans="1:18" x14ac:dyDescent="0.2">
      <c r="A60" t="s">
        <v>1527</v>
      </c>
      <c r="B60">
        <v>27</v>
      </c>
      <c r="C60">
        <v>101</v>
      </c>
      <c r="D60">
        <v>2020</v>
      </c>
      <c r="E60" t="s">
        <v>19</v>
      </c>
      <c r="F60" s="3" t="s">
        <v>36</v>
      </c>
      <c r="G60" s="3" t="s">
        <v>1447</v>
      </c>
      <c r="H60" t="s">
        <v>1248</v>
      </c>
      <c r="I60" s="3" t="s">
        <v>680</v>
      </c>
      <c r="J60" s="3" t="s">
        <v>13</v>
      </c>
      <c r="K60" t="s">
        <v>17</v>
      </c>
      <c r="L60">
        <v>36400</v>
      </c>
      <c r="M60" s="15">
        <v>1</v>
      </c>
      <c r="N60" s="15">
        <v>1</v>
      </c>
      <c r="O60" s="15">
        <f>IF(ISBLANK(M60),0,L60)</f>
        <v>36400</v>
      </c>
      <c r="P60">
        <f>M60*L60</f>
        <v>36400</v>
      </c>
      <c r="Q60">
        <f t="shared" si="0"/>
        <v>36400</v>
      </c>
    </row>
    <row r="61" spans="1:18" x14ac:dyDescent="0.2">
      <c r="A61" t="s">
        <v>1527</v>
      </c>
      <c r="B61">
        <v>27</v>
      </c>
      <c r="C61">
        <v>50</v>
      </c>
      <c r="D61">
        <v>2021</v>
      </c>
      <c r="E61" s="3" t="s">
        <v>903</v>
      </c>
      <c r="F61" s="3" t="s">
        <v>904</v>
      </c>
      <c r="G61" s="3" t="s">
        <v>1456</v>
      </c>
      <c r="H61" s="3" t="s">
        <v>1249</v>
      </c>
      <c r="I61" s="3" t="s">
        <v>905</v>
      </c>
      <c r="J61" s="3" t="s">
        <v>0</v>
      </c>
      <c r="K61" t="s">
        <v>248</v>
      </c>
      <c r="L61">
        <v>5000</v>
      </c>
      <c r="M61" s="15">
        <v>2</v>
      </c>
      <c r="N61" s="15">
        <v>1</v>
      </c>
      <c r="O61" s="15">
        <f>IF(ISBLANK(M61),0,L61)</f>
        <v>5000</v>
      </c>
      <c r="P61">
        <f>M61*L61</f>
        <v>10000</v>
      </c>
      <c r="Q61">
        <f t="shared" si="0"/>
        <v>5000</v>
      </c>
      <c r="R61" s="3" t="s">
        <v>906</v>
      </c>
    </row>
    <row r="62" spans="1:18" x14ac:dyDescent="0.2">
      <c r="A62" t="s">
        <v>1527</v>
      </c>
      <c r="B62">
        <v>27</v>
      </c>
      <c r="C62">
        <v>51</v>
      </c>
      <c r="D62">
        <v>2021</v>
      </c>
      <c r="E62" s="3" t="s">
        <v>892</v>
      </c>
      <c r="F62" s="3" t="s">
        <v>893</v>
      </c>
      <c r="G62" s="3" t="s">
        <v>1456</v>
      </c>
      <c r="H62" s="3" t="s">
        <v>1249</v>
      </c>
      <c r="I62" s="3" t="s">
        <v>894</v>
      </c>
      <c r="J62" s="3" t="s">
        <v>0</v>
      </c>
      <c r="K62" t="s">
        <v>248</v>
      </c>
      <c r="L62">
        <v>2000</v>
      </c>
      <c r="M62" s="15">
        <v>2</v>
      </c>
      <c r="N62" s="15">
        <v>3</v>
      </c>
      <c r="O62" s="15">
        <f>IF(ISBLANK(M62),0,L62)</f>
        <v>2000</v>
      </c>
      <c r="P62">
        <f>M62*L62</f>
        <v>4000</v>
      </c>
      <c r="Q62">
        <f t="shared" si="0"/>
        <v>6000</v>
      </c>
      <c r="R62" s="3" t="s">
        <v>895</v>
      </c>
    </row>
    <row r="63" spans="1:18" x14ac:dyDescent="0.2">
      <c r="A63" t="s">
        <v>1527</v>
      </c>
      <c r="B63">
        <v>27</v>
      </c>
      <c r="C63">
        <v>52</v>
      </c>
      <c r="D63">
        <v>2021</v>
      </c>
      <c r="E63" s="3" t="s">
        <v>899</v>
      </c>
      <c r="F63" s="3" t="s">
        <v>900</v>
      </c>
      <c r="G63" s="3" t="s">
        <v>1456</v>
      </c>
      <c r="H63" s="3" t="s">
        <v>1249</v>
      </c>
      <c r="I63" s="3" t="s">
        <v>901</v>
      </c>
      <c r="J63" s="3" t="s">
        <v>13</v>
      </c>
      <c r="K63" t="s">
        <v>248</v>
      </c>
      <c r="L63">
        <v>1000</v>
      </c>
      <c r="M63" s="15">
        <v>1</v>
      </c>
      <c r="N63" s="15">
        <v>5</v>
      </c>
      <c r="O63" s="15">
        <f>IF(ISBLANK(M63),0,L63)</f>
        <v>1000</v>
      </c>
      <c r="P63">
        <f>M63*L63</f>
        <v>1000</v>
      </c>
      <c r="Q63">
        <f t="shared" si="0"/>
        <v>5000</v>
      </c>
      <c r="R63" s="3" t="s">
        <v>902</v>
      </c>
    </row>
    <row r="64" spans="1:18" x14ac:dyDescent="0.2">
      <c r="A64" t="s">
        <v>1527</v>
      </c>
      <c r="B64">
        <v>27</v>
      </c>
      <c r="C64">
        <v>63</v>
      </c>
      <c r="D64">
        <v>2021</v>
      </c>
      <c r="E64" s="3" t="s">
        <v>911</v>
      </c>
      <c r="F64" s="3" t="s">
        <v>890</v>
      </c>
      <c r="G64" s="3" t="s">
        <v>1483</v>
      </c>
      <c r="H64" s="3" t="s">
        <v>1250</v>
      </c>
      <c r="I64" s="3" t="s">
        <v>912</v>
      </c>
      <c r="J64" s="3" t="s">
        <v>1516</v>
      </c>
      <c r="K64" t="s">
        <v>248</v>
      </c>
      <c r="L64">
        <v>2000</v>
      </c>
      <c r="M64" s="15"/>
      <c r="N64" s="15">
        <v>3</v>
      </c>
      <c r="O64" s="15">
        <f>IF(ISBLANK(M64),0,L64)</f>
        <v>0</v>
      </c>
      <c r="Q64">
        <f t="shared" si="0"/>
        <v>6000</v>
      </c>
      <c r="R64" s="3" t="s">
        <v>913</v>
      </c>
    </row>
    <row r="65" spans="1:18" x14ac:dyDescent="0.2">
      <c r="A65" t="s">
        <v>1527</v>
      </c>
      <c r="B65">
        <v>27</v>
      </c>
      <c r="C65">
        <v>71</v>
      </c>
      <c r="D65">
        <v>2021</v>
      </c>
      <c r="E65" s="3" t="s">
        <v>922</v>
      </c>
      <c r="F65" s="3" t="s">
        <v>923</v>
      </c>
      <c r="G65" s="3" t="s">
        <v>1486</v>
      </c>
      <c r="H65" s="3" t="s">
        <v>1251</v>
      </c>
      <c r="I65" s="3" t="s">
        <v>924</v>
      </c>
      <c r="J65" s="3" t="s">
        <v>0</v>
      </c>
      <c r="K65" t="s">
        <v>248</v>
      </c>
      <c r="L65">
        <v>4000</v>
      </c>
      <c r="M65" s="15">
        <v>2</v>
      </c>
      <c r="N65" s="15">
        <v>1</v>
      </c>
      <c r="O65" s="15">
        <f>IF(ISBLANK(M65),0,L65)</f>
        <v>4000</v>
      </c>
      <c r="P65">
        <f>M65*L65</f>
        <v>8000</v>
      </c>
      <c r="Q65">
        <f t="shared" si="0"/>
        <v>4000</v>
      </c>
    </row>
    <row r="66" spans="1:18" x14ac:dyDescent="0.2">
      <c r="A66" t="s">
        <v>1527</v>
      </c>
      <c r="B66">
        <v>27</v>
      </c>
      <c r="C66">
        <v>72</v>
      </c>
      <c r="D66">
        <v>2021</v>
      </c>
      <c r="E66" s="3" t="s">
        <v>918</v>
      </c>
      <c r="F66" s="3" t="s">
        <v>919</v>
      </c>
      <c r="G66" s="3" t="s">
        <v>1486</v>
      </c>
      <c r="H66" s="3" t="s">
        <v>1251</v>
      </c>
      <c r="I66" s="3" t="s">
        <v>920</v>
      </c>
      <c r="J66" s="3" t="s">
        <v>0</v>
      </c>
      <c r="K66" t="s">
        <v>248</v>
      </c>
      <c r="L66">
        <v>5000</v>
      </c>
      <c r="M66" s="15">
        <v>2</v>
      </c>
      <c r="N66" s="15">
        <v>1</v>
      </c>
      <c r="O66" s="15">
        <f>IF(ISBLANK(M66),0,L66)</f>
        <v>5000</v>
      </c>
      <c r="P66">
        <f>M66*L66</f>
        <v>10000</v>
      </c>
      <c r="Q66">
        <f t="shared" si="0"/>
        <v>5000</v>
      </c>
      <c r="R66" s="3" t="s">
        <v>921</v>
      </c>
    </row>
    <row r="67" spans="1:18" x14ac:dyDescent="0.2">
      <c r="A67" t="s">
        <v>1527</v>
      </c>
      <c r="B67">
        <v>27</v>
      </c>
      <c r="C67">
        <v>73</v>
      </c>
      <c r="D67">
        <v>2021</v>
      </c>
      <c r="E67" s="3" t="s">
        <v>914</v>
      </c>
      <c r="F67" s="3" t="s">
        <v>915</v>
      </c>
      <c r="G67" s="3" t="s">
        <v>1486</v>
      </c>
      <c r="H67" s="3" t="s">
        <v>1251</v>
      </c>
      <c r="I67" s="3" t="s">
        <v>917</v>
      </c>
      <c r="J67" s="3" t="s">
        <v>0</v>
      </c>
      <c r="K67" t="s">
        <v>248</v>
      </c>
      <c r="L67">
        <v>6000</v>
      </c>
      <c r="M67" s="15">
        <v>2</v>
      </c>
      <c r="N67" s="15">
        <v>3</v>
      </c>
      <c r="O67" s="15">
        <f>IF(ISBLANK(M67),0,L67)</f>
        <v>6000</v>
      </c>
      <c r="P67">
        <f>M67*L67</f>
        <v>12000</v>
      </c>
      <c r="Q67">
        <f t="shared" ref="Q67:Q130" si="1">N67*L67</f>
        <v>18000</v>
      </c>
      <c r="R67" s="3" t="s">
        <v>916</v>
      </c>
    </row>
    <row r="68" spans="1:18" x14ac:dyDescent="0.2">
      <c r="A68" t="s">
        <v>1527</v>
      </c>
      <c r="B68">
        <v>27</v>
      </c>
      <c r="C68">
        <v>74</v>
      </c>
      <c r="D68">
        <v>2021</v>
      </c>
      <c r="E68" s="3" t="s">
        <v>927</v>
      </c>
      <c r="F68" s="3" t="s">
        <v>928</v>
      </c>
      <c r="G68" s="3" t="s">
        <v>1486</v>
      </c>
      <c r="H68" s="3" t="s">
        <v>1251</v>
      </c>
      <c r="I68" s="3" t="s">
        <v>925</v>
      </c>
      <c r="J68" s="3" t="s">
        <v>1516</v>
      </c>
      <c r="K68" t="s">
        <v>248</v>
      </c>
      <c r="L68">
        <v>20000</v>
      </c>
      <c r="M68" s="15"/>
      <c r="N68" s="15">
        <v>3</v>
      </c>
      <c r="O68" s="15">
        <f>IF(ISBLANK(M68),0,L68)</f>
        <v>0</v>
      </c>
      <c r="Q68">
        <f t="shared" si="1"/>
        <v>60000</v>
      </c>
      <c r="R68" s="3" t="s">
        <v>926</v>
      </c>
    </row>
    <row r="69" spans="1:18" x14ac:dyDescent="0.2">
      <c r="A69" t="s">
        <v>1527</v>
      </c>
      <c r="B69">
        <v>27</v>
      </c>
      <c r="C69">
        <v>82</v>
      </c>
      <c r="D69">
        <v>2021</v>
      </c>
      <c r="E69" s="3" t="s">
        <v>999</v>
      </c>
      <c r="F69" s="3" t="s">
        <v>1000</v>
      </c>
      <c r="G69" s="3" t="s">
        <v>1459</v>
      </c>
      <c r="H69" s="3" t="s">
        <v>1252</v>
      </c>
      <c r="I69" s="3" t="s">
        <v>1001</v>
      </c>
      <c r="J69" s="3" t="s">
        <v>1516</v>
      </c>
      <c r="K69" t="s">
        <v>248</v>
      </c>
      <c r="L69">
        <v>2000</v>
      </c>
      <c r="M69" s="15"/>
      <c r="N69" s="15">
        <v>5</v>
      </c>
      <c r="O69" s="15">
        <f>IF(ISBLANK(M69),0,L69)</f>
        <v>0</v>
      </c>
      <c r="Q69">
        <f t="shared" si="1"/>
        <v>10000</v>
      </c>
      <c r="R69" s="3" t="s">
        <v>945</v>
      </c>
    </row>
    <row r="70" spans="1:18" x14ac:dyDescent="0.2">
      <c r="A70" t="s">
        <v>1527</v>
      </c>
      <c r="B70">
        <v>27</v>
      </c>
      <c r="C70">
        <v>83</v>
      </c>
      <c r="D70">
        <v>2021</v>
      </c>
      <c r="E70" s="3" t="s">
        <v>995</v>
      </c>
      <c r="F70" s="3" t="s">
        <v>996</v>
      </c>
      <c r="G70" s="3" t="s">
        <v>1459</v>
      </c>
      <c r="H70" s="3" t="s">
        <v>1252</v>
      </c>
      <c r="I70" s="3" t="s">
        <v>998</v>
      </c>
      <c r="J70" s="3" t="s">
        <v>1516</v>
      </c>
      <c r="K70" t="s">
        <v>248</v>
      </c>
      <c r="L70">
        <v>3000</v>
      </c>
      <c r="M70" s="15"/>
      <c r="N70" s="15">
        <v>4</v>
      </c>
      <c r="O70" s="15">
        <f>IF(ISBLANK(M70),0,L70)</f>
        <v>0</v>
      </c>
      <c r="Q70">
        <f t="shared" si="1"/>
        <v>12000</v>
      </c>
      <c r="R70" s="3" t="s">
        <v>997</v>
      </c>
    </row>
    <row r="71" spans="1:18" x14ac:dyDescent="0.2">
      <c r="A71" t="s">
        <v>1527</v>
      </c>
      <c r="B71">
        <v>27</v>
      </c>
      <c r="C71">
        <v>84</v>
      </c>
      <c r="D71">
        <v>2021</v>
      </c>
      <c r="E71" s="3" t="s">
        <v>992</v>
      </c>
      <c r="F71" s="3" t="s">
        <v>993</v>
      </c>
      <c r="G71" s="3" t="s">
        <v>1459</v>
      </c>
      <c r="H71" s="3" t="s">
        <v>1252</v>
      </c>
      <c r="I71" s="3" t="s">
        <v>994</v>
      </c>
      <c r="J71" s="3" t="s">
        <v>1516</v>
      </c>
      <c r="K71" t="s">
        <v>248</v>
      </c>
      <c r="L71">
        <v>2000</v>
      </c>
      <c r="M71" s="15"/>
      <c r="N71" s="15">
        <v>5</v>
      </c>
      <c r="O71" s="15">
        <f>IF(ISBLANK(M71),0,L71)</f>
        <v>0</v>
      </c>
      <c r="Q71">
        <f t="shared" si="1"/>
        <v>10000</v>
      </c>
      <c r="R71" s="3" t="s">
        <v>945</v>
      </c>
    </row>
    <row r="72" spans="1:18" x14ac:dyDescent="0.2">
      <c r="A72" t="s">
        <v>1527</v>
      </c>
      <c r="B72">
        <v>27</v>
      </c>
      <c r="C72">
        <v>87</v>
      </c>
      <c r="D72">
        <v>2021</v>
      </c>
      <c r="E72" s="3" t="s">
        <v>943</v>
      </c>
      <c r="G72" s="3" t="s">
        <v>1489</v>
      </c>
      <c r="H72" s="3" t="s">
        <v>1253</v>
      </c>
      <c r="I72" s="3" t="s">
        <v>944</v>
      </c>
      <c r="J72" s="3" t="s">
        <v>1516</v>
      </c>
      <c r="K72" t="s">
        <v>248</v>
      </c>
      <c r="L72">
        <v>300</v>
      </c>
      <c r="M72" s="15"/>
      <c r="N72" s="15">
        <v>6</v>
      </c>
      <c r="O72" s="15">
        <f>IF(ISBLANK(M72),0,L72)</f>
        <v>0</v>
      </c>
      <c r="Q72">
        <f t="shared" si="1"/>
        <v>1800</v>
      </c>
      <c r="R72" s="3" t="s">
        <v>945</v>
      </c>
    </row>
    <row r="73" spans="1:18" x14ac:dyDescent="0.2">
      <c r="A73" t="s">
        <v>1527</v>
      </c>
      <c r="B73">
        <v>27</v>
      </c>
      <c r="C73">
        <v>88</v>
      </c>
      <c r="D73">
        <v>2021</v>
      </c>
      <c r="E73" s="3" t="s">
        <v>964</v>
      </c>
      <c r="F73" s="3" t="s">
        <v>965</v>
      </c>
      <c r="G73" s="3" t="s">
        <v>1490</v>
      </c>
      <c r="H73" s="3" t="s">
        <v>1254</v>
      </c>
      <c r="I73" s="3" t="s">
        <v>966</v>
      </c>
      <c r="J73" s="3" t="s">
        <v>1516</v>
      </c>
      <c r="K73" t="s">
        <v>248</v>
      </c>
      <c r="L73">
        <v>50</v>
      </c>
      <c r="M73" s="15"/>
      <c r="N73" s="15">
        <v>6</v>
      </c>
      <c r="O73" s="15">
        <f>IF(ISBLANK(M73),0,L73)</f>
        <v>0</v>
      </c>
      <c r="Q73">
        <f t="shared" si="1"/>
        <v>300</v>
      </c>
      <c r="R73" s="3" t="s">
        <v>945</v>
      </c>
    </row>
    <row r="74" spans="1:18" x14ac:dyDescent="0.2">
      <c r="A74" t="s">
        <v>1527</v>
      </c>
      <c r="B74">
        <v>27</v>
      </c>
      <c r="C74">
        <v>89</v>
      </c>
      <c r="D74">
        <v>2021</v>
      </c>
      <c r="E74" s="3" t="s">
        <v>946</v>
      </c>
      <c r="F74" s="3" t="s">
        <v>947</v>
      </c>
      <c r="G74" s="3" t="s">
        <v>1458</v>
      </c>
      <c r="H74" s="3" t="s">
        <v>1255</v>
      </c>
      <c r="I74" s="3" t="s">
        <v>948</v>
      </c>
      <c r="J74" s="3" t="s">
        <v>1516</v>
      </c>
      <c r="K74" t="s">
        <v>248</v>
      </c>
      <c r="L74">
        <v>3000</v>
      </c>
      <c r="M74" s="15"/>
      <c r="N74" s="15">
        <v>5</v>
      </c>
      <c r="O74" s="15">
        <f>IF(ISBLANK(M74),0,L74)</f>
        <v>0</v>
      </c>
      <c r="Q74">
        <f t="shared" si="1"/>
        <v>15000</v>
      </c>
      <c r="R74" s="3" t="s">
        <v>1206</v>
      </c>
    </row>
    <row r="75" spans="1:18" x14ac:dyDescent="0.2">
      <c r="A75" t="s">
        <v>1527</v>
      </c>
      <c r="B75">
        <v>27</v>
      </c>
      <c r="C75">
        <v>90</v>
      </c>
      <c r="D75">
        <v>2021</v>
      </c>
      <c r="E75" s="3" t="s">
        <v>949</v>
      </c>
      <c r="F75" s="3" t="s">
        <v>950</v>
      </c>
      <c r="G75" s="3" t="s">
        <v>1458</v>
      </c>
      <c r="H75" s="3" t="s">
        <v>1255</v>
      </c>
      <c r="I75" s="3" t="s">
        <v>951</v>
      </c>
      <c r="J75" s="3" t="s">
        <v>1516</v>
      </c>
      <c r="K75" t="s">
        <v>248</v>
      </c>
      <c r="L75">
        <v>200</v>
      </c>
      <c r="M75" s="15"/>
      <c r="N75" s="15">
        <v>6</v>
      </c>
      <c r="O75" s="15">
        <f>IF(ISBLANK(M75),0,L75)</f>
        <v>0</v>
      </c>
      <c r="Q75">
        <f t="shared" si="1"/>
        <v>1200</v>
      </c>
      <c r="R75" s="3" t="s">
        <v>945</v>
      </c>
    </row>
    <row r="76" spans="1:18" x14ac:dyDescent="0.2">
      <c r="A76" t="s">
        <v>1527</v>
      </c>
      <c r="B76">
        <v>27</v>
      </c>
      <c r="C76">
        <v>95</v>
      </c>
      <c r="D76">
        <v>2021</v>
      </c>
      <c r="E76" s="3" t="s">
        <v>973</v>
      </c>
      <c r="F76" s="3" t="s">
        <v>974</v>
      </c>
      <c r="G76" s="3" t="s">
        <v>1488</v>
      </c>
      <c r="H76" s="3" t="s">
        <v>1256</v>
      </c>
      <c r="I76" s="3" t="s">
        <v>975</v>
      </c>
      <c r="J76" s="3" t="s">
        <v>0</v>
      </c>
      <c r="K76" t="s">
        <v>248</v>
      </c>
      <c r="L76">
        <v>4000</v>
      </c>
      <c r="M76" s="15">
        <v>2</v>
      </c>
      <c r="N76" s="15">
        <v>1</v>
      </c>
      <c r="O76" s="15">
        <f>IF(ISBLANK(M76),0,L76)</f>
        <v>4000</v>
      </c>
      <c r="P76">
        <f>M76*L76</f>
        <v>8000</v>
      </c>
      <c r="Q76">
        <f t="shared" si="1"/>
        <v>4000</v>
      </c>
      <c r="R76" s="3" t="s">
        <v>976</v>
      </c>
    </row>
    <row r="77" spans="1:18" x14ac:dyDescent="0.2">
      <c r="A77" t="s">
        <v>1527</v>
      </c>
      <c r="B77">
        <v>27</v>
      </c>
      <c r="C77">
        <v>96</v>
      </c>
      <c r="D77">
        <v>2021</v>
      </c>
      <c r="E77" s="3" t="s">
        <v>967</v>
      </c>
      <c r="F77" s="3" t="s">
        <v>915</v>
      </c>
      <c r="G77" s="3" t="s">
        <v>1488</v>
      </c>
      <c r="H77" s="3" t="s">
        <v>1256</v>
      </c>
      <c r="I77" s="3" t="s">
        <v>968</v>
      </c>
      <c r="J77" s="3" t="s">
        <v>1516</v>
      </c>
      <c r="K77" t="s">
        <v>248</v>
      </c>
      <c r="L77">
        <v>10000</v>
      </c>
      <c r="M77" s="15"/>
      <c r="N77" s="15">
        <v>3</v>
      </c>
      <c r="O77" s="15">
        <f>IF(ISBLANK(M77),0,L77)</f>
        <v>0</v>
      </c>
      <c r="Q77">
        <f t="shared" si="1"/>
        <v>30000</v>
      </c>
      <c r="R77" s="3" t="s">
        <v>969</v>
      </c>
    </row>
    <row r="78" spans="1:18" x14ac:dyDescent="0.2">
      <c r="A78" t="s">
        <v>1527</v>
      </c>
      <c r="B78">
        <v>27</v>
      </c>
      <c r="C78">
        <v>97</v>
      </c>
      <c r="D78">
        <v>2021</v>
      </c>
      <c r="E78" s="3" t="s">
        <v>970</v>
      </c>
      <c r="F78" s="3" t="s">
        <v>971</v>
      </c>
      <c r="G78" s="3" t="s">
        <v>1488</v>
      </c>
      <c r="H78" s="3" t="s">
        <v>1256</v>
      </c>
      <c r="I78" s="3" t="s">
        <v>972</v>
      </c>
      <c r="J78" s="3" t="s">
        <v>1516</v>
      </c>
      <c r="K78" t="s">
        <v>248</v>
      </c>
      <c r="L78">
        <v>5000</v>
      </c>
      <c r="M78" s="15"/>
      <c r="N78" s="15">
        <v>3</v>
      </c>
      <c r="O78" s="15">
        <f>IF(ISBLANK(M78),0,L78)</f>
        <v>0</v>
      </c>
      <c r="Q78">
        <f t="shared" si="1"/>
        <v>15000</v>
      </c>
      <c r="R78" s="3" t="s">
        <v>969</v>
      </c>
    </row>
    <row r="79" spans="1:18" x14ac:dyDescent="0.2">
      <c r="A79" t="s">
        <v>1527</v>
      </c>
      <c r="B79">
        <v>27</v>
      </c>
      <c r="C79">
        <v>98</v>
      </c>
      <c r="D79">
        <v>2021</v>
      </c>
      <c r="E79" s="3" t="s">
        <v>977</v>
      </c>
      <c r="F79" s="3" t="s">
        <v>978</v>
      </c>
      <c r="G79" s="3" t="s">
        <v>1488</v>
      </c>
      <c r="H79" s="3" t="s">
        <v>1256</v>
      </c>
      <c r="I79" s="3" t="s">
        <v>979</v>
      </c>
      <c r="J79" s="3" t="s">
        <v>1516</v>
      </c>
      <c r="K79" t="s">
        <v>248</v>
      </c>
      <c r="L79">
        <v>500</v>
      </c>
      <c r="M79" s="15"/>
      <c r="N79" s="15">
        <v>5</v>
      </c>
      <c r="O79" s="15">
        <f>IF(ISBLANK(M79),0,L79)</f>
        <v>0</v>
      </c>
      <c r="Q79">
        <f t="shared" si="1"/>
        <v>2500</v>
      </c>
      <c r="R79" s="3" t="s">
        <v>945</v>
      </c>
    </row>
    <row r="80" spans="1:18" x14ac:dyDescent="0.2">
      <c r="A80" t="s">
        <v>1527</v>
      </c>
      <c r="B80">
        <v>27</v>
      </c>
      <c r="C80">
        <v>99</v>
      </c>
      <c r="D80">
        <v>2021</v>
      </c>
      <c r="E80" s="3" t="s">
        <v>980</v>
      </c>
      <c r="F80" s="3" t="s">
        <v>981</v>
      </c>
      <c r="G80" s="3" t="s">
        <v>1488</v>
      </c>
      <c r="H80" s="3" t="s">
        <v>1256</v>
      </c>
      <c r="I80" s="3" t="s">
        <v>982</v>
      </c>
      <c r="J80" s="3" t="s">
        <v>1516</v>
      </c>
      <c r="K80" t="s">
        <v>248</v>
      </c>
      <c r="L80">
        <v>50</v>
      </c>
      <c r="M80" s="15"/>
      <c r="N80" s="15">
        <v>6</v>
      </c>
      <c r="O80" s="15">
        <f>IF(ISBLANK(M80),0,L80)</f>
        <v>0</v>
      </c>
      <c r="Q80">
        <f t="shared" si="1"/>
        <v>300</v>
      </c>
      <c r="R80" s="3" t="s">
        <v>945</v>
      </c>
    </row>
    <row r="81" spans="1:18" x14ac:dyDescent="0.2">
      <c r="A81" t="s">
        <v>1527</v>
      </c>
      <c r="B81">
        <v>27</v>
      </c>
      <c r="C81">
        <v>54</v>
      </c>
      <c r="D81">
        <v>2021</v>
      </c>
      <c r="E81" t="s">
        <v>123</v>
      </c>
      <c r="F81" s="6" t="s">
        <v>122</v>
      </c>
      <c r="G81" s="3" t="s">
        <v>1491</v>
      </c>
      <c r="H81" s="3" t="s">
        <v>3</v>
      </c>
      <c r="I81" s="3" t="s">
        <v>734</v>
      </c>
      <c r="J81" s="6" t="s">
        <v>0</v>
      </c>
      <c r="K81" s="3" t="s">
        <v>727</v>
      </c>
      <c r="L81">
        <v>18000</v>
      </c>
      <c r="M81" s="15">
        <v>2</v>
      </c>
      <c r="N81" s="16">
        <v>1</v>
      </c>
      <c r="O81" s="15">
        <f>IF(ISBLANK(M81),0,L81)</f>
        <v>18000</v>
      </c>
      <c r="P81">
        <f>M81*L81</f>
        <v>36000</v>
      </c>
      <c r="Q81">
        <f t="shared" si="1"/>
        <v>18000</v>
      </c>
      <c r="R81" s="3" t="s">
        <v>735</v>
      </c>
    </row>
    <row r="82" spans="1:18" x14ac:dyDescent="0.2">
      <c r="A82" t="s">
        <v>1527</v>
      </c>
      <c r="B82">
        <v>27</v>
      </c>
      <c r="C82">
        <v>61</v>
      </c>
      <c r="D82">
        <v>2020</v>
      </c>
      <c r="E82" t="s">
        <v>113</v>
      </c>
      <c r="F82" t="s">
        <v>114</v>
      </c>
      <c r="G82" s="3" t="s">
        <v>1491</v>
      </c>
      <c r="H82" s="3" t="s">
        <v>3</v>
      </c>
      <c r="I82" s="3" t="s">
        <v>739</v>
      </c>
      <c r="J82" s="3" t="s">
        <v>0</v>
      </c>
      <c r="K82" s="3" t="s">
        <v>727</v>
      </c>
      <c r="L82">
        <v>35000</v>
      </c>
      <c r="M82" s="15">
        <v>2</v>
      </c>
      <c r="N82" s="15">
        <v>1</v>
      </c>
      <c r="O82" s="15">
        <f>IF(ISBLANK(M82),0,L82)</f>
        <v>35000</v>
      </c>
      <c r="P82">
        <f>M82*L82</f>
        <v>70000</v>
      </c>
      <c r="Q82">
        <f t="shared" si="1"/>
        <v>35000</v>
      </c>
      <c r="R82" s="3" t="s">
        <v>740</v>
      </c>
    </row>
    <row r="83" spans="1:18" x14ac:dyDescent="0.2">
      <c r="A83" t="s">
        <v>1527</v>
      </c>
      <c r="B83">
        <v>27</v>
      </c>
      <c r="C83">
        <v>65</v>
      </c>
      <c r="D83">
        <v>2021</v>
      </c>
      <c r="E83" t="s">
        <v>117</v>
      </c>
      <c r="F83" t="s">
        <v>46</v>
      </c>
      <c r="G83" s="3" t="s">
        <v>1491</v>
      </c>
      <c r="H83" s="3" t="s">
        <v>3</v>
      </c>
      <c r="I83" s="3" t="s">
        <v>730</v>
      </c>
      <c r="J83" t="s">
        <v>0</v>
      </c>
      <c r="K83" s="3" t="s">
        <v>727</v>
      </c>
      <c r="L83">
        <v>80000</v>
      </c>
      <c r="M83" s="15">
        <v>2</v>
      </c>
      <c r="N83" s="15">
        <v>1</v>
      </c>
      <c r="O83" s="15">
        <f>IF(ISBLANK(M83),0,L83)</f>
        <v>80000</v>
      </c>
      <c r="P83">
        <f>M83*L83</f>
        <v>160000</v>
      </c>
      <c r="Q83">
        <f t="shared" si="1"/>
        <v>80000</v>
      </c>
      <c r="R83" s="3" t="s">
        <v>729</v>
      </c>
    </row>
    <row r="84" spans="1:18" x14ac:dyDescent="0.2">
      <c r="A84" t="s">
        <v>1527</v>
      </c>
      <c r="B84">
        <v>27</v>
      </c>
      <c r="C84">
        <v>69</v>
      </c>
      <c r="D84">
        <v>2021</v>
      </c>
      <c r="E84" t="s">
        <v>129</v>
      </c>
      <c r="F84" t="s">
        <v>96</v>
      </c>
      <c r="G84" s="3" t="s">
        <v>1491</v>
      </c>
      <c r="H84" s="3" t="s">
        <v>3</v>
      </c>
      <c r="I84" s="3" t="s">
        <v>733</v>
      </c>
      <c r="J84" s="3" t="s">
        <v>25</v>
      </c>
      <c r="K84" s="3" t="s">
        <v>727</v>
      </c>
      <c r="L84">
        <v>6000</v>
      </c>
      <c r="M84" s="15">
        <v>3</v>
      </c>
      <c r="N84" s="15">
        <v>1</v>
      </c>
      <c r="O84" s="15">
        <f>IF(ISBLANK(M84),0,L84)</f>
        <v>6000</v>
      </c>
      <c r="P84">
        <f>M84*L84</f>
        <v>18000</v>
      </c>
      <c r="Q84">
        <f t="shared" si="1"/>
        <v>6000</v>
      </c>
      <c r="R84" s="3" t="s">
        <v>732</v>
      </c>
    </row>
    <row r="85" spans="1:18" x14ac:dyDescent="0.2">
      <c r="A85" t="s">
        <v>1527</v>
      </c>
      <c r="B85">
        <v>27</v>
      </c>
      <c r="C85">
        <v>78</v>
      </c>
      <c r="D85">
        <v>2021</v>
      </c>
      <c r="E85" s="3" t="s">
        <v>736</v>
      </c>
      <c r="F85" s="3" t="s">
        <v>737</v>
      </c>
      <c r="G85" s="3" t="s">
        <v>1491</v>
      </c>
      <c r="H85" s="3" t="s">
        <v>3</v>
      </c>
      <c r="I85" s="3" t="s">
        <v>738</v>
      </c>
      <c r="J85" t="s">
        <v>0</v>
      </c>
      <c r="K85" s="3" t="s">
        <v>727</v>
      </c>
      <c r="L85">
        <v>140000</v>
      </c>
      <c r="M85" s="15">
        <v>2</v>
      </c>
      <c r="N85" s="15">
        <v>1</v>
      </c>
      <c r="O85" s="15">
        <f>IF(ISBLANK(M85),0,L85)</f>
        <v>140000</v>
      </c>
      <c r="P85">
        <f>M85*L85</f>
        <v>280000</v>
      </c>
      <c r="Q85">
        <f t="shared" si="1"/>
        <v>140000</v>
      </c>
      <c r="R85" s="6" t="s">
        <v>509</v>
      </c>
    </row>
    <row r="86" spans="1:18" x14ac:dyDescent="0.2">
      <c r="A86" t="s">
        <v>1527</v>
      </c>
      <c r="B86">
        <v>27</v>
      </c>
      <c r="C86">
        <v>79</v>
      </c>
      <c r="D86">
        <v>2021</v>
      </c>
      <c r="E86" t="s">
        <v>111</v>
      </c>
      <c r="F86" t="s">
        <v>38</v>
      </c>
      <c r="G86" s="3" t="s">
        <v>1491</v>
      </c>
      <c r="H86" s="3" t="s">
        <v>3</v>
      </c>
      <c r="I86" s="3" t="s">
        <v>728</v>
      </c>
      <c r="J86" s="6" t="s">
        <v>0</v>
      </c>
      <c r="K86" s="3" t="s">
        <v>727</v>
      </c>
      <c r="L86">
        <v>80000</v>
      </c>
      <c r="M86" s="15">
        <v>2</v>
      </c>
      <c r="N86" s="15">
        <v>1</v>
      </c>
      <c r="O86" s="15">
        <f>IF(ISBLANK(M86),0,L86)</f>
        <v>80000</v>
      </c>
      <c r="P86">
        <f>M86*L86</f>
        <v>160000</v>
      </c>
      <c r="Q86">
        <f t="shared" si="1"/>
        <v>80000</v>
      </c>
      <c r="R86" s="6" t="s">
        <v>508</v>
      </c>
    </row>
    <row r="87" spans="1:18" x14ac:dyDescent="0.2">
      <c r="A87" t="s">
        <v>1527</v>
      </c>
      <c r="B87">
        <v>27</v>
      </c>
      <c r="C87">
        <v>86</v>
      </c>
      <c r="D87">
        <v>2021</v>
      </c>
      <c r="E87" t="s">
        <v>128</v>
      </c>
      <c r="F87" s="6" t="s">
        <v>293</v>
      </c>
      <c r="G87" s="3" t="s">
        <v>1491</v>
      </c>
      <c r="H87" s="3" t="s">
        <v>3</v>
      </c>
      <c r="I87" s="3" t="s">
        <v>731</v>
      </c>
      <c r="J87" t="s">
        <v>0</v>
      </c>
      <c r="K87" s="3" t="s">
        <v>727</v>
      </c>
      <c r="L87">
        <v>10000</v>
      </c>
      <c r="M87" s="15">
        <v>2</v>
      </c>
      <c r="N87" s="15">
        <v>1</v>
      </c>
      <c r="O87" s="15">
        <f>IF(ISBLANK(M87),0,L87)</f>
        <v>10000</v>
      </c>
      <c r="P87">
        <f>M87*L87</f>
        <v>20000</v>
      </c>
      <c r="Q87">
        <f t="shared" si="1"/>
        <v>10000</v>
      </c>
      <c r="R87" s="6" t="s">
        <v>509</v>
      </c>
    </row>
    <row r="88" spans="1:18" ht="12" customHeight="1" x14ac:dyDescent="0.2">
      <c r="A88" t="s">
        <v>1527</v>
      </c>
      <c r="B88">
        <v>27</v>
      </c>
      <c r="C88">
        <v>64</v>
      </c>
      <c r="D88">
        <v>2021</v>
      </c>
      <c r="E88" t="s">
        <v>1085</v>
      </c>
      <c r="F88" t="s">
        <v>1086</v>
      </c>
      <c r="G88" s="3" t="s">
        <v>1487</v>
      </c>
      <c r="H88" t="s">
        <v>1270</v>
      </c>
      <c r="I88" t="s">
        <v>1087</v>
      </c>
      <c r="J88" t="s">
        <v>0</v>
      </c>
      <c r="K88" t="s">
        <v>248</v>
      </c>
      <c r="L88">
        <v>80000</v>
      </c>
      <c r="M88" s="15">
        <v>2</v>
      </c>
      <c r="N88" s="15">
        <v>1</v>
      </c>
      <c r="O88" s="15">
        <f>IF(ISBLANK(M88),0,L88)</f>
        <v>80000</v>
      </c>
      <c r="P88">
        <f>M88*L88</f>
        <v>160000</v>
      </c>
      <c r="Q88">
        <f t="shared" si="1"/>
        <v>80000</v>
      </c>
      <c r="R88" t="s">
        <v>1088</v>
      </c>
    </row>
    <row r="89" spans="1:18" x14ac:dyDescent="0.2">
      <c r="A89" t="s">
        <v>1527</v>
      </c>
      <c r="B89">
        <v>27</v>
      </c>
      <c r="C89">
        <v>94</v>
      </c>
      <c r="D89">
        <v>2021</v>
      </c>
      <c r="E89" t="s">
        <v>446</v>
      </c>
      <c r="F89" t="s">
        <v>329</v>
      </c>
      <c r="G89" s="3" t="s">
        <v>1487</v>
      </c>
      <c r="H89" t="s">
        <v>1270</v>
      </c>
      <c r="I89" t="s">
        <v>1090</v>
      </c>
      <c r="J89" t="s">
        <v>0</v>
      </c>
      <c r="K89" t="s">
        <v>248</v>
      </c>
      <c r="L89">
        <v>10000</v>
      </c>
      <c r="M89" s="15">
        <v>2</v>
      </c>
      <c r="N89" s="15">
        <v>3</v>
      </c>
      <c r="O89" s="15">
        <f>IF(ISBLANK(M89),0,L89)</f>
        <v>10000</v>
      </c>
      <c r="P89">
        <f>M89*L89</f>
        <v>20000</v>
      </c>
      <c r="Q89">
        <f t="shared" si="1"/>
        <v>30000</v>
      </c>
      <c r="R89" t="s">
        <v>1089</v>
      </c>
    </row>
    <row r="90" spans="1:18" x14ac:dyDescent="0.2">
      <c r="A90" t="s">
        <v>1527</v>
      </c>
      <c r="B90">
        <v>27</v>
      </c>
      <c r="C90">
        <v>75</v>
      </c>
      <c r="D90">
        <v>2020</v>
      </c>
      <c r="E90" t="s">
        <v>246</v>
      </c>
      <c r="F90" t="s">
        <v>118</v>
      </c>
      <c r="G90" s="3" t="s">
        <v>1484</v>
      </c>
      <c r="H90" s="3" t="s">
        <v>1269</v>
      </c>
      <c r="I90" t="s">
        <v>1149</v>
      </c>
      <c r="J90" t="s">
        <v>0</v>
      </c>
      <c r="K90" t="s">
        <v>248</v>
      </c>
      <c r="L90">
        <v>150000</v>
      </c>
      <c r="M90" s="15">
        <v>2</v>
      </c>
      <c r="N90" s="15">
        <v>1</v>
      </c>
      <c r="O90" s="15">
        <f>IF(ISBLANK(M90),0,L90)</f>
        <v>150000</v>
      </c>
      <c r="P90">
        <f>M90*L90</f>
        <v>300000</v>
      </c>
      <c r="Q90">
        <f t="shared" si="1"/>
        <v>150000</v>
      </c>
      <c r="R90" t="s">
        <v>1148</v>
      </c>
    </row>
    <row r="91" spans="1:18" x14ac:dyDescent="0.2">
      <c r="A91" t="s">
        <v>1527</v>
      </c>
      <c r="B91">
        <v>27</v>
      </c>
      <c r="C91">
        <v>81</v>
      </c>
      <c r="D91">
        <v>2021</v>
      </c>
      <c r="E91" s="3" t="s">
        <v>991</v>
      </c>
      <c r="F91" t="s">
        <v>105</v>
      </c>
      <c r="G91" s="3" t="s">
        <v>1484</v>
      </c>
      <c r="H91" s="3" t="s">
        <v>1269</v>
      </c>
      <c r="I91" t="s">
        <v>1150</v>
      </c>
      <c r="J91" t="s">
        <v>25</v>
      </c>
      <c r="K91" t="s">
        <v>248</v>
      </c>
      <c r="L91">
        <v>5000</v>
      </c>
      <c r="M91" s="15">
        <v>3</v>
      </c>
      <c r="N91" s="15">
        <v>6</v>
      </c>
      <c r="O91" s="15">
        <f>IF(ISBLANK(M91),0,L91)</f>
        <v>5000</v>
      </c>
      <c r="P91">
        <f>M91*L91</f>
        <v>15000</v>
      </c>
      <c r="Q91">
        <f t="shared" si="1"/>
        <v>30000</v>
      </c>
      <c r="R91" s="3" t="s">
        <v>1151</v>
      </c>
    </row>
    <row r="92" spans="1:18" x14ac:dyDescent="0.2">
      <c r="A92" t="s">
        <v>1527</v>
      </c>
      <c r="B92">
        <v>27</v>
      </c>
      <c r="C92">
        <v>67</v>
      </c>
      <c r="D92">
        <v>2021</v>
      </c>
      <c r="E92" t="s">
        <v>269</v>
      </c>
      <c r="F92" t="s">
        <v>46</v>
      </c>
      <c r="G92" s="3" t="s">
        <v>1487</v>
      </c>
      <c r="H92" s="3" t="s">
        <v>271</v>
      </c>
      <c r="I92" t="s">
        <v>1027</v>
      </c>
      <c r="J92" t="s">
        <v>0</v>
      </c>
      <c r="K92" t="s">
        <v>132</v>
      </c>
      <c r="L92">
        <v>65000</v>
      </c>
      <c r="M92" s="15">
        <v>2</v>
      </c>
      <c r="N92" s="15">
        <v>1</v>
      </c>
      <c r="O92" s="15">
        <f>IF(ISBLANK(M92),0,L92)</f>
        <v>65000</v>
      </c>
      <c r="P92">
        <f>M92*L92</f>
        <v>130000</v>
      </c>
      <c r="Q92">
        <f t="shared" si="1"/>
        <v>65000</v>
      </c>
      <c r="R92" t="s">
        <v>1028</v>
      </c>
    </row>
    <row r="93" spans="1:18" x14ac:dyDescent="0.2">
      <c r="A93" t="s">
        <v>1527</v>
      </c>
      <c r="B93">
        <v>27</v>
      </c>
      <c r="C93">
        <v>77</v>
      </c>
      <c r="D93">
        <v>2021</v>
      </c>
      <c r="E93" t="s">
        <v>273</v>
      </c>
      <c r="F93" t="s">
        <v>272</v>
      </c>
      <c r="G93" s="3" t="s">
        <v>1487</v>
      </c>
      <c r="H93" s="3" t="s">
        <v>271</v>
      </c>
      <c r="I93" t="s">
        <v>1026</v>
      </c>
      <c r="J93" t="s">
        <v>0</v>
      </c>
      <c r="K93" t="s">
        <v>132</v>
      </c>
      <c r="L93">
        <v>200000</v>
      </c>
      <c r="M93" s="15">
        <v>2</v>
      </c>
      <c r="N93" s="15">
        <v>1</v>
      </c>
      <c r="O93" s="15">
        <f>IF(ISBLANK(M93),0,L93)</f>
        <v>200000</v>
      </c>
      <c r="P93">
        <f>M93*L93</f>
        <v>400000</v>
      </c>
      <c r="Q93">
        <f t="shared" si="1"/>
        <v>200000</v>
      </c>
      <c r="R93" t="s">
        <v>1025</v>
      </c>
    </row>
    <row r="94" spans="1:18" x14ac:dyDescent="0.2">
      <c r="A94" t="s">
        <v>1527</v>
      </c>
      <c r="B94">
        <v>27</v>
      </c>
      <c r="C94">
        <v>80</v>
      </c>
      <c r="D94">
        <v>2021</v>
      </c>
      <c r="E94" t="s">
        <v>263</v>
      </c>
      <c r="F94" t="s">
        <v>38</v>
      </c>
      <c r="G94" s="3" t="s">
        <v>1487</v>
      </c>
      <c r="H94" s="3" t="s">
        <v>271</v>
      </c>
      <c r="I94" t="s">
        <v>1023</v>
      </c>
      <c r="J94" t="s">
        <v>0</v>
      </c>
      <c r="K94" t="s">
        <v>132</v>
      </c>
      <c r="L94">
        <v>220000</v>
      </c>
      <c r="M94" s="15">
        <v>2</v>
      </c>
      <c r="N94" s="15">
        <v>1</v>
      </c>
      <c r="O94" s="15">
        <f>IF(ISBLANK(M94),0,L94)</f>
        <v>220000</v>
      </c>
      <c r="P94">
        <f>M94*L94</f>
        <v>440000</v>
      </c>
      <c r="Q94">
        <f t="shared" si="1"/>
        <v>220000</v>
      </c>
      <c r="R94" t="s">
        <v>1024</v>
      </c>
    </row>
    <row r="95" spans="1:18" x14ac:dyDescent="0.2">
      <c r="A95" t="s">
        <v>1527</v>
      </c>
      <c r="B95">
        <v>27</v>
      </c>
      <c r="C95">
        <v>92</v>
      </c>
      <c r="D95">
        <v>2020</v>
      </c>
      <c r="E95" t="s">
        <v>1145</v>
      </c>
      <c r="F95" t="s">
        <v>923</v>
      </c>
      <c r="G95" s="3" t="s">
        <v>1487</v>
      </c>
      <c r="H95" s="3" t="s">
        <v>271</v>
      </c>
      <c r="I95" t="s">
        <v>1146</v>
      </c>
      <c r="J95" t="s">
        <v>0</v>
      </c>
      <c r="K95" t="s">
        <v>132</v>
      </c>
      <c r="L95">
        <v>55000</v>
      </c>
      <c r="M95" s="15">
        <v>2</v>
      </c>
      <c r="N95" s="15">
        <v>1</v>
      </c>
      <c r="O95" s="15">
        <f>IF(ISBLANK(M95),0,L95)</f>
        <v>55000</v>
      </c>
      <c r="P95">
        <f>M95*L95</f>
        <v>110000</v>
      </c>
      <c r="Q95">
        <f t="shared" si="1"/>
        <v>55000</v>
      </c>
      <c r="R95" t="s">
        <v>1147</v>
      </c>
    </row>
    <row r="96" spans="1:18" x14ac:dyDescent="0.2">
      <c r="A96" t="s">
        <v>1527</v>
      </c>
      <c r="B96">
        <v>27</v>
      </c>
      <c r="C96">
        <v>70</v>
      </c>
      <c r="D96">
        <v>2021</v>
      </c>
      <c r="E96" t="s">
        <v>286</v>
      </c>
      <c r="F96" t="s">
        <v>96</v>
      </c>
      <c r="G96" s="3" t="s">
        <v>1454</v>
      </c>
      <c r="H96" s="3" t="s">
        <v>14</v>
      </c>
      <c r="I96" t="s">
        <v>1161</v>
      </c>
      <c r="J96" t="s">
        <v>13</v>
      </c>
      <c r="K96" s="3" t="s">
        <v>1209</v>
      </c>
      <c r="L96">
        <v>16000</v>
      </c>
      <c r="M96" s="15">
        <v>1</v>
      </c>
      <c r="N96" s="15">
        <v>1</v>
      </c>
      <c r="O96" s="15">
        <f>IF(ISBLANK(M96),0,L96)</f>
        <v>16000</v>
      </c>
      <c r="P96">
        <f>M96*L96</f>
        <v>16000</v>
      </c>
      <c r="Q96">
        <f t="shared" si="1"/>
        <v>16000</v>
      </c>
      <c r="R96" t="s">
        <v>1034</v>
      </c>
    </row>
    <row r="97" spans="1:18" x14ac:dyDescent="0.2">
      <c r="A97" t="s">
        <v>1527</v>
      </c>
      <c r="B97">
        <v>27</v>
      </c>
      <c r="C97">
        <v>93</v>
      </c>
      <c r="D97">
        <v>2020</v>
      </c>
      <c r="E97" t="s">
        <v>289</v>
      </c>
      <c r="F97" t="s">
        <v>165</v>
      </c>
      <c r="G97" s="3" t="s">
        <v>1454</v>
      </c>
      <c r="H97" s="3" t="s">
        <v>14</v>
      </c>
      <c r="I97" t="s">
        <v>1160</v>
      </c>
      <c r="J97" t="s">
        <v>0</v>
      </c>
      <c r="K97" s="3" t="s">
        <v>1209</v>
      </c>
      <c r="L97">
        <v>10000</v>
      </c>
      <c r="M97" s="15">
        <v>2</v>
      </c>
      <c r="N97" s="15">
        <v>3</v>
      </c>
      <c r="O97" s="15">
        <f>IF(ISBLANK(M97),0,L97)</f>
        <v>10000</v>
      </c>
      <c r="P97">
        <f>M97*L97</f>
        <v>20000</v>
      </c>
      <c r="Q97">
        <f t="shared" si="1"/>
        <v>30000</v>
      </c>
      <c r="R97" t="s">
        <v>1158</v>
      </c>
    </row>
    <row r="98" spans="1:18" x14ac:dyDescent="0.2">
      <c r="A98" t="s">
        <v>1527</v>
      </c>
      <c r="B98">
        <v>27</v>
      </c>
      <c r="C98">
        <v>103</v>
      </c>
      <c r="D98">
        <v>2021</v>
      </c>
      <c r="E98" t="s">
        <v>1036</v>
      </c>
      <c r="F98" t="s">
        <v>494</v>
      </c>
      <c r="G98" s="3" t="s">
        <v>1454</v>
      </c>
      <c r="H98" s="3" t="s">
        <v>14</v>
      </c>
      <c r="I98" t="s">
        <v>1163</v>
      </c>
      <c r="J98" s="3" t="s">
        <v>1516</v>
      </c>
      <c r="K98" s="3" t="s">
        <v>1209</v>
      </c>
      <c r="L98">
        <v>3000</v>
      </c>
      <c r="M98" s="15"/>
      <c r="N98" s="15">
        <v>5</v>
      </c>
      <c r="O98" s="15">
        <f>IF(ISBLANK(M98),0,L98)</f>
        <v>0</v>
      </c>
      <c r="Q98">
        <f t="shared" si="1"/>
        <v>15000</v>
      </c>
      <c r="R98" t="s">
        <v>291</v>
      </c>
    </row>
    <row r="99" spans="1:18" x14ac:dyDescent="0.2">
      <c r="A99" t="s">
        <v>1527</v>
      </c>
      <c r="B99">
        <v>27</v>
      </c>
      <c r="C99">
        <v>104</v>
      </c>
      <c r="D99">
        <v>2021</v>
      </c>
      <c r="E99" t="s">
        <v>1035</v>
      </c>
      <c r="F99" t="s">
        <v>282</v>
      </c>
      <c r="G99" s="3" t="s">
        <v>1454</v>
      </c>
      <c r="H99" s="3" t="s">
        <v>14</v>
      </c>
      <c r="I99" t="s">
        <v>1162</v>
      </c>
      <c r="J99" t="s">
        <v>0</v>
      </c>
      <c r="K99" s="3" t="s">
        <v>1209</v>
      </c>
      <c r="L99">
        <v>143000</v>
      </c>
      <c r="M99" s="15">
        <v>2</v>
      </c>
      <c r="N99" s="15">
        <v>1</v>
      </c>
      <c r="O99" s="15">
        <f>IF(ISBLANK(M99),0,L99)</f>
        <v>143000</v>
      </c>
      <c r="P99">
        <f>M99*L99</f>
        <v>286000</v>
      </c>
      <c r="Q99">
        <f t="shared" si="1"/>
        <v>143000</v>
      </c>
      <c r="R99" t="s">
        <v>606</v>
      </c>
    </row>
    <row r="100" spans="1:18" x14ac:dyDescent="0.2">
      <c r="A100" t="s">
        <v>1527</v>
      </c>
      <c r="B100">
        <v>27</v>
      </c>
      <c r="C100">
        <v>105</v>
      </c>
      <c r="D100">
        <v>2021</v>
      </c>
      <c r="E100" t="s">
        <v>1032</v>
      </c>
      <c r="F100" t="s">
        <v>293</v>
      </c>
      <c r="G100" s="3" t="s">
        <v>1454</v>
      </c>
      <c r="H100" s="3" t="s">
        <v>14</v>
      </c>
      <c r="I100" t="s">
        <v>1159</v>
      </c>
      <c r="J100" t="s">
        <v>25</v>
      </c>
      <c r="K100" s="3" t="s">
        <v>1209</v>
      </c>
      <c r="L100">
        <v>100</v>
      </c>
      <c r="M100" s="15">
        <v>3</v>
      </c>
      <c r="N100" s="15">
        <v>6</v>
      </c>
      <c r="O100" s="15">
        <f>IF(ISBLANK(M100),0,L100)</f>
        <v>100</v>
      </c>
      <c r="P100">
        <f>M100*L100</f>
        <v>300</v>
      </c>
      <c r="Q100">
        <f t="shared" si="1"/>
        <v>600</v>
      </c>
      <c r="R100" t="s">
        <v>1033</v>
      </c>
    </row>
    <row r="101" spans="1:18" ht="12" customHeight="1" x14ac:dyDescent="0.2">
      <c r="A101" t="s">
        <v>1527</v>
      </c>
      <c r="B101">
        <v>27</v>
      </c>
      <c r="C101">
        <v>106</v>
      </c>
      <c r="D101">
        <v>2020</v>
      </c>
      <c r="E101" t="s">
        <v>1154</v>
      </c>
      <c r="F101" t="s">
        <v>1155</v>
      </c>
      <c r="G101" s="3" t="s">
        <v>1454</v>
      </c>
      <c r="H101" s="3" t="s">
        <v>14</v>
      </c>
      <c r="I101" t="s">
        <v>1156</v>
      </c>
      <c r="J101" t="s">
        <v>13</v>
      </c>
      <c r="K101" s="3" t="s">
        <v>1209</v>
      </c>
      <c r="L101">
        <v>48000</v>
      </c>
      <c r="M101" s="15">
        <v>1</v>
      </c>
      <c r="N101" s="15">
        <v>1</v>
      </c>
      <c r="O101" s="15">
        <f>IF(ISBLANK(M101),0,L101)</f>
        <v>48000</v>
      </c>
      <c r="P101">
        <f>M101*L101</f>
        <v>48000</v>
      </c>
      <c r="Q101">
        <f t="shared" si="1"/>
        <v>48000</v>
      </c>
      <c r="R101" t="s">
        <v>1157</v>
      </c>
    </row>
    <row r="102" spans="1:18" x14ac:dyDescent="0.2">
      <c r="A102" t="s">
        <v>1527</v>
      </c>
      <c r="B102">
        <v>27</v>
      </c>
      <c r="C102">
        <v>107</v>
      </c>
      <c r="D102">
        <v>2021</v>
      </c>
      <c r="E102" t="s">
        <v>1029</v>
      </c>
      <c r="F102" t="s">
        <v>105</v>
      </c>
      <c r="G102" s="3" t="s">
        <v>1454</v>
      </c>
      <c r="H102" s="3" t="s">
        <v>14</v>
      </c>
      <c r="I102" t="s">
        <v>1030</v>
      </c>
      <c r="J102" t="s">
        <v>0</v>
      </c>
      <c r="K102" s="3" t="s">
        <v>1209</v>
      </c>
      <c r="L102">
        <v>25000</v>
      </c>
      <c r="M102" s="15">
        <v>2</v>
      </c>
      <c r="N102" s="15">
        <v>1</v>
      </c>
      <c r="O102" s="15">
        <f>IF(ISBLANK(M102),0,L102)</f>
        <v>25000</v>
      </c>
      <c r="P102">
        <f>M102*L102</f>
        <v>50000</v>
      </c>
      <c r="Q102">
        <f t="shared" si="1"/>
        <v>25000</v>
      </c>
      <c r="R102" t="s">
        <v>1031</v>
      </c>
    </row>
    <row r="103" spans="1:18" x14ac:dyDescent="0.2">
      <c r="A103" t="s">
        <v>1528</v>
      </c>
      <c r="B103">
        <v>27</v>
      </c>
      <c r="C103">
        <v>126</v>
      </c>
      <c r="D103">
        <v>2021</v>
      </c>
      <c r="E103" s="3" t="s">
        <v>1019</v>
      </c>
      <c r="F103" s="3" t="s">
        <v>1020</v>
      </c>
      <c r="G103" s="3" t="s">
        <v>1496</v>
      </c>
      <c r="H103" s="3" t="s">
        <v>1257</v>
      </c>
      <c r="I103" s="3" t="s">
        <v>1021</v>
      </c>
      <c r="J103" s="3" t="s">
        <v>1516</v>
      </c>
      <c r="K103" t="s">
        <v>248</v>
      </c>
      <c r="L103">
        <v>3000</v>
      </c>
      <c r="M103" s="15"/>
      <c r="N103" s="15">
        <v>5</v>
      </c>
      <c r="O103" s="15">
        <f>IF(ISBLANK(M103),0,L103)</f>
        <v>0</v>
      </c>
      <c r="Q103">
        <f t="shared" si="1"/>
        <v>15000</v>
      </c>
      <c r="R103" s="3" t="s">
        <v>1022</v>
      </c>
    </row>
    <row r="104" spans="1:18" x14ac:dyDescent="0.2">
      <c r="A104" t="s">
        <v>1528</v>
      </c>
      <c r="B104">
        <v>27</v>
      </c>
      <c r="C104">
        <v>111</v>
      </c>
      <c r="D104">
        <v>2021</v>
      </c>
      <c r="E104" s="3" t="s">
        <v>828</v>
      </c>
      <c r="F104" s="3" t="s">
        <v>831</v>
      </c>
      <c r="G104" s="3" t="s">
        <v>1451</v>
      </c>
      <c r="H104" s="3" t="s">
        <v>192</v>
      </c>
      <c r="I104" s="3" t="s">
        <v>829</v>
      </c>
      <c r="J104" t="s">
        <v>13</v>
      </c>
      <c r="K104" t="s">
        <v>137</v>
      </c>
      <c r="L104">
        <v>300000</v>
      </c>
      <c r="M104" s="15">
        <v>1</v>
      </c>
      <c r="N104" s="15">
        <v>1</v>
      </c>
      <c r="O104" s="15">
        <f>IF(ISBLANK(M104),0,L104)</f>
        <v>300000</v>
      </c>
      <c r="P104">
        <f>M104*L104</f>
        <v>300000</v>
      </c>
      <c r="Q104">
        <f t="shared" si="1"/>
        <v>300000</v>
      </c>
      <c r="R104" s="3" t="s">
        <v>830</v>
      </c>
    </row>
    <row r="105" spans="1:18" x14ac:dyDescent="0.2">
      <c r="A105" t="s">
        <v>1528</v>
      </c>
      <c r="B105">
        <v>27</v>
      </c>
      <c r="C105">
        <v>112</v>
      </c>
      <c r="D105">
        <v>2021</v>
      </c>
      <c r="E105" s="3" t="s">
        <v>833</v>
      </c>
      <c r="F105" s="3" t="s">
        <v>832</v>
      </c>
      <c r="G105" s="3" t="s">
        <v>1451</v>
      </c>
      <c r="H105" s="3" t="s">
        <v>192</v>
      </c>
      <c r="I105" s="3" t="s">
        <v>834</v>
      </c>
      <c r="J105" t="s">
        <v>13</v>
      </c>
      <c r="K105" t="s">
        <v>137</v>
      </c>
      <c r="L105">
        <v>40000</v>
      </c>
      <c r="M105" s="15">
        <v>1</v>
      </c>
      <c r="N105" s="15">
        <v>1</v>
      </c>
      <c r="O105" s="15">
        <f>IF(ISBLANK(M105),0,L105)</f>
        <v>40000</v>
      </c>
      <c r="P105">
        <f>M105*L105</f>
        <v>40000</v>
      </c>
      <c r="Q105">
        <f t="shared" si="1"/>
        <v>40000</v>
      </c>
      <c r="R105" s="3" t="s">
        <v>835</v>
      </c>
    </row>
    <row r="106" spans="1:18" x14ac:dyDescent="0.2">
      <c r="A106" t="s">
        <v>1528</v>
      </c>
      <c r="B106">
        <v>27</v>
      </c>
      <c r="C106">
        <v>113</v>
      </c>
      <c r="D106">
        <v>2021</v>
      </c>
      <c r="E106" s="3" t="s">
        <v>837</v>
      </c>
      <c r="F106" s="3" t="s">
        <v>836</v>
      </c>
      <c r="G106" s="3" t="s">
        <v>1451</v>
      </c>
      <c r="H106" s="3" t="s">
        <v>192</v>
      </c>
      <c r="I106" s="3" t="s">
        <v>838</v>
      </c>
      <c r="J106" s="3" t="s">
        <v>0</v>
      </c>
      <c r="K106" t="s">
        <v>137</v>
      </c>
      <c r="L106">
        <v>200000</v>
      </c>
      <c r="M106" s="15">
        <v>2</v>
      </c>
      <c r="N106" s="15">
        <v>1</v>
      </c>
      <c r="O106" s="15">
        <f>IF(ISBLANK(M106),0,L106)</f>
        <v>200000</v>
      </c>
      <c r="P106">
        <f>M106*L106</f>
        <v>400000</v>
      </c>
      <c r="Q106">
        <f t="shared" si="1"/>
        <v>200000</v>
      </c>
      <c r="R106" s="3" t="s">
        <v>839</v>
      </c>
    </row>
    <row r="107" spans="1:18" x14ac:dyDescent="0.2">
      <c r="A107" t="s">
        <v>1528</v>
      </c>
      <c r="B107">
        <v>27</v>
      </c>
      <c r="C107">
        <v>114</v>
      </c>
      <c r="D107">
        <v>2021</v>
      </c>
      <c r="E107" s="3" t="s">
        <v>840</v>
      </c>
      <c r="F107" s="3" t="s">
        <v>841</v>
      </c>
      <c r="G107" s="3" t="s">
        <v>1451</v>
      </c>
      <c r="H107" s="3" t="s">
        <v>192</v>
      </c>
      <c r="I107" s="3" t="s">
        <v>842</v>
      </c>
      <c r="J107" s="3" t="s">
        <v>0</v>
      </c>
      <c r="K107" t="s">
        <v>137</v>
      </c>
      <c r="L107">
        <v>40000</v>
      </c>
      <c r="M107" s="15">
        <v>2</v>
      </c>
      <c r="N107" s="15">
        <v>1</v>
      </c>
      <c r="O107" s="15">
        <f>IF(ISBLANK(M107),0,L107)</f>
        <v>40000</v>
      </c>
      <c r="P107">
        <f>M107*L107</f>
        <v>80000</v>
      </c>
      <c r="Q107">
        <f t="shared" si="1"/>
        <v>40000</v>
      </c>
      <c r="R107" s="3" t="s">
        <v>843</v>
      </c>
    </row>
    <row r="108" spans="1:18" x14ac:dyDescent="0.2">
      <c r="A108" t="s">
        <v>1528</v>
      </c>
      <c r="B108">
        <v>27</v>
      </c>
      <c r="C108">
        <v>117</v>
      </c>
      <c r="D108">
        <v>2021</v>
      </c>
      <c r="E108" s="3" t="s">
        <v>851</v>
      </c>
      <c r="F108" s="3" t="s">
        <v>852</v>
      </c>
      <c r="G108" s="3" t="s">
        <v>1451</v>
      </c>
      <c r="H108" s="3" t="s">
        <v>192</v>
      </c>
      <c r="I108" s="3" t="s">
        <v>848</v>
      </c>
      <c r="J108" t="s">
        <v>25</v>
      </c>
      <c r="K108" t="s">
        <v>137</v>
      </c>
      <c r="L108">
        <v>2000</v>
      </c>
      <c r="M108" s="15">
        <v>3</v>
      </c>
      <c r="N108" s="15">
        <v>5</v>
      </c>
      <c r="O108" s="15">
        <f>IF(ISBLANK(M108),0,L108)</f>
        <v>2000</v>
      </c>
      <c r="P108">
        <f>M108*L108</f>
        <v>6000</v>
      </c>
      <c r="Q108">
        <f t="shared" si="1"/>
        <v>10000</v>
      </c>
      <c r="R108" s="3" t="s">
        <v>850</v>
      </c>
    </row>
    <row r="109" spans="1:18" x14ac:dyDescent="0.2">
      <c r="A109" t="s">
        <v>1528</v>
      </c>
      <c r="B109">
        <v>27</v>
      </c>
      <c r="C109">
        <v>115</v>
      </c>
      <c r="D109">
        <v>2021</v>
      </c>
      <c r="E109" s="3" t="s">
        <v>844</v>
      </c>
      <c r="F109" s="3" t="s">
        <v>845</v>
      </c>
      <c r="G109" s="3" t="s">
        <v>1451</v>
      </c>
      <c r="H109" s="3" t="s">
        <v>192</v>
      </c>
      <c r="I109" s="3" t="s">
        <v>846</v>
      </c>
      <c r="J109" s="3" t="s">
        <v>25</v>
      </c>
      <c r="K109" t="s">
        <v>137</v>
      </c>
      <c r="L109">
        <v>2000</v>
      </c>
      <c r="M109" s="15">
        <v>3</v>
      </c>
      <c r="N109" s="15">
        <v>5</v>
      </c>
      <c r="O109" s="15">
        <f>IF(ISBLANK(M109),0,L109)</f>
        <v>2000</v>
      </c>
      <c r="P109">
        <f>M109*L109</f>
        <v>6000</v>
      </c>
      <c r="Q109">
        <f t="shared" si="1"/>
        <v>10000</v>
      </c>
      <c r="R109" s="3" t="s">
        <v>849</v>
      </c>
    </row>
    <row r="110" spans="1:18" x14ac:dyDescent="0.2">
      <c r="A110" t="s">
        <v>1528</v>
      </c>
      <c r="B110">
        <v>27</v>
      </c>
      <c r="C110">
        <v>116</v>
      </c>
      <c r="D110">
        <v>2021</v>
      </c>
      <c r="E110" s="3" t="s">
        <v>853</v>
      </c>
      <c r="F110" s="3" t="s">
        <v>854</v>
      </c>
      <c r="G110" s="3" t="s">
        <v>1451</v>
      </c>
      <c r="H110" s="3" t="s">
        <v>192</v>
      </c>
      <c r="I110" s="3" t="s">
        <v>847</v>
      </c>
      <c r="J110" s="3" t="s">
        <v>1516</v>
      </c>
      <c r="K110" t="s">
        <v>137</v>
      </c>
      <c r="L110">
        <v>100</v>
      </c>
      <c r="M110" s="15"/>
      <c r="N110" s="15">
        <v>5</v>
      </c>
      <c r="O110" s="15">
        <f>IF(ISBLANK(M110),0,L110)</f>
        <v>0</v>
      </c>
      <c r="Q110">
        <f t="shared" si="1"/>
        <v>500</v>
      </c>
      <c r="R110" s="3" t="s">
        <v>570</v>
      </c>
    </row>
    <row r="111" spans="1:18" x14ac:dyDescent="0.2">
      <c r="A111" t="s">
        <v>1528</v>
      </c>
      <c r="B111">
        <v>27</v>
      </c>
      <c r="C111">
        <v>127</v>
      </c>
      <c r="D111">
        <v>2021</v>
      </c>
      <c r="E111" t="s">
        <v>185</v>
      </c>
      <c r="F111" t="s">
        <v>105</v>
      </c>
      <c r="G111" s="3" t="s">
        <v>1451</v>
      </c>
      <c r="H111" s="3" t="s">
        <v>192</v>
      </c>
      <c r="I111" s="3" t="s">
        <v>826</v>
      </c>
      <c r="J111" t="s">
        <v>25</v>
      </c>
      <c r="K111" t="s">
        <v>137</v>
      </c>
      <c r="L111">
        <v>2000</v>
      </c>
      <c r="M111" s="15">
        <v>3</v>
      </c>
      <c r="N111" s="15">
        <v>6</v>
      </c>
      <c r="O111" s="15">
        <f>IF(ISBLANK(M111),0,L111)</f>
        <v>2000</v>
      </c>
      <c r="P111">
        <f>M111*L111</f>
        <v>6000</v>
      </c>
      <c r="Q111">
        <f t="shared" si="1"/>
        <v>12000</v>
      </c>
      <c r="R111" s="3" t="s">
        <v>827</v>
      </c>
    </row>
    <row r="112" spans="1:18" x14ac:dyDescent="0.2">
      <c r="A112" t="s">
        <v>1528</v>
      </c>
      <c r="B112">
        <v>27</v>
      </c>
      <c r="C112">
        <v>118</v>
      </c>
      <c r="D112">
        <v>2021</v>
      </c>
      <c r="E112" s="3" t="s">
        <v>1006</v>
      </c>
      <c r="F112" s="3" t="s">
        <v>1007</v>
      </c>
      <c r="G112" s="3" t="s">
        <v>1495</v>
      </c>
      <c r="H112" t="s">
        <v>1271</v>
      </c>
      <c r="I112" s="3" t="s">
        <v>1008</v>
      </c>
      <c r="J112" s="3" t="s">
        <v>0</v>
      </c>
      <c r="K112" t="s">
        <v>248</v>
      </c>
      <c r="L112">
        <v>2000</v>
      </c>
      <c r="M112" s="15"/>
      <c r="N112" s="15">
        <v>1</v>
      </c>
      <c r="O112" s="15">
        <f>IF(ISBLANK(M112),0,L112)</f>
        <v>0</v>
      </c>
      <c r="Q112">
        <f t="shared" si="1"/>
        <v>2000</v>
      </c>
      <c r="R112" s="3" t="s">
        <v>1009</v>
      </c>
    </row>
    <row r="113" spans="1:18" x14ac:dyDescent="0.2">
      <c r="A113" t="s">
        <v>1528</v>
      </c>
      <c r="B113">
        <v>27</v>
      </c>
      <c r="C113">
        <v>120</v>
      </c>
      <c r="D113">
        <v>2021</v>
      </c>
      <c r="E113" s="3" t="s">
        <v>1013</v>
      </c>
      <c r="F113" s="3" t="s">
        <v>1014</v>
      </c>
      <c r="G113" s="3" t="s">
        <v>1495</v>
      </c>
      <c r="H113" t="s">
        <v>1271</v>
      </c>
      <c r="I113" s="3" t="s">
        <v>1015</v>
      </c>
      <c r="J113" s="3" t="s">
        <v>0</v>
      </c>
      <c r="K113" t="s">
        <v>248</v>
      </c>
      <c r="L113">
        <v>3000</v>
      </c>
      <c r="M113" s="15">
        <v>2</v>
      </c>
      <c r="N113" s="15">
        <v>1</v>
      </c>
      <c r="O113" s="15">
        <f>IF(ISBLANK(M113),0,L113)</f>
        <v>3000</v>
      </c>
      <c r="P113">
        <f>M113*L113</f>
        <v>6000</v>
      </c>
      <c r="Q113">
        <f t="shared" si="1"/>
        <v>3000</v>
      </c>
    </row>
    <row r="114" spans="1:18" x14ac:dyDescent="0.2">
      <c r="A114" t="s">
        <v>1528</v>
      </c>
      <c r="B114">
        <v>27</v>
      </c>
      <c r="C114">
        <v>122</v>
      </c>
      <c r="D114">
        <v>2021</v>
      </c>
      <c r="E114" s="3" t="s">
        <v>1016</v>
      </c>
      <c r="F114" s="3" t="s">
        <v>1017</v>
      </c>
      <c r="G114" s="3" t="s">
        <v>1495</v>
      </c>
      <c r="H114" t="s">
        <v>1271</v>
      </c>
      <c r="I114" s="3" t="s">
        <v>1018</v>
      </c>
      <c r="J114" s="3" t="s">
        <v>1516</v>
      </c>
      <c r="K114" t="s">
        <v>248</v>
      </c>
      <c r="L114">
        <v>1000</v>
      </c>
      <c r="M114" s="15"/>
      <c r="N114" s="15">
        <v>5</v>
      </c>
      <c r="O114" s="15">
        <f>IF(ISBLANK(M114),0,L114)</f>
        <v>0</v>
      </c>
      <c r="Q114">
        <f t="shared" si="1"/>
        <v>5000</v>
      </c>
      <c r="R114" s="3" t="s">
        <v>945</v>
      </c>
    </row>
    <row r="115" spans="1:18" x14ac:dyDescent="0.2">
      <c r="A115" t="s">
        <v>1528</v>
      </c>
      <c r="B115">
        <v>27</v>
      </c>
      <c r="C115">
        <v>124</v>
      </c>
      <c r="D115">
        <v>2021</v>
      </c>
      <c r="E115" s="3" t="s">
        <v>1010</v>
      </c>
      <c r="F115" s="3" t="s">
        <v>1011</v>
      </c>
      <c r="G115" s="3" t="s">
        <v>1495</v>
      </c>
      <c r="H115" t="s">
        <v>1271</v>
      </c>
      <c r="I115" s="3" t="s">
        <v>1012</v>
      </c>
      <c r="J115" s="3" t="s">
        <v>1516</v>
      </c>
      <c r="K115" t="s">
        <v>248</v>
      </c>
      <c r="L115">
        <v>2000</v>
      </c>
      <c r="M115" s="15"/>
      <c r="N115" s="15">
        <v>6</v>
      </c>
      <c r="O115" s="15">
        <f>IF(ISBLANK(M115),0,L115)</f>
        <v>0</v>
      </c>
      <c r="Q115">
        <f t="shared" si="1"/>
        <v>12000</v>
      </c>
      <c r="R115" s="3" t="s">
        <v>945</v>
      </c>
    </row>
    <row r="116" spans="1:18" ht="12" customHeight="1" x14ac:dyDescent="0.2">
      <c r="A116" t="s">
        <v>1528</v>
      </c>
      <c r="B116">
        <v>27</v>
      </c>
      <c r="C116">
        <v>108</v>
      </c>
      <c r="D116">
        <v>2021</v>
      </c>
      <c r="E116" s="3" t="s">
        <v>960</v>
      </c>
      <c r="F116" t="s">
        <v>961</v>
      </c>
      <c r="G116" s="3" t="s">
        <v>1460</v>
      </c>
      <c r="H116" s="3" t="s">
        <v>1258</v>
      </c>
      <c r="I116" s="3" t="s">
        <v>962</v>
      </c>
      <c r="J116" s="3" t="s">
        <v>1516</v>
      </c>
      <c r="K116" t="s">
        <v>248</v>
      </c>
      <c r="L116">
        <v>400</v>
      </c>
      <c r="M116" s="15"/>
      <c r="N116" s="15">
        <v>3</v>
      </c>
      <c r="O116" s="15">
        <f>IF(ISBLANK(M116),0,L116)</f>
        <v>0</v>
      </c>
      <c r="Q116">
        <f t="shared" si="1"/>
        <v>1200</v>
      </c>
      <c r="R116" s="3" t="s">
        <v>963</v>
      </c>
    </row>
    <row r="117" spans="1:18" x14ac:dyDescent="0.2">
      <c r="A117" t="s">
        <v>1528</v>
      </c>
      <c r="B117">
        <v>27</v>
      </c>
      <c r="C117">
        <v>109</v>
      </c>
      <c r="D117">
        <v>2021</v>
      </c>
      <c r="E117" s="3" t="s">
        <v>956</v>
      </c>
      <c r="F117" s="3" t="s">
        <v>957</v>
      </c>
      <c r="G117" s="3" t="s">
        <v>1460</v>
      </c>
      <c r="H117" s="3" t="s">
        <v>1258</v>
      </c>
      <c r="I117" s="3" t="s">
        <v>958</v>
      </c>
      <c r="J117" s="3" t="s">
        <v>1516</v>
      </c>
      <c r="K117" t="s">
        <v>248</v>
      </c>
      <c r="L117">
        <v>400</v>
      </c>
      <c r="M117" s="15"/>
      <c r="N117" s="15">
        <v>3</v>
      </c>
      <c r="O117" s="15">
        <f>IF(ISBLANK(M117),0,L117)</f>
        <v>0</v>
      </c>
      <c r="Q117">
        <f t="shared" si="1"/>
        <v>1200</v>
      </c>
      <c r="R117" s="3" t="s">
        <v>959</v>
      </c>
    </row>
    <row r="118" spans="1:18" x14ac:dyDescent="0.2">
      <c r="A118" t="s">
        <v>1528</v>
      </c>
      <c r="B118">
        <v>27</v>
      </c>
      <c r="C118">
        <v>110</v>
      </c>
      <c r="D118">
        <v>2021</v>
      </c>
      <c r="E118" s="3" t="s">
        <v>952</v>
      </c>
      <c r="F118" s="3" t="s">
        <v>953</v>
      </c>
      <c r="G118" s="3" t="s">
        <v>1460</v>
      </c>
      <c r="H118" s="3" t="s">
        <v>1258</v>
      </c>
      <c r="I118" s="3" t="s">
        <v>955</v>
      </c>
      <c r="J118" s="3" t="s">
        <v>13</v>
      </c>
      <c r="K118" t="s">
        <v>248</v>
      </c>
      <c r="L118">
        <v>4000</v>
      </c>
      <c r="M118" s="15">
        <v>1</v>
      </c>
      <c r="N118" s="15">
        <v>5</v>
      </c>
      <c r="O118" s="15">
        <f>IF(ISBLANK(M118),0,L118)</f>
        <v>4000</v>
      </c>
      <c r="P118">
        <f>M118*L118</f>
        <v>4000</v>
      </c>
      <c r="Q118">
        <f t="shared" si="1"/>
        <v>20000</v>
      </c>
      <c r="R118" s="3" t="s">
        <v>1204</v>
      </c>
    </row>
    <row r="119" spans="1:18" x14ac:dyDescent="0.2">
      <c r="A119" t="s">
        <v>1529</v>
      </c>
      <c r="B119">
        <v>27</v>
      </c>
      <c r="C119">
        <v>137</v>
      </c>
      <c r="D119">
        <v>2021</v>
      </c>
      <c r="E119" s="3" t="s">
        <v>887</v>
      </c>
      <c r="F119" s="3" t="s">
        <v>934</v>
      </c>
      <c r="G119" s="3" t="s">
        <v>1499</v>
      </c>
      <c r="H119" s="3" t="s">
        <v>1259</v>
      </c>
      <c r="I119" s="3" t="s">
        <v>888</v>
      </c>
      <c r="J119" s="3" t="s">
        <v>0</v>
      </c>
      <c r="K119" t="s">
        <v>248</v>
      </c>
      <c r="L119">
        <v>10000</v>
      </c>
      <c r="M119" s="15">
        <v>2</v>
      </c>
      <c r="N119" s="15">
        <v>3</v>
      </c>
      <c r="O119" s="15">
        <f>IF(ISBLANK(M119),0,L119)</f>
        <v>10000</v>
      </c>
      <c r="P119">
        <f>M119*L119</f>
        <v>20000</v>
      </c>
      <c r="Q119">
        <f t="shared" si="1"/>
        <v>30000</v>
      </c>
    </row>
    <row r="120" spans="1:18" ht="12" customHeight="1" x14ac:dyDescent="0.2">
      <c r="A120" t="s">
        <v>1529</v>
      </c>
      <c r="B120">
        <v>27</v>
      </c>
      <c r="C120">
        <v>129</v>
      </c>
      <c r="D120">
        <v>2021</v>
      </c>
      <c r="E120" t="s">
        <v>1219</v>
      </c>
      <c r="F120" t="s">
        <v>662</v>
      </c>
      <c r="G120" s="3" t="s">
        <v>1505</v>
      </c>
      <c r="H120" s="3" t="s">
        <v>1274</v>
      </c>
      <c r="I120" s="3" t="s">
        <v>938</v>
      </c>
      <c r="J120" s="3" t="s">
        <v>1516</v>
      </c>
      <c r="K120" t="s">
        <v>248</v>
      </c>
      <c r="L120">
        <v>20000</v>
      </c>
      <c r="M120" s="15"/>
      <c r="N120" s="15">
        <v>3</v>
      </c>
      <c r="O120" s="15">
        <f>IF(ISBLANK(M120),0,L120)</f>
        <v>0</v>
      </c>
      <c r="Q120">
        <f t="shared" si="1"/>
        <v>60000</v>
      </c>
      <c r="R120" s="3" t="s">
        <v>937</v>
      </c>
    </row>
    <row r="121" spans="1:18" ht="12" customHeight="1" x14ac:dyDescent="0.2">
      <c r="A121" t="s">
        <v>1529</v>
      </c>
      <c r="B121">
        <v>27</v>
      </c>
      <c r="C121">
        <v>141</v>
      </c>
      <c r="D121">
        <v>2021</v>
      </c>
      <c r="E121" t="s">
        <v>666</v>
      </c>
      <c r="F121" t="s">
        <v>329</v>
      </c>
      <c r="G121" s="3" t="s">
        <v>1499</v>
      </c>
      <c r="H121" s="3" t="s">
        <v>1259</v>
      </c>
      <c r="I121" s="3" t="s">
        <v>886</v>
      </c>
      <c r="J121" t="s">
        <v>0</v>
      </c>
      <c r="K121" t="s">
        <v>248</v>
      </c>
      <c r="L121">
        <v>1200</v>
      </c>
      <c r="M121" s="15">
        <v>2</v>
      </c>
      <c r="N121" s="15">
        <v>2</v>
      </c>
      <c r="O121" s="15">
        <f>IF(ISBLANK(M121),0,L121)</f>
        <v>1200</v>
      </c>
      <c r="P121">
        <f>M121*L121</f>
        <v>2400</v>
      </c>
      <c r="Q121">
        <f t="shared" si="1"/>
        <v>2400</v>
      </c>
    </row>
    <row r="122" spans="1:18" x14ac:dyDescent="0.2">
      <c r="A122" t="s">
        <v>1529</v>
      </c>
      <c r="B122">
        <v>27</v>
      </c>
      <c r="C122">
        <v>142</v>
      </c>
      <c r="D122">
        <v>2021</v>
      </c>
      <c r="E122" s="3" t="s">
        <v>929</v>
      </c>
      <c r="F122" s="3" t="s">
        <v>930</v>
      </c>
      <c r="G122" s="3" t="s">
        <v>1500</v>
      </c>
      <c r="H122" s="3" t="s">
        <v>1260</v>
      </c>
      <c r="I122" s="3" t="s">
        <v>931</v>
      </c>
      <c r="J122" s="3" t="s">
        <v>0</v>
      </c>
      <c r="K122" t="s">
        <v>248</v>
      </c>
      <c r="L122">
        <v>2000</v>
      </c>
      <c r="M122" s="15">
        <v>2</v>
      </c>
      <c r="N122" s="15">
        <v>1</v>
      </c>
      <c r="O122" s="15">
        <f>IF(ISBLANK(M122),0,L122)</f>
        <v>2000</v>
      </c>
      <c r="P122">
        <f>M122*L122</f>
        <v>4000</v>
      </c>
      <c r="Q122">
        <f t="shared" si="1"/>
        <v>2000</v>
      </c>
      <c r="R122" s="3" t="s">
        <v>932</v>
      </c>
    </row>
    <row r="123" spans="1:18" x14ac:dyDescent="0.2">
      <c r="A123" t="s">
        <v>1529</v>
      </c>
      <c r="B123">
        <v>27</v>
      </c>
      <c r="C123">
        <v>143</v>
      </c>
      <c r="D123">
        <v>2021</v>
      </c>
      <c r="E123" s="3" t="s">
        <v>933</v>
      </c>
      <c r="F123" t="s">
        <v>934</v>
      </c>
      <c r="G123" s="3" t="s">
        <v>1500</v>
      </c>
      <c r="H123" s="3" t="s">
        <v>1260</v>
      </c>
      <c r="I123" s="3" t="s">
        <v>935</v>
      </c>
      <c r="J123" t="s">
        <v>0</v>
      </c>
      <c r="K123" t="s">
        <v>248</v>
      </c>
      <c r="L123">
        <v>20000</v>
      </c>
      <c r="M123" s="15">
        <v>2</v>
      </c>
      <c r="N123" s="15">
        <v>1</v>
      </c>
      <c r="O123" s="15">
        <f>IF(ISBLANK(M123),0,L123)</f>
        <v>20000</v>
      </c>
      <c r="P123">
        <f>M123*L123</f>
        <v>40000</v>
      </c>
      <c r="Q123">
        <f t="shared" si="1"/>
        <v>20000</v>
      </c>
      <c r="R123" s="3" t="s">
        <v>936</v>
      </c>
    </row>
    <row r="124" spans="1:18" x14ac:dyDescent="0.2">
      <c r="A124" t="s">
        <v>1529</v>
      </c>
      <c r="B124">
        <v>27</v>
      </c>
      <c r="C124">
        <v>128</v>
      </c>
      <c r="D124">
        <v>2021</v>
      </c>
      <c r="E124" s="3" t="s">
        <v>889</v>
      </c>
      <c r="F124" s="3" t="s">
        <v>890</v>
      </c>
      <c r="G124" s="3" t="s">
        <v>1497</v>
      </c>
      <c r="H124" s="3" t="s">
        <v>1275</v>
      </c>
      <c r="I124" t="s">
        <v>885</v>
      </c>
      <c r="J124" s="3" t="s">
        <v>1516</v>
      </c>
      <c r="K124" t="s">
        <v>248</v>
      </c>
      <c r="L124">
        <v>300</v>
      </c>
      <c r="M124" s="15"/>
      <c r="N124" s="15">
        <v>5</v>
      </c>
      <c r="O124" s="15">
        <f>IF(ISBLANK(M124),0,L124)</f>
        <v>0</v>
      </c>
      <c r="Q124">
        <f t="shared" si="1"/>
        <v>1500</v>
      </c>
      <c r="R124" s="3" t="s">
        <v>945</v>
      </c>
    </row>
    <row r="125" spans="1:18" x14ac:dyDescent="0.2">
      <c r="A125" t="s">
        <v>1529</v>
      </c>
      <c r="B125">
        <v>27</v>
      </c>
      <c r="C125">
        <v>136</v>
      </c>
      <c r="D125">
        <v>2021</v>
      </c>
      <c r="E125" s="3" t="s">
        <v>907</v>
      </c>
      <c r="F125" s="3" t="s">
        <v>908</v>
      </c>
      <c r="G125" s="3" t="s">
        <v>1449</v>
      </c>
      <c r="H125" s="3" t="s">
        <v>1261</v>
      </c>
      <c r="I125" s="3" t="s">
        <v>910</v>
      </c>
      <c r="J125" s="3" t="s">
        <v>0</v>
      </c>
      <c r="K125" t="s">
        <v>248</v>
      </c>
      <c r="L125">
        <v>6000</v>
      </c>
      <c r="M125" s="15">
        <v>2</v>
      </c>
      <c r="N125" s="15">
        <v>3</v>
      </c>
      <c r="O125" s="15">
        <f>IF(ISBLANK(M125),0,L125)</f>
        <v>6000</v>
      </c>
      <c r="P125">
        <f>M125*L125</f>
        <v>12000</v>
      </c>
      <c r="Q125">
        <f t="shared" si="1"/>
        <v>18000</v>
      </c>
      <c r="R125" s="3" t="s">
        <v>909</v>
      </c>
    </row>
    <row r="126" spans="1:18" x14ac:dyDescent="0.2">
      <c r="A126" t="s">
        <v>1529</v>
      </c>
      <c r="B126">
        <v>27</v>
      </c>
      <c r="C126">
        <v>140</v>
      </c>
      <c r="D126">
        <v>2021</v>
      </c>
      <c r="E126" s="3" t="s">
        <v>939</v>
      </c>
      <c r="F126" s="3" t="s">
        <v>940</v>
      </c>
      <c r="G126" s="3" t="s">
        <v>1457</v>
      </c>
      <c r="H126" s="3" t="s">
        <v>1262</v>
      </c>
      <c r="I126" s="3" t="s">
        <v>941</v>
      </c>
      <c r="J126" s="3" t="s">
        <v>13</v>
      </c>
      <c r="K126" t="s">
        <v>248</v>
      </c>
      <c r="L126">
        <v>2000</v>
      </c>
      <c r="M126" s="15">
        <v>1</v>
      </c>
      <c r="N126" s="15">
        <v>6</v>
      </c>
      <c r="O126" s="15">
        <f>IF(ISBLANK(M126),0,L126)</f>
        <v>2000</v>
      </c>
      <c r="P126">
        <f>M126*L126</f>
        <v>2000</v>
      </c>
      <c r="Q126">
        <f t="shared" si="1"/>
        <v>12000</v>
      </c>
      <c r="R126" s="3" t="s">
        <v>942</v>
      </c>
    </row>
    <row r="127" spans="1:18" x14ac:dyDescent="0.2">
      <c r="A127" t="s">
        <v>1529</v>
      </c>
      <c r="B127">
        <v>27</v>
      </c>
      <c r="C127">
        <v>132</v>
      </c>
      <c r="D127">
        <v>2020</v>
      </c>
      <c r="E127" t="s">
        <v>1175</v>
      </c>
      <c r="F127" t="s">
        <v>915</v>
      </c>
      <c r="G127" s="3" t="s">
        <v>1449</v>
      </c>
      <c r="H127" t="s">
        <v>1263</v>
      </c>
      <c r="I127" t="s">
        <v>1177</v>
      </c>
      <c r="J127" s="3" t="s">
        <v>0</v>
      </c>
      <c r="K127" t="s">
        <v>248</v>
      </c>
      <c r="L127">
        <v>50000</v>
      </c>
      <c r="M127" s="15">
        <v>2.5</v>
      </c>
      <c r="N127" s="15">
        <v>1</v>
      </c>
      <c r="O127" s="15">
        <f>IF(ISBLANK(M127),0,L127)</f>
        <v>50000</v>
      </c>
      <c r="P127">
        <f>M127*L127</f>
        <v>125000</v>
      </c>
      <c r="Q127">
        <f t="shared" si="1"/>
        <v>50000</v>
      </c>
      <c r="R127" s="3" t="s">
        <v>1217</v>
      </c>
    </row>
    <row r="128" spans="1:18" x14ac:dyDescent="0.2">
      <c r="A128" t="s">
        <v>1529</v>
      </c>
      <c r="B128">
        <v>27</v>
      </c>
      <c r="C128">
        <v>134</v>
      </c>
      <c r="D128">
        <v>2021</v>
      </c>
      <c r="E128" t="s">
        <v>1038</v>
      </c>
      <c r="F128" t="s">
        <v>310</v>
      </c>
      <c r="G128" s="3" t="s">
        <v>1449</v>
      </c>
      <c r="H128" t="s">
        <v>1263</v>
      </c>
      <c r="I128" t="s">
        <v>1041</v>
      </c>
      <c r="J128" t="s">
        <v>13</v>
      </c>
      <c r="K128" t="s">
        <v>248</v>
      </c>
      <c r="L128">
        <v>7000</v>
      </c>
      <c r="M128" s="15">
        <v>1</v>
      </c>
      <c r="N128" s="15">
        <v>3</v>
      </c>
      <c r="O128" s="15">
        <f>IF(ISBLANK(M128),0,L128)</f>
        <v>7000</v>
      </c>
      <c r="P128">
        <f>M128*L128</f>
        <v>7000</v>
      </c>
      <c r="Q128">
        <f t="shared" si="1"/>
        <v>21000</v>
      </c>
      <c r="R128" t="s">
        <v>1040</v>
      </c>
    </row>
    <row r="129" spans="1:18" x14ac:dyDescent="0.2">
      <c r="A129" t="s">
        <v>1529</v>
      </c>
      <c r="B129">
        <v>27</v>
      </c>
      <c r="C129">
        <v>135</v>
      </c>
      <c r="D129">
        <v>2021</v>
      </c>
      <c r="E129" t="s">
        <v>1037</v>
      </c>
      <c r="F129" t="s">
        <v>304</v>
      </c>
      <c r="G129" s="3" t="s">
        <v>1449</v>
      </c>
      <c r="H129" t="s">
        <v>1263</v>
      </c>
      <c r="I129" t="s">
        <v>1042</v>
      </c>
      <c r="J129" s="3" t="s">
        <v>1516</v>
      </c>
      <c r="K129" t="s">
        <v>248</v>
      </c>
      <c r="L129">
        <v>11000</v>
      </c>
      <c r="M129" s="15"/>
      <c r="N129" s="15">
        <v>3</v>
      </c>
      <c r="O129" s="15">
        <f>IF(ISBLANK(M129),0,L129)</f>
        <v>0</v>
      </c>
      <c r="Q129">
        <f t="shared" si="1"/>
        <v>33000</v>
      </c>
      <c r="R129" t="s">
        <v>1039</v>
      </c>
    </row>
    <row r="130" spans="1:18" x14ac:dyDescent="0.2">
      <c r="A130" t="s">
        <v>1529</v>
      </c>
      <c r="B130">
        <v>27</v>
      </c>
      <c r="C130">
        <v>138</v>
      </c>
      <c r="D130">
        <v>2021</v>
      </c>
      <c r="E130" t="s">
        <v>1043</v>
      </c>
      <c r="F130" t="s">
        <v>320</v>
      </c>
      <c r="G130" s="3" t="s">
        <v>1450</v>
      </c>
      <c r="H130" t="s">
        <v>1264</v>
      </c>
      <c r="I130" t="s">
        <v>1045</v>
      </c>
      <c r="J130" t="s">
        <v>0</v>
      </c>
      <c r="K130" t="s">
        <v>248</v>
      </c>
      <c r="L130">
        <v>40000</v>
      </c>
      <c r="M130" s="15">
        <v>2</v>
      </c>
      <c r="N130" s="15">
        <v>1</v>
      </c>
      <c r="O130" s="15">
        <f>IF(ISBLANK(M130),0,L130)</f>
        <v>40000</v>
      </c>
      <c r="P130">
        <f>M130*L130</f>
        <v>80000</v>
      </c>
      <c r="Q130">
        <f t="shared" si="1"/>
        <v>40000</v>
      </c>
      <c r="R130" t="s">
        <v>1044</v>
      </c>
    </row>
    <row r="131" spans="1:18" x14ac:dyDescent="0.2">
      <c r="A131" t="s">
        <v>1529</v>
      </c>
      <c r="B131">
        <v>27</v>
      </c>
      <c r="C131">
        <v>139</v>
      </c>
      <c r="D131">
        <v>2020</v>
      </c>
      <c r="E131" t="s">
        <v>1178</v>
      </c>
      <c r="F131" t="s">
        <v>915</v>
      </c>
      <c r="G131" s="3" t="s">
        <v>1450</v>
      </c>
      <c r="H131" t="s">
        <v>1264</v>
      </c>
      <c r="I131" t="s">
        <v>1179</v>
      </c>
      <c r="J131" t="s">
        <v>13</v>
      </c>
      <c r="K131" t="s">
        <v>248</v>
      </c>
      <c r="L131">
        <v>20000</v>
      </c>
      <c r="M131" s="15">
        <v>1</v>
      </c>
      <c r="N131" s="15">
        <v>1</v>
      </c>
      <c r="O131" s="15">
        <f>IF(ISBLANK(M131),0,L131)</f>
        <v>20000</v>
      </c>
      <c r="P131">
        <f>M131*L131</f>
        <v>20000</v>
      </c>
      <c r="Q131">
        <f t="shared" ref="Q131:Q193" si="2">N131*L131</f>
        <v>20000</v>
      </c>
      <c r="R131" t="s">
        <v>615</v>
      </c>
    </row>
    <row r="132" spans="1:18" x14ac:dyDescent="0.2">
      <c r="A132" t="s">
        <v>1530</v>
      </c>
      <c r="B132">
        <v>27</v>
      </c>
      <c r="C132">
        <v>144</v>
      </c>
      <c r="D132">
        <v>2021</v>
      </c>
      <c r="E132" t="s">
        <v>1046</v>
      </c>
      <c r="F132" t="s">
        <v>1047</v>
      </c>
      <c r="G132" s="3" t="s">
        <v>1501</v>
      </c>
      <c r="H132" t="s">
        <v>1273</v>
      </c>
      <c r="I132" t="s">
        <v>1048</v>
      </c>
      <c r="J132" t="s">
        <v>0</v>
      </c>
      <c r="K132" t="s">
        <v>248</v>
      </c>
      <c r="L132">
        <v>20000</v>
      </c>
      <c r="M132" s="15">
        <v>2</v>
      </c>
      <c r="N132" s="15">
        <v>3</v>
      </c>
      <c r="O132" s="15">
        <f>IF(ISBLANK(M132),0,L132)</f>
        <v>20000</v>
      </c>
      <c r="P132">
        <f>M132*L132</f>
        <v>40000</v>
      </c>
      <c r="Q132">
        <f t="shared" si="2"/>
        <v>60000</v>
      </c>
      <c r="R132" t="s">
        <v>1049</v>
      </c>
    </row>
    <row r="133" spans="1:18" x14ac:dyDescent="0.2">
      <c r="A133" t="s">
        <v>1530</v>
      </c>
      <c r="B133">
        <v>27</v>
      </c>
      <c r="C133">
        <v>145</v>
      </c>
      <c r="D133">
        <v>2020</v>
      </c>
      <c r="E133" t="s">
        <v>1164</v>
      </c>
      <c r="F133" t="s">
        <v>1165</v>
      </c>
      <c r="G133" s="3" t="s">
        <v>1501</v>
      </c>
      <c r="H133" t="s">
        <v>1273</v>
      </c>
      <c r="I133" t="s">
        <v>1166</v>
      </c>
      <c r="J133" t="s">
        <v>0</v>
      </c>
      <c r="K133" t="s">
        <v>248</v>
      </c>
      <c r="L133">
        <v>30000</v>
      </c>
      <c r="M133" s="15">
        <v>2</v>
      </c>
      <c r="N133" s="15">
        <v>1</v>
      </c>
      <c r="O133" s="15">
        <f>IF(ISBLANK(M133),0,L133)</f>
        <v>30000</v>
      </c>
      <c r="P133">
        <f>M133*L133</f>
        <v>60000</v>
      </c>
      <c r="Q133">
        <f t="shared" si="2"/>
        <v>30000</v>
      </c>
      <c r="R133" t="s">
        <v>625</v>
      </c>
    </row>
    <row r="134" spans="1:18" ht="12" customHeight="1" x14ac:dyDescent="0.2">
      <c r="A134" t="s">
        <v>1530</v>
      </c>
      <c r="B134">
        <v>27</v>
      </c>
      <c r="C134">
        <v>146</v>
      </c>
      <c r="D134">
        <v>2021</v>
      </c>
      <c r="E134" t="s">
        <v>232</v>
      </c>
      <c r="F134" t="s">
        <v>230</v>
      </c>
      <c r="G134" s="3" t="s">
        <v>1452</v>
      </c>
      <c r="H134" s="3" t="s">
        <v>1276</v>
      </c>
      <c r="I134" s="3" t="s">
        <v>869</v>
      </c>
      <c r="J134" t="s">
        <v>0</v>
      </c>
      <c r="K134" t="s">
        <v>587</v>
      </c>
      <c r="L134">
        <v>60000</v>
      </c>
      <c r="M134" s="15">
        <v>2</v>
      </c>
      <c r="N134" s="15">
        <v>1</v>
      </c>
      <c r="O134" s="15">
        <f>IF(ISBLANK(M134),0,L134)</f>
        <v>60000</v>
      </c>
      <c r="P134">
        <f>M134*L134</f>
        <v>120000</v>
      </c>
      <c r="Q134">
        <f t="shared" si="2"/>
        <v>60000</v>
      </c>
      <c r="R134" t="s">
        <v>580</v>
      </c>
    </row>
    <row r="135" spans="1:18" x14ac:dyDescent="0.2">
      <c r="A135" t="s">
        <v>1530</v>
      </c>
      <c r="B135">
        <v>27</v>
      </c>
      <c r="C135">
        <v>147</v>
      </c>
      <c r="D135">
        <v>2021</v>
      </c>
      <c r="E135" s="3" t="s">
        <v>865</v>
      </c>
      <c r="F135" s="3" t="s">
        <v>866</v>
      </c>
      <c r="G135" s="3" t="s">
        <v>1452</v>
      </c>
      <c r="H135" s="3" t="s">
        <v>1276</v>
      </c>
      <c r="I135" s="3" t="s">
        <v>867</v>
      </c>
      <c r="J135" s="3" t="s">
        <v>13</v>
      </c>
      <c r="K135" t="s">
        <v>587</v>
      </c>
      <c r="L135">
        <v>600000</v>
      </c>
      <c r="M135" s="15">
        <v>1</v>
      </c>
      <c r="N135" s="15">
        <v>1</v>
      </c>
      <c r="O135" s="15">
        <f>IF(ISBLANK(M135),0,L135)</f>
        <v>600000</v>
      </c>
      <c r="P135">
        <f>M135*L135</f>
        <v>600000</v>
      </c>
      <c r="Q135">
        <f t="shared" si="2"/>
        <v>600000</v>
      </c>
      <c r="R135" s="3" t="s">
        <v>868</v>
      </c>
    </row>
    <row r="136" spans="1:18" x14ac:dyDescent="0.2">
      <c r="A136" t="s">
        <v>1530</v>
      </c>
      <c r="B136">
        <v>27</v>
      </c>
      <c r="C136">
        <v>148</v>
      </c>
      <c r="D136">
        <v>2021</v>
      </c>
      <c r="E136" s="3" t="s">
        <v>874</v>
      </c>
      <c r="F136" s="3" t="s">
        <v>875</v>
      </c>
      <c r="G136" s="3" t="s">
        <v>1452</v>
      </c>
      <c r="H136" s="3" t="s">
        <v>1276</v>
      </c>
      <c r="I136" s="3" t="s">
        <v>881</v>
      </c>
      <c r="J136" s="3" t="s">
        <v>13</v>
      </c>
      <c r="K136" t="s">
        <v>587</v>
      </c>
      <c r="L136">
        <v>61000</v>
      </c>
      <c r="M136" s="15">
        <v>1</v>
      </c>
      <c r="N136" s="15">
        <v>1</v>
      </c>
      <c r="O136" s="15">
        <f>IF(ISBLANK(M136),0,L136)</f>
        <v>61000</v>
      </c>
      <c r="P136">
        <f>M136*L136</f>
        <v>61000</v>
      </c>
      <c r="Q136">
        <f t="shared" si="2"/>
        <v>61000</v>
      </c>
      <c r="R136" s="3" t="s">
        <v>876</v>
      </c>
    </row>
    <row r="137" spans="1:18" ht="12" customHeight="1" x14ac:dyDescent="0.2">
      <c r="A137" t="s">
        <v>1530</v>
      </c>
      <c r="B137">
        <v>27</v>
      </c>
      <c r="C137">
        <v>149</v>
      </c>
      <c r="D137">
        <v>2021</v>
      </c>
      <c r="E137" s="3" t="s">
        <v>860</v>
      </c>
      <c r="F137" s="3" t="s">
        <v>861</v>
      </c>
      <c r="G137" s="3" t="s">
        <v>1452</v>
      </c>
      <c r="H137" s="3" t="s">
        <v>1276</v>
      </c>
      <c r="I137" s="3" t="s">
        <v>862</v>
      </c>
      <c r="J137" t="s">
        <v>13</v>
      </c>
      <c r="K137" t="s">
        <v>587</v>
      </c>
      <c r="L137">
        <v>150000</v>
      </c>
      <c r="M137" s="15">
        <v>1</v>
      </c>
      <c r="N137" s="15">
        <v>1</v>
      </c>
      <c r="O137" s="15">
        <f>IF(ISBLANK(M137),0,L137)</f>
        <v>150000</v>
      </c>
      <c r="P137">
        <f>M137*L137</f>
        <v>150000</v>
      </c>
      <c r="Q137">
        <f t="shared" si="2"/>
        <v>150000</v>
      </c>
      <c r="R137" s="3" t="s">
        <v>863</v>
      </c>
    </row>
    <row r="138" spans="1:18" x14ac:dyDescent="0.2">
      <c r="A138" t="s">
        <v>1530</v>
      </c>
      <c r="B138">
        <v>27</v>
      </c>
      <c r="C138">
        <v>150</v>
      </c>
      <c r="D138">
        <v>2021</v>
      </c>
      <c r="E138" s="3" t="s">
        <v>870</v>
      </c>
      <c r="F138" s="3" t="s">
        <v>871</v>
      </c>
      <c r="G138" s="3" t="s">
        <v>1452</v>
      </c>
      <c r="H138" s="3" t="s">
        <v>1276</v>
      </c>
      <c r="I138" s="3" t="s">
        <v>872</v>
      </c>
      <c r="J138" s="3" t="s">
        <v>0</v>
      </c>
      <c r="K138" t="s">
        <v>587</v>
      </c>
      <c r="L138">
        <v>600000</v>
      </c>
      <c r="M138" s="15">
        <v>2</v>
      </c>
      <c r="N138" s="15">
        <v>1</v>
      </c>
      <c r="O138" s="15">
        <f>IF(ISBLANK(M138),0,L138)</f>
        <v>600000</v>
      </c>
      <c r="P138">
        <f>M138*L138</f>
        <v>1200000</v>
      </c>
      <c r="Q138">
        <f t="shared" si="2"/>
        <v>600000</v>
      </c>
      <c r="R138" s="3" t="s">
        <v>873</v>
      </c>
    </row>
    <row r="139" spans="1:18" x14ac:dyDescent="0.2">
      <c r="A139" t="s">
        <v>1530</v>
      </c>
      <c r="B139">
        <v>27</v>
      </c>
      <c r="C139">
        <v>151</v>
      </c>
      <c r="D139">
        <v>2021</v>
      </c>
      <c r="E139" s="3" t="s">
        <v>858</v>
      </c>
      <c r="F139" t="s">
        <v>218</v>
      </c>
      <c r="G139" s="3" t="s">
        <v>1452</v>
      </c>
      <c r="H139" s="3" t="s">
        <v>1276</v>
      </c>
      <c r="I139" s="3" t="s">
        <v>864</v>
      </c>
      <c r="J139" t="s">
        <v>13</v>
      </c>
      <c r="K139" t="s">
        <v>587</v>
      </c>
      <c r="L139">
        <v>110000</v>
      </c>
      <c r="M139" s="15">
        <v>1</v>
      </c>
      <c r="N139" s="15">
        <v>3</v>
      </c>
      <c r="O139" s="15">
        <f>IF(ISBLANK(M139),0,L139)</f>
        <v>110000</v>
      </c>
      <c r="P139">
        <f>M139*L139</f>
        <v>110000</v>
      </c>
      <c r="Q139">
        <f t="shared" si="2"/>
        <v>330000</v>
      </c>
      <c r="R139" s="3" t="s">
        <v>859</v>
      </c>
    </row>
    <row r="140" spans="1:18" x14ac:dyDescent="0.2">
      <c r="A140" t="s">
        <v>1530</v>
      </c>
      <c r="B140">
        <v>27</v>
      </c>
      <c r="C140">
        <v>152</v>
      </c>
      <c r="D140">
        <v>2021</v>
      </c>
      <c r="E140" t="s">
        <v>233</v>
      </c>
      <c r="F140" t="s">
        <v>46</v>
      </c>
      <c r="G140" s="3" t="s">
        <v>1452</v>
      </c>
      <c r="H140" s="3" t="s">
        <v>1276</v>
      </c>
      <c r="I140" s="3" t="s">
        <v>856</v>
      </c>
      <c r="J140" t="s">
        <v>0</v>
      </c>
      <c r="K140" t="s">
        <v>587</v>
      </c>
      <c r="L140">
        <v>300000</v>
      </c>
      <c r="M140" s="15">
        <v>2</v>
      </c>
      <c r="N140" s="15">
        <v>1</v>
      </c>
      <c r="O140" s="15">
        <f>IF(ISBLANK(M140),0,L140)</f>
        <v>300000</v>
      </c>
      <c r="P140">
        <f>M140*L140</f>
        <v>600000</v>
      </c>
      <c r="Q140">
        <f t="shared" si="2"/>
        <v>300000</v>
      </c>
      <c r="R140" s="3" t="s">
        <v>857</v>
      </c>
    </row>
    <row r="141" spans="1:18" x14ac:dyDescent="0.2">
      <c r="A141" t="s">
        <v>1530</v>
      </c>
      <c r="B141">
        <v>27</v>
      </c>
      <c r="C141">
        <v>153</v>
      </c>
      <c r="D141">
        <v>2021</v>
      </c>
      <c r="E141" t="s">
        <v>221</v>
      </c>
      <c r="F141" t="s">
        <v>222</v>
      </c>
      <c r="G141" s="3" t="s">
        <v>1452</v>
      </c>
      <c r="H141" s="3" t="s">
        <v>1276</v>
      </c>
      <c r="I141" s="3" t="s">
        <v>877</v>
      </c>
      <c r="J141" t="s">
        <v>0</v>
      </c>
      <c r="K141" t="s">
        <v>587</v>
      </c>
      <c r="L141">
        <v>15000</v>
      </c>
      <c r="M141" s="15">
        <v>2</v>
      </c>
      <c r="N141" s="15">
        <v>1</v>
      </c>
      <c r="O141" s="15">
        <f>IF(ISBLANK(M141),0,L141)</f>
        <v>15000</v>
      </c>
      <c r="P141">
        <f>M141*L141</f>
        <v>30000</v>
      </c>
      <c r="Q141">
        <f t="shared" si="2"/>
        <v>15000</v>
      </c>
      <c r="R141" s="3" t="s">
        <v>878</v>
      </c>
    </row>
    <row r="142" spans="1:18" x14ac:dyDescent="0.2">
      <c r="A142" t="s">
        <v>1530</v>
      </c>
      <c r="B142">
        <v>27</v>
      </c>
      <c r="C142">
        <v>154</v>
      </c>
      <c r="D142">
        <v>2020</v>
      </c>
      <c r="E142" t="s">
        <v>211</v>
      </c>
      <c r="F142" t="s">
        <v>210</v>
      </c>
      <c r="G142" s="3" t="s">
        <v>1452</v>
      </c>
      <c r="H142" s="3" t="s">
        <v>1276</v>
      </c>
      <c r="I142" s="3" t="s">
        <v>879</v>
      </c>
      <c r="J142" t="s">
        <v>0</v>
      </c>
      <c r="K142" t="s">
        <v>587</v>
      </c>
      <c r="L142">
        <v>1600000</v>
      </c>
      <c r="M142" s="15">
        <v>2</v>
      </c>
      <c r="N142" s="15">
        <v>1</v>
      </c>
      <c r="O142" s="15">
        <f>IF(ISBLANK(M142),0,L142)</f>
        <v>1600000</v>
      </c>
      <c r="P142">
        <f>M142*L142</f>
        <v>3200000</v>
      </c>
      <c r="Q142">
        <f t="shared" si="2"/>
        <v>1600000</v>
      </c>
      <c r="R142" s="3" t="s">
        <v>880</v>
      </c>
    </row>
    <row r="143" spans="1:18" x14ac:dyDescent="0.2">
      <c r="A143" t="s">
        <v>1530</v>
      </c>
      <c r="B143">
        <v>27</v>
      </c>
      <c r="C143">
        <v>155</v>
      </c>
      <c r="D143">
        <v>2020</v>
      </c>
      <c r="E143" t="s">
        <v>226</v>
      </c>
      <c r="F143" t="s">
        <v>225</v>
      </c>
      <c r="G143" s="3" t="s">
        <v>1452</v>
      </c>
      <c r="H143" s="3" t="s">
        <v>1276</v>
      </c>
      <c r="I143" s="3" t="s">
        <v>882</v>
      </c>
      <c r="J143" t="s">
        <v>0</v>
      </c>
      <c r="K143" t="s">
        <v>587</v>
      </c>
      <c r="L143">
        <v>4000000</v>
      </c>
      <c r="M143" s="15">
        <v>2</v>
      </c>
      <c r="N143" s="15">
        <v>1</v>
      </c>
      <c r="O143" s="15">
        <f>IF(ISBLANK(M143),0,L143)</f>
        <v>4000000</v>
      </c>
      <c r="P143">
        <f>M143*L143</f>
        <v>8000000</v>
      </c>
      <c r="Q143">
        <f t="shared" si="2"/>
        <v>4000000</v>
      </c>
      <c r="R143" s="3" t="s">
        <v>883</v>
      </c>
    </row>
    <row r="144" spans="1:18" x14ac:dyDescent="0.2">
      <c r="A144" t="s">
        <v>1530</v>
      </c>
      <c r="B144">
        <v>27</v>
      </c>
      <c r="C144">
        <v>156</v>
      </c>
      <c r="D144">
        <v>2020</v>
      </c>
      <c r="E144" t="s">
        <v>1171</v>
      </c>
      <c r="F144" t="s">
        <v>1172</v>
      </c>
      <c r="G144" s="3" t="s">
        <v>1502</v>
      </c>
      <c r="H144" t="s">
        <v>1277</v>
      </c>
      <c r="I144" t="s">
        <v>1173</v>
      </c>
      <c r="J144" t="s">
        <v>0</v>
      </c>
      <c r="K144" t="s">
        <v>1168</v>
      </c>
      <c r="L144">
        <v>78000</v>
      </c>
      <c r="M144" s="15">
        <v>2</v>
      </c>
      <c r="N144" s="15">
        <v>1</v>
      </c>
      <c r="O144" s="15">
        <f>IF(ISBLANK(M144),0,L144)</f>
        <v>78000</v>
      </c>
      <c r="P144">
        <f>M144*L144</f>
        <v>156000</v>
      </c>
      <c r="Q144">
        <f t="shared" si="2"/>
        <v>78000</v>
      </c>
      <c r="R144" t="s">
        <v>621</v>
      </c>
    </row>
    <row r="145" spans="1:18" x14ac:dyDescent="0.2">
      <c r="A145" t="s">
        <v>1530</v>
      </c>
      <c r="B145">
        <v>27</v>
      </c>
      <c r="C145">
        <v>157</v>
      </c>
      <c r="D145">
        <v>2020</v>
      </c>
      <c r="E145" t="s">
        <v>1050</v>
      </c>
      <c r="F145" t="s">
        <v>1017</v>
      </c>
      <c r="G145" s="3" t="s">
        <v>1502</v>
      </c>
      <c r="H145" t="s">
        <v>1277</v>
      </c>
      <c r="I145" t="s">
        <v>1174</v>
      </c>
      <c r="J145" t="s">
        <v>0</v>
      </c>
      <c r="K145" t="s">
        <v>1168</v>
      </c>
      <c r="L145">
        <v>250000</v>
      </c>
      <c r="M145" s="15">
        <v>2</v>
      </c>
      <c r="N145" s="15">
        <v>1</v>
      </c>
      <c r="O145" s="15">
        <f>IF(ISBLANK(M145),0,L145)</f>
        <v>250000</v>
      </c>
      <c r="P145">
        <f>M145*L145</f>
        <v>500000</v>
      </c>
      <c r="Q145">
        <f t="shared" si="2"/>
        <v>250000</v>
      </c>
      <c r="R145" t="s">
        <v>1051</v>
      </c>
    </row>
    <row r="146" spans="1:18" x14ac:dyDescent="0.2">
      <c r="A146" t="s">
        <v>1530</v>
      </c>
      <c r="B146">
        <v>27</v>
      </c>
      <c r="C146">
        <v>158</v>
      </c>
      <c r="D146">
        <v>2020</v>
      </c>
      <c r="E146" t="s">
        <v>1167</v>
      </c>
      <c r="F146" t="s">
        <v>1097</v>
      </c>
      <c r="G146" s="3" t="s">
        <v>1502</v>
      </c>
      <c r="H146" t="s">
        <v>1277</v>
      </c>
      <c r="I146" t="s">
        <v>1169</v>
      </c>
      <c r="J146" t="s">
        <v>0</v>
      </c>
      <c r="K146" t="s">
        <v>1168</v>
      </c>
      <c r="L146">
        <v>40000</v>
      </c>
      <c r="M146" s="15">
        <v>2</v>
      </c>
      <c r="N146" s="15">
        <v>5</v>
      </c>
      <c r="O146" s="15">
        <f>IF(ISBLANK(M146),0,L146)</f>
        <v>40000</v>
      </c>
      <c r="P146">
        <f>M146*L146</f>
        <v>80000</v>
      </c>
      <c r="Q146">
        <f t="shared" si="2"/>
        <v>200000</v>
      </c>
      <c r="R146" t="s">
        <v>1170</v>
      </c>
    </row>
    <row r="147" spans="1:18" ht="12" customHeight="1" x14ac:dyDescent="0.2">
      <c r="A147" t="s">
        <v>1530</v>
      </c>
      <c r="B147">
        <v>27</v>
      </c>
      <c r="C147">
        <v>159</v>
      </c>
      <c r="D147">
        <v>2021</v>
      </c>
      <c r="E147" t="s">
        <v>1062</v>
      </c>
      <c r="F147" t="s">
        <v>62</v>
      </c>
      <c r="G147" s="3" t="s">
        <v>1503</v>
      </c>
      <c r="H147" t="s">
        <v>1272</v>
      </c>
      <c r="I147" t="s">
        <v>1064</v>
      </c>
      <c r="J147" t="s">
        <v>0</v>
      </c>
      <c r="K147" t="s">
        <v>1057</v>
      </c>
      <c r="L147">
        <v>570000</v>
      </c>
      <c r="M147" s="15">
        <v>2</v>
      </c>
      <c r="N147" s="15">
        <v>1</v>
      </c>
      <c r="O147" s="15">
        <f>IF(ISBLANK(M147),0,L147)</f>
        <v>570000</v>
      </c>
      <c r="P147">
        <f>M147*L147</f>
        <v>1140000</v>
      </c>
      <c r="Q147">
        <f t="shared" si="2"/>
        <v>570000</v>
      </c>
      <c r="R147" t="s">
        <v>1063</v>
      </c>
    </row>
    <row r="148" spans="1:18" x14ac:dyDescent="0.2">
      <c r="A148" t="s">
        <v>1530</v>
      </c>
      <c r="B148">
        <v>27</v>
      </c>
      <c r="C148">
        <v>160</v>
      </c>
      <c r="D148">
        <v>2021</v>
      </c>
      <c r="E148" t="s">
        <v>1221</v>
      </c>
      <c r="F148" t="s">
        <v>338</v>
      </c>
      <c r="G148" s="3" t="s">
        <v>1503</v>
      </c>
      <c r="H148" t="s">
        <v>1272</v>
      </c>
      <c r="I148" t="s">
        <v>1060</v>
      </c>
      <c r="J148" t="s">
        <v>0</v>
      </c>
      <c r="K148" t="s">
        <v>1057</v>
      </c>
      <c r="L148">
        <v>10000</v>
      </c>
      <c r="M148" s="15">
        <v>2</v>
      </c>
      <c r="N148" s="15">
        <v>3</v>
      </c>
      <c r="O148" s="15">
        <f>IF(ISBLANK(M148),0,L148)</f>
        <v>10000</v>
      </c>
      <c r="P148">
        <f>M148*L148</f>
        <v>20000</v>
      </c>
      <c r="Q148">
        <f t="shared" si="2"/>
        <v>30000</v>
      </c>
      <c r="R148" t="s">
        <v>1061</v>
      </c>
    </row>
    <row r="149" spans="1:18" x14ac:dyDescent="0.2">
      <c r="A149" t="s">
        <v>1530</v>
      </c>
      <c r="B149">
        <v>27</v>
      </c>
      <c r="C149">
        <v>161</v>
      </c>
      <c r="D149">
        <v>2021</v>
      </c>
      <c r="E149" t="s">
        <v>1055</v>
      </c>
      <c r="F149" t="s">
        <v>1056</v>
      </c>
      <c r="G149" s="3" t="s">
        <v>1503</v>
      </c>
      <c r="H149" t="s">
        <v>1272</v>
      </c>
      <c r="I149" t="s">
        <v>1058</v>
      </c>
      <c r="J149" t="s">
        <v>0</v>
      </c>
      <c r="K149" t="s">
        <v>1057</v>
      </c>
      <c r="L149">
        <v>125000</v>
      </c>
      <c r="M149" s="15">
        <v>2</v>
      </c>
      <c r="N149" s="15">
        <v>1</v>
      </c>
      <c r="O149" s="15">
        <f>IF(ISBLANK(M149),0,L149)</f>
        <v>125000</v>
      </c>
      <c r="P149">
        <f>M149*L149</f>
        <v>250000</v>
      </c>
      <c r="Q149">
        <f t="shared" si="2"/>
        <v>125000</v>
      </c>
      <c r="R149" t="s">
        <v>1059</v>
      </c>
    </row>
    <row r="150" spans="1:18" x14ac:dyDescent="0.2">
      <c r="A150" t="s">
        <v>1530</v>
      </c>
      <c r="B150">
        <v>27</v>
      </c>
      <c r="C150">
        <v>162</v>
      </c>
      <c r="D150">
        <v>2021</v>
      </c>
      <c r="E150" t="s">
        <v>1065</v>
      </c>
      <c r="F150" t="s">
        <v>1066</v>
      </c>
      <c r="G150" s="3" t="s">
        <v>1503</v>
      </c>
      <c r="H150" t="s">
        <v>1272</v>
      </c>
      <c r="I150" t="s">
        <v>1067</v>
      </c>
      <c r="J150" s="3" t="s">
        <v>1516</v>
      </c>
      <c r="K150" t="s">
        <v>1057</v>
      </c>
      <c r="L150">
        <v>10000</v>
      </c>
      <c r="M150" s="15"/>
      <c r="N150" s="15">
        <v>5</v>
      </c>
      <c r="O150" s="15">
        <f>IF(ISBLANK(M150),0,L150)</f>
        <v>0</v>
      </c>
      <c r="Q150">
        <f t="shared" si="2"/>
        <v>50000</v>
      </c>
      <c r="R150" t="s">
        <v>341</v>
      </c>
    </row>
    <row r="151" spans="1:18" x14ac:dyDescent="0.2">
      <c r="A151" t="s">
        <v>1527</v>
      </c>
      <c r="B151">
        <v>27</v>
      </c>
      <c r="C151">
        <v>53</v>
      </c>
      <c r="D151">
        <v>2021</v>
      </c>
      <c r="E151" s="3" t="s">
        <v>984</v>
      </c>
      <c r="F151" s="3" t="s">
        <v>985</v>
      </c>
      <c r="G151" s="3" t="s">
        <v>1480</v>
      </c>
      <c r="H151" s="3" t="s">
        <v>1265</v>
      </c>
      <c r="I151" s="3" t="s">
        <v>987</v>
      </c>
      <c r="J151" t="s">
        <v>0</v>
      </c>
      <c r="K151" t="s">
        <v>587</v>
      </c>
      <c r="L151">
        <v>2250000</v>
      </c>
      <c r="M151" s="15">
        <v>2</v>
      </c>
      <c r="N151" s="15">
        <v>1</v>
      </c>
      <c r="O151" s="15">
        <f>IF(ISBLANK(M151),0,L151)</f>
        <v>2250000</v>
      </c>
      <c r="P151">
        <f>M151*L151</f>
        <v>4500000</v>
      </c>
      <c r="Q151">
        <f t="shared" si="2"/>
        <v>2250000</v>
      </c>
      <c r="R151" s="3" t="s">
        <v>986</v>
      </c>
    </row>
    <row r="152" spans="1:18" x14ac:dyDescent="0.2">
      <c r="A152" t="s">
        <v>1531</v>
      </c>
      <c r="B152">
        <v>27</v>
      </c>
      <c r="C152">
        <v>165</v>
      </c>
      <c r="D152">
        <v>2020</v>
      </c>
      <c r="E152" t="s">
        <v>1139</v>
      </c>
      <c r="F152" t="s">
        <v>1140</v>
      </c>
      <c r="G152" s="3" t="s">
        <v>1507</v>
      </c>
      <c r="H152" t="s">
        <v>9</v>
      </c>
      <c r="I152" t="s">
        <v>1141</v>
      </c>
      <c r="J152" t="s">
        <v>0</v>
      </c>
      <c r="K152" t="s">
        <v>365</v>
      </c>
      <c r="L152">
        <v>200000</v>
      </c>
      <c r="M152" s="15">
        <v>1.5</v>
      </c>
      <c r="N152" s="15">
        <v>1</v>
      </c>
      <c r="O152" s="15">
        <f>IF(ISBLANK(M152),0,L152)</f>
        <v>200000</v>
      </c>
      <c r="P152">
        <f>M152*L152</f>
        <v>300000</v>
      </c>
      <c r="Q152">
        <f t="shared" si="2"/>
        <v>200000</v>
      </c>
      <c r="R152" t="s">
        <v>1142</v>
      </c>
    </row>
    <row r="153" spans="1:18" x14ac:dyDescent="0.2">
      <c r="A153" t="s">
        <v>1531</v>
      </c>
      <c r="B153">
        <v>27</v>
      </c>
      <c r="C153">
        <v>166</v>
      </c>
      <c r="D153">
        <v>2020</v>
      </c>
      <c r="E153" t="s">
        <v>367</v>
      </c>
      <c r="F153" t="s">
        <v>366</v>
      </c>
      <c r="G153" s="3" t="s">
        <v>1507</v>
      </c>
      <c r="H153" s="3" t="s">
        <v>9</v>
      </c>
      <c r="I153" t="s">
        <v>1143</v>
      </c>
      <c r="J153" t="s">
        <v>0</v>
      </c>
      <c r="K153" t="s">
        <v>365</v>
      </c>
      <c r="L153">
        <v>150000</v>
      </c>
      <c r="M153" s="15">
        <v>1.5</v>
      </c>
      <c r="N153" s="15">
        <v>1</v>
      </c>
      <c r="O153" s="15">
        <f>IF(ISBLANK(M153),0,L153)</f>
        <v>150000</v>
      </c>
      <c r="P153">
        <f>M153*L153</f>
        <v>225000</v>
      </c>
      <c r="Q153">
        <f t="shared" si="2"/>
        <v>150000</v>
      </c>
      <c r="R153" t="s">
        <v>1144</v>
      </c>
    </row>
    <row r="154" spans="1:18" x14ac:dyDescent="0.2">
      <c r="A154" t="s">
        <v>1531</v>
      </c>
      <c r="B154">
        <v>27</v>
      </c>
      <c r="C154">
        <v>164</v>
      </c>
      <c r="D154">
        <v>2020</v>
      </c>
      <c r="E154" t="s">
        <v>1188</v>
      </c>
      <c r="F154" t="s">
        <v>1189</v>
      </c>
      <c r="G154" s="3" t="s">
        <v>1506</v>
      </c>
      <c r="H154" s="3" t="s">
        <v>1266</v>
      </c>
      <c r="I154" t="s">
        <v>1190</v>
      </c>
      <c r="J154" s="3" t="s">
        <v>1516</v>
      </c>
      <c r="K154" t="s">
        <v>248</v>
      </c>
      <c r="L154">
        <v>1000</v>
      </c>
      <c r="M154" s="15"/>
      <c r="N154" s="15">
        <v>5</v>
      </c>
      <c r="O154" s="15">
        <f>IF(ISBLANK(M154),0,L154)</f>
        <v>0</v>
      </c>
      <c r="Q154">
        <f t="shared" si="2"/>
        <v>5000</v>
      </c>
      <c r="R154" t="s">
        <v>1191</v>
      </c>
    </row>
    <row r="155" spans="1:18" x14ac:dyDescent="0.2">
      <c r="A155" t="s">
        <v>1531</v>
      </c>
      <c r="B155">
        <v>27</v>
      </c>
      <c r="C155">
        <v>171</v>
      </c>
      <c r="D155">
        <v>2021</v>
      </c>
      <c r="E155" t="s">
        <v>1052</v>
      </c>
      <c r="F155" t="s">
        <v>1047</v>
      </c>
      <c r="G155" s="3" t="s">
        <v>1455</v>
      </c>
      <c r="H155" s="3" t="s">
        <v>1284</v>
      </c>
      <c r="I155" t="s">
        <v>1054</v>
      </c>
      <c r="J155" t="s">
        <v>25</v>
      </c>
      <c r="K155" t="s">
        <v>248</v>
      </c>
      <c r="L155">
        <v>30000</v>
      </c>
      <c r="M155" s="15">
        <v>3</v>
      </c>
      <c r="N155" s="15">
        <v>1</v>
      </c>
      <c r="O155" s="15">
        <f>IF(ISBLANK(M155),0,L155)</f>
        <v>30000</v>
      </c>
      <c r="P155">
        <f>M155*L155</f>
        <v>90000</v>
      </c>
      <c r="Q155">
        <f t="shared" si="2"/>
        <v>30000</v>
      </c>
      <c r="R155" t="s">
        <v>1053</v>
      </c>
    </row>
    <row r="156" spans="1:18" x14ac:dyDescent="0.2">
      <c r="A156" t="s">
        <v>1531</v>
      </c>
      <c r="B156">
        <v>27</v>
      </c>
      <c r="C156">
        <v>172</v>
      </c>
      <c r="D156">
        <v>2020</v>
      </c>
      <c r="E156" t="s">
        <v>1184</v>
      </c>
      <c r="F156" t="s">
        <v>1185</v>
      </c>
      <c r="G156" s="3" t="s">
        <v>1455</v>
      </c>
      <c r="H156" s="3" t="s">
        <v>1284</v>
      </c>
      <c r="I156" t="s">
        <v>1187</v>
      </c>
      <c r="J156" t="s">
        <v>13</v>
      </c>
      <c r="K156" t="s">
        <v>248</v>
      </c>
      <c r="L156">
        <v>15000</v>
      </c>
      <c r="M156" s="15">
        <v>1</v>
      </c>
      <c r="N156" s="15">
        <v>3</v>
      </c>
      <c r="O156" s="15">
        <f>IF(ISBLANK(M156),0,L156)</f>
        <v>15000</v>
      </c>
      <c r="P156">
        <f>M156*L156</f>
        <v>15000</v>
      </c>
      <c r="Q156">
        <f t="shared" si="2"/>
        <v>45000</v>
      </c>
      <c r="R156" s="3" t="s">
        <v>1218</v>
      </c>
    </row>
    <row r="157" spans="1:18" x14ac:dyDescent="0.2">
      <c r="A157" t="s">
        <v>1531</v>
      </c>
      <c r="B157">
        <v>27</v>
      </c>
      <c r="C157">
        <v>173</v>
      </c>
      <c r="D157">
        <v>2020</v>
      </c>
      <c r="E157" s="3" t="s">
        <v>1180</v>
      </c>
      <c r="F157" t="s">
        <v>1181</v>
      </c>
      <c r="G157" s="3" t="s">
        <v>1455</v>
      </c>
      <c r="H157" s="3" t="s">
        <v>1284</v>
      </c>
      <c r="I157" t="s">
        <v>1182</v>
      </c>
      <c r="J157" t="s">
        <v>13</v>
      </c>
      <c r="K157" t="s">
        <v>248</v>
      </c>
      <c r="L157">
        <v>100000</v>
      </c>
      <c r="M157" s="15">
        <v>1</v>
      </c>
      <c r="N157" s="15">
        <v>1</v>
      </c>
      <c r="O157" s="15">
        <f>IF(ISBLANK(M157),0,L157)</f>
        <v>100000</v>
      </c>
      <c r="P157">
        <f>M157*L157</f>
        <v>100000</v>
      </c>
      <c r="Q157">
        <f t="shared" si="2"/>
        <v>100000</v>
      </c>
      <c r="R157" t="s">
        <v>1183</v>
      </c>
    </row>
    <row r="158" spans="1:18" ht="12" customHeight="1" x14ac:dyDescent="0.2">
      <c r="A158" t="s">
        <v>1531</v>
      </c>
      <c r="B158">
        <v>27</v>
      </c>
      <c r="C158">
        <v>174</v>
      </c>
      <c r="D158">
        <v>2020</v>
      </c>
      <c r="E158" t="s">
        <v>1135</v>
      </c>
      <c r="F158" t="s">
        <v>1136</v>
      </c>
      <c r="G158" s="3" t="s">
        <v>1509</v>
      </c>
      <c r="H158" t="s">
        <v>1278</v>
      </c>
      <c r="I158" t="s">
        <v>1137</v>
      </c>
      <c r="J158" t="s">
        <v>0</v>
      </c>
      <c r="K158" s="3" t="s">
        <v>1210</v>
      </c>
      <c r="L158">
        <v>900000</v>
      </c>
      <c r="M158" s="15">
        <v>2</v>
      </c>
      <c r="N158" s="15">
        <v>1</v>
      </c>
      <c r="O158" s="15">
        <f>IF(ISBLANK(M158),0,L158)</f>
        <v>900000</v>
      </c>
      <c r="P158">
        <f>M158*L158</f>
        <v>1800000</v>
      </c>
      <c r="Q158">
        <f t="shared" si="2"/>
        <v>900000</v>
      </c>
      <c r="R158" t="s">
        <v>1138</v>
      </c>
    </row>
    <row r="159" spans="1:18" x14ac:dyDescent="0.2">
      <c r="A159" t="s">
        <v>1531</v>
      </c>
      <c r="B159">
        <v>27</v>
      </c>
      <c r="C159">
        <v>168</v>
      </c>
      <c r="D159">
        <v>2021</v>
      </c>
      <c r="E159" t="s">
        <v>1194</v>
      </c>
      <c r="F159" t="s">
        <v>1195</v>
      </c>
      <c r="G159" s="3" t="s">
        <v>1508</v>
      </c>
      <c r="H159" t="s">
        <v>1267</v>
      </c>
      <c r="I159" t="s">
        <v>1196</v>
      </c>
      <c r="J159" t="s">
        <v>0</v>
      </c>
      <c r="K159" t="s">
        <v>248</v>
      </c>
      <c r="L159">
        <v>15000</v>
      </c>
      <c r="M159" s="15">
        <v>2</v>
      </c>
      <c r="N159" s="15">
        <v>1</v>
      </c>
      <c r="O159" s="15">
        <f>IF(ISBLANK(M159),0,L159)</f>
        <v>15000</v>
      </c>
      <c r="P159">
        <f>M159*L159</f>
        <v>30000</v>
      </c>
      <c r="Q159">
        <f t="shared" si="2"/>
        <v>15000</v>
      </c>
    </row>
    <row r="160" spans="1:18" x14ac:dyDescent="0.2">
      <c r="A160" t="s">
        <v>1531</v>
      </c>
      <c r="B160">
        <v>27</v>
      </c>
      <c r="C160">
        <v>169</v>
      </c>
      <c r="D160">
        <v>2021</v>
      </c>
      <c r="E160" t="s">
        <v>1200</v>
      </c>
      <c r="F160" t="s">
        <v>1201</v>
      </c>
      <c r="G160" s="3" t="s">
        <v>1508</v>
      </c>
      <c r="H160" t="s">
        <v>1267</v>
      </c>
      <c r="I160" t="s">
        <v>1202</v>
      </c>
      <c r="J160" t="s">
        <v>0</v>
      </c>
      <c r="K160" t="s">
        <v>248</v>
      </c>
      <c r="L160">
        <v>10000</v>
      </c>
      <c r="M160" s="15">
        <v>2</v>
      </c>
      <c r="N160" s="15">
        <v>3</v>
      </c>
      <c r="O160" s="15">
        <f>IF(ISBLANK(M160),0,L160)</f>
        <v>10000</v>
      </c>
      <c r="P160">
        <f>M160*L160</f>
        <v>20000</v>
      </c>
      <c r="Q160">
        <f t="shared" si="2"/>
        <v>30000</v>
      </c>
      <c r="R160" t="s">
        <v>1203</v>
      </c>
    </row>
    <row r="161" spans="1:18" x14ac:dyDescent="0.2">
      <c r="A161" t="s">
        <v>1531</v>
      </c>
      <c r="B161">
        <v>27</v>
      </c>
      <c r="C161">
        <v>170</v>
      </c>
      <c r="D161">
        <v>2021</v>
      </c>
      <c r="E161" t="s">
        <v>1197</v>
      </c>
      <c r="F161" t="s">
        <v>1198</v>
      </c>
      <c r="G161" s="3" t="s">
        <v>1508</v>
      </c>
      <c r="H161" t="s">
        <v>1267</v>
      </c>
      <c r="I161" t="s">
        <v>1199</v>
      </c>
      <c r="J161" s="3" t="s">
        <v>1516</v>
      </c>
      <c r="K161" t="s">
        <v>248</v>
      </c>
      <c r="L161">
        <v>1000</v>
      </c>
      <c r="M161" s="15"/>
      <c r="N161" s="15">
        <v>3</v>
      </c>
      <c r="O161" s="15">
        <f>IF(ISBLANK(M161),0,L161)</f>
        <v>0</v>
      </c>
      <c r="Q161">
        <f t="shared" si="2"/>
        <v>3000</v>
      </c>
      <c r="R161" t="s">
        <v>1191</v>
      </c>
    </row>
    <row r="162" spans="1:18" x14ac:dyDescent="0.2">
      <c r="A162" t="s">
        <v>1532</v>
      </c>
      <c r="B162">
        <v>27</v>
      </c>
      <c r="C162">
        <v>175</v>
      </c>
      <c r="D162">
        <v>2020</v>
      </c>
      <c r="E162" t="s">
        <v>425</v>
      </c>
      <c r="F162" t="s">
        <v>421</v>
      </c>
      <c r="G162" s="3" t="s">
        <v>1448</v>
      </c>
      <c r="H162" s="3" t="s">
        <v>1268</v>
      </c>
      <c r="I162" t="s">
        <v>1112</v>
      </c>
      <c r="J162" t="s">
        <v>13</v>
      </c>
      <c r="K162" t="s">
        <v>248</v>
      </c>
      <c r="L162">
        <v>625</v>
      </c>
      <c r="M162" s="15">
        <v>1</v>
      </c>
      <c r="N162" s="15">
        <v>1</v>
      </c>
      <c r="O162" s="15">
        <f>IF(ISBLANK(M162),0,L162)</f>
        <v>625</v>
      </c>
      <c r="P162">
        <f>M162*L162</f>
        <v>625</v>
      </c>
      <c r="Q162">
        <f t="shared" si="2"/>
        <v>625</v>
      </c>
      <c r="R162" t="s">
        <v>1113</v>
      </c>
    </row>
    <row r="163" spans="1:18" x14ac:dyDescent="0.2">
      <c r="A163" t="s">
        <v>1532</v>
      </c>
      <c r="B163">
        <v>27</v>
      </c>
      <c r="C163">
        <v>176</v>
      </c>
      <c r="D163">
        <v>2020</v>
      </c>
      <c r="E163" t="s">
        <v>430</v>
      </c>
      <c r="F163" t="s">
        <v>429</v>
      </c>
      <c r="G163" s="3" t="s">
        <v>1448</v>
      </c>
      <c r="H163" s="3" t="s">
        <v>1268</v>
      </c>
      <c r="I163" t="s">
        <v>1133</v>
      </c>
      <c r="J163" t="s">
        <v>0</v>
      </c>
      <c r="K163" t="s">
        <v>248</v>
      </c>
      <c r="L163">
        <v>3200</v>
      </c>
      <c r="M163" s="15">
        <v>2</v>
      </c>
      <c r="N163" s="15">
        <v>1</v>
      </c>
      <c r="O163" s="15">
        <f>IF(ISBLANK(M163),0,L163)</f>
        <v>3200</v>
      </c>
      <c r="P163">
        <f>M163*L163</f>
        <v>6400</v>
      </c>
      <c r="Q163">
        <f t="shared" si="2"/>
        <v>3200</v>
      </c>
      <c r="R163" t="s">
        <v>1134</v>
      </c>
    </row>
    <row r="164" spans="1:18" x14ac:dyDescent="0.2">
      <c r="A164" t="s">
        <v>1532</v>
      </c>
      <c r="B164">
        <v>27</v>
      </c>
      <c r="C164">
        <v>177</v>
      </c>
      <c r="D164">
        <v>2020</v>
      </c>
      <c r="E164" t="s">
        <v>426</v>
      </c>
      <c r="F164" t="s">
        <v>422</v>
      </c>
      <c r="G164" s="3" t="s">
        <v>1448</v>
      </c>
      <c r="H164" s="3" t="s">
        <v>1268</v>
      </c>
      <c r="I164" t="s">
        <v>1114</v>
      </c>
      <c r="J164" t="s">
        <v>13</v>
      </c>
      <c r="K164" t="s">
        <v>248</v>
      </c>
      <c r="L164">
        <v>840</v>
      </c>
      <c r="M164" s="15">
        <v>1</v>
      </c>
      <c r="N164" s="15">
        <v>1</v>
      </c>
      <c r="O164" s="15">
        <f>IF(ISBLANK(M164),0,L164)</f>
        <v>840</v>
      </c>
      <c r="P164">
        <f>M164*L164</f>
        <v>840</v>
      </c>
      <c r="Q164">
        <f t="shared" si="2"/>
        <v>840</v>
      </c>
      <c r="R164" t="s">
        <v>1115</v>
      </c>
    </row>
    <row r="165" spans="1:18" x14ac:dyDescent="0.2">
      <c r="A165" t="s">
        <v>1532</v>
      </c>
      <c r="B165">
        <v>27</v>
      </c>
      <c r="C165">
        <v>178</v>
      </c>
      <c r="D165">
        <v>2020</v>
      </c>
      <c r="E165" t="s">
        <v>416</v>
      </c>
      <c r="F165" t="s">
        <v>418</v>
      </c>
      <c r="G165" s="3" t="s">
        <v>1448</v>
      </c>
      <c r="H165" s="3" t="s">
        <v>1268</v>
      </c>
      <c r="I165" t="s">
        <v>1108</v>
      </c>
      <c r="J165" t="s">
        <v>0</v>
      </c>
      <c r="K165" t="s">
        <v>248</v>
      </c>
      <c r="L165">
        <v>600</v>
      </c>
      <c r="M165" s="15">
        <v>2</v>
      </c>
      <c r="N165" s="15">
        <v>1</v>
      </c>
      <c r="O165" s="15">
        <f>IF(ISBLANK(M165),0,L165)</f>
        <v>600</v>
      </c>
      <c r="P165">
        <f>M165*L165</f>
        <v>1200</v>
      </c>
      <c r="Q165">
        <f t="shared" si="2"/>
        <v>600</v>
      </c>
    </row>
    <row r="166" spans="1:18" x14ac:dyDescent="0.2">
      <c r="A166" t="s">
        <v>1532</v>
      </c>
      <c r="B166">
        <v>27</v>
      </c>
      <c r="C166">
        <v>179</v>
      </c>
      <c r="D166">
        <v>2020</v>
      </c>
      <c r="E166" t="s">
        <v>417</v>
      </c>
      <c r="F166" t="s">
        <v>419</v>
      </c>
      <c r="G166" s="3" t="s">
        <v>1448</v>
      </c>
      <c r="H166" s="3" t="s">
        <v>1268</v>
      </c>
      <c r="I166" t="s">
        <v>1109</v>
      </c>
      <c r="J166" t="s">
        <v>0</v>
      </c>
      <c r="K166" t="s">
        <v>248</v>
      </c>
      <c r="L166">
        <v>9500</v>
      </c>
      <c r="M166" s="15">
        <v>2</v>
      </c>
      <c r="N166" s="15">
        <v>1</v>
      </c>
      <c r="O166" s="15">
        <f>IF(ISBLANK(M166),0,L166)</f>
        <v>9500</v>
      </c>
      <c r="P166">
        <f>M166*L166</f>
        <v>19000</v>
      </c>
      <c r="Q166">
        <f t="shared" si="2"/>
        <v>9500</v>
      </c>
    </row>
    <row r="167" spans="1:18" ht="12" customHeight="1" x14ac:dyDescent="0.2">
      <c r="A167" t="s">
        <v>1532</v>
      </c>
      <c r="B167">
        <v>27</v>
      </c>
      <c r="C167">
        <v>180</v>
      </c>
      <c r="D167">
        <v>2020</v>
      </c>
      <c r="E167" t="s">
        <v>412</v>
      </c>
      <c r="F167" t="s">
        <v>399</v>
      </c>
      <c r="G167" s="3" t="s">
        <v>1448</v>
      </c>
      <c r="H167" s="3" t="s">
        <v>1268</v>
      </c>
      <c r="I167" t="s">
        <v>1099</v>
      </c>
      <c r="J167" t="s">
        <v>0</v>
      </c>
      <c r="K167" t="s">
        <v>248</v>
      </c>
      <c r="L167">
        <v>1200</v>
      </c>
      <c r="M167" s="15">
        <v>2</v>
      </c>
      <c r="N167" s="15">
        <v>4</v>
      </c>
      <c r="O167" s="15">
        <f>IF(ISBLANK(M167),0,L167)</f>
        <v>1200</v>
      </c>
      <c r="P167">
        <f>M167*L167</f>
        <v>2400</v>
      </c>
      <c r="Q167">
        <f t="shared" si="2"/>
        <v>4800</v>
      </c>
      <c r="R167" t="s">
        <v>415</v>
      </c>
    </row>
    <row r="168" spans="1:18" x14ac:dyDescent="0.2">
      <c r="A168" t="s">
        <v>1532</v>
      </c>
      <c r="B168">
        <v>27</v>
      </c>
      <c r="C168">
        <v>181</v>
      </c>
      <c r="D168">
        <v>2021</v>
      </c>
      <c r="E168" t="s">
        <v>645</v>
      </c>
      <c r="F168" t="s">
        <v>644</v>
      </c>
      <c r="G168" s="3" t="s">
        <v>1448</v>
      </c>
      <c r="H168" s="3" t="s">
        <v>1268</v>
      </c>
      <c r="I168" t="s">
        <v>1128</v>
      </c>
      <c r="J168" t="s">
        <v>0</v>
      </c>
      <c r="K168" t="s">
        <v>248</v>
      </c>
      <c r="L168">
        <v>600</v>
      </c>
      <c r="M168" s="15">
        <v>2</v>
      </c>
      <c r="N168" s="15">
        <v>4</v>
      </c>
      <c r="O168" s="15">
        <f>IF(ISBLANK(M168),0,L168)</f>
        <v>600</v>
      </c>
      <c r="P168">
        <f>M168*L168</f>
        <v>1200</v>
      </c>
      <c r="Q168">
        <f t="shared" si="2"/>
        <v>2400</v>
      </c>
      <c r="R168" t="s">
        <v>1127</v>
      </c>
    </row>
    <row r="169" spans="1:18" x14ac:dyDescent="0.2">
      <c r="A169" t="s">
        <v>1532</v>
      </c>
      <c r="B169">
        <v>27</v>
      </c>
      <c r="C169">
        <v>182</v>
      </c>
      <c r="D169">
        <v>2020</v>
      </c>
      <c r="E169" t="s">
        <v>409</v>
      </c>
      <c r="F169" t="s">
        <v>400</v>
      </c>
      <c r="G169" s="3" t="s">
        <v>1448</v>
      </c>
      <c r="H169" s="3" t="s">
        <v>1268</v>
      </c>
      <c r="I169" t="s">
        <v>1100</v>
      </c>
      <c r="J169" t="s">
        <v>0</v>
      </c>
      <c r="K169" t="s">
        <v>248</v>
      </c>
      <c r="L169">
        <v>2500</v>
      </c>
      <c r="M169" s="15">
        <v>2</v>
      </c>
      <c r="N169" s="15">
        <v>1</v>
      </c>
      <c r="O169" s="15">
        <f>IF(ISBLANK(M169),0,L169)</f>
        <v>2500</v>
      </c>
      <c r="P169">
        <f>M169*L169</f>
        <v>5000</v>
      </c>
      <c r="Q169">
        <f t="shared" si="2"/>
        <v>2500</v>
      </c>
    </row>
    <row r="170" spans="1:18" x14ac:dyDescent="0.2">
      <c r="A170" t="s">
        <v>1532</v>
      </c>
      <c r="B170">
        <v>27</v>
      </c>
      <c r="C170">
        <v>183</v>
      </c>
      <c r="D170">
        <v>2020</v>
      </c>
      <c r="E170" t="s">
        <v>411</v>
      </c>
      <c r="F170" t="s">
        <v>402</v>
      </c>
      <c r="G170" s="3" t="s">
        <v>1448</v>
      </c>
      <c r="H170" s="3" t="s">
        <v>1268</v>
      </c>
      <c r="I170" t="s">
        <v>1102</v>
      </c>
      <c r="J170" t="s">
        <v>0</v>
      </c>
      <c r="K170" t="s">
        <v>248</v>
      </c>
      <c r="L170">
        <v>2100</v>
      </c>
      <c r="M170" s="15">
        <v>2</v>
      </c>
      <c r="N170" s="15">
        <v>1</v>
      </c>
      <c r="O170" s="15">
        <f>IF(ISBLANK(M170),0,L170)</f>
        <v>2100</v>
      </c>
      <c r="P170">
        <f>M170*L170</f>
        <v>4200</v>
      </c>
      <c r="Q170">
        <f t="shared" si="2"/>
        <v>2100</v>
      </c>
    </row>
    <row r="171" spans="1:18" x14ac:dyDescent="0.2">
      <c r="A171" t="s">
        <v>1532</v>
      </c>
      <c r="B171">
        <v>27</v>
      </c>
      <c r="C171">
        <v>184</v>
      </c>
      <c r="D171">
        <v>2020</v>
      </c>
      <c r="E171" t="s">
        <v>410</v>
      </c>
      <c r="F171" t="s">
        <v>401</v>
      </c>
      <c r="G171" s="3" t="s">
        <v>1448</v>
      </c>
      <c r="H171" s="3" t="s">
        <v>1268</v>
      </c>
      <c r="I171" t="s">
        <v>1101</v>
      </c>
      <c r="J171" t="s">
        <v>0</v>
      </c>
      <c r="K171" t="s">
        <v>248</v>
      </c>
      <c r="L171">
        <v>6000</v>
      </c>
      <c r="M171" s="15">
        <v>2</v>
      </c>
      <c r="N171" s="15">
        <v>1</v>
      </c>
      <c r="O171" s="15">
        <f>IF(ISBLANK(M171),0,L171)</f>
        <v>6000</v>
      </c>
      <c r="P171">
        <f>M171*L171</f>
        <v>12000</v>
      </c>
      <c r="Q171">
        <f t="shared" si="2"/>
        <v>6000</v>
      </c>
    </row>
    <row r="172" spans="1:18" x14ac:dyDescent="0.2">
      <c r="A172" t="s">
        <v>1532</v>
      </c>
      <c r="B172">
        <v>27</v>
      </c>
      <c r="C172">
        <v>185</v>
      </c>
      <c r="D172">
        <v>2020</v>
      </c>
      <c r="E172" t="s">
        <v>407</v>
      </c>
      <c r="F172" t="s">
        <v>403</v>
      </c>
      <c r="G172" s="3" t="s">
        <v>1448</v>
      </c>
      <c r="H172" s="3" t="s">
        <v>1268</v>
      </c>
      <c r="I172" t="s">
        <v>1103</v>
      </c>
      <c r="J172" t="s">
        <v>0</v>
      </c>
      <c r="K172" t="s">
        <v>248</v>
      </c>
      <c r="L172">
        <v>1000</v>
      </c>
      <c r="M172" s="15">
        <v>2</v>
      </c>
      <c r="N172" s="15">
        <v>1</v>
      </c>
      <c r="O172" s="15">
        <f>IF(ISBLANK(M172),0,L172)</f>
        <v>1000</v>
      </c>
      <c r="P172">
        <f>M172*L172</f>
        <v>2000</v>
      </c>
      <c r="Q172">
        <f t="shared" si="2"/>
        <v>1000</v>
      </c>
    </row>
    <row r="173" spans="1:18" x14ac:dyDescent="0.2">
      <c r="A173" t="s">
        <v>1532</v>
      </c>
      <c r="B173">
        <v>27</v>
      </c>
      <c r="C173">
        <v>186</v>
      </c>
      <c r="D173">
        <v>2020</v>
      </c>
      <c r="E173" t="s">
        <v>414</v>
      </c>
      <c r="F173" t="s">
        <v>405</v>
      </c>
      <c r="G173" s="3" t="s">
        <v>1448</v>
      </c>
      <c r="H173" s="3" t="s">
        <v>1268</v>
      </c>
      <c r="I173" t="s">
        <v>1124</v>
      </c>
      <c r="J173" t="s">
        <v>0</v>
      </c>
      <c r="K173" t="s">
        <v>248</v>
      </c>
      <c r="L173">
        <v>400</v>
      </c>
      <c r="M173" s="15">
        <v>2</v>
      </c>
      <c r="N173" s="15">
        <v>4</v>
      </c>
      <c r="O173" s="15">
        <f>IF(ISBLANK(M173),0,L173)</f>
        <v>400</v>
      </c>
      <c r="P173">
        <f>M173*L173</f>
        <v>800</v>
      </c>
      <c r="Q173">
        <f t="shared" si="2"/>
        <v>1600</v>
      </c>
      <c r="R173" t="s">
        <v>1125</v>
      </c>
    </row>
    <row r="174" spans="1:18" ht="12" customHeight="1" x14ac:dyDescent="0.2">
      <c r="A174" t="s">
        <v>1532</v>
      </c>
      <c r="B174">
        <v>27</v>
      </c>
      <c r="C174">
        <v>187</v>
      </c>
      <c r="D174">
        <v>2020</v>
      </c>
      <c r="E174" t="s">
        <v>408</v>
      </c>
      <c r="F174" t="s">
        <v>404</v>
      </c>
      <c r="G174" s="3" t="s">
        <v>1448</v>
      </c>
      <c r="H174" s="3" t="s">
        <v>1268</v>
      </c>
      <c r="I174" t="s">
        <v>1104</v>
      </c>
      <c r="J174" t="s">
        <v>0</v>
      </c>
      <c r="K174" t="s">
        <v>248</v>
      </c>
      <c r="L174">
        <v>200</v>
      </c>
      <c r="M174" s="15">
        <v>2</v>
      </c>
      <c r="N174" s="15">
        <v>4</v>
      </c>
      <c r="O174" s="15">
        <f>IF(ISBLANK(M174),0,L174)</f>
        <v>200</v>
      </c>
      <c r="P174">
        <f>M174*L174</f>
        <v>400</v>
      </c>
      <c r="Q174">
        <f t="shared" si="2"/>
        <v>800</v>
      </c>
      <c r="R174" t="s">
        <v>646</v>
      </c>
    </row>
    <row r="175" spans="1:18" x14ac:dyDescent="0.2">
      <c r="A175" t="s">
        <v>1532</v>
      </c>
      <c r="B175">
        <v>27</v>
      </c>
      <c r="C175">
        <v>188</v>
      </c>
      <c r="D175">
        <v>2020</v>
      </c>
      <c r="E175" t="s">
        <v>413</v>
      </c>
      <c r="F175" t="s">
        <v>406</v>
      </c>
      <c r="G175" s="3" t="s">
        <v>1448</v>
      </c>
      <c r="H175" s="3" t="s">
        <v>1268</v>
      </c>
      <c r="I175" t="s">
        <v>1126</v>
      </c>
      <c r="J175" t="s">
        <v>0</v>
      </c>
      <c r="K175" t="s">
        <v>248</v>
      </c>
      <c r="L175">
        <v>1000</v>
      </c>
      <c r="M175" s="15">
        <v>2</v>
      </c>
      <c r="N175" s="15">
        <v>4</v>
      </c>
      <c r="O175" s="15">
        <f>IF(ISBLANK(M175),0,L175)</f>
        <v>1000</v>
      </c>
      <c r="P175">
        <f>M175*L175</f>
        <v>2000</v>
      </c>
      <c r="Q175">
        <f t="shared" si="2"/>
        <v>4000</v>
      </c>
      <c r="R175" t="s">
        <v>1127</v>
      </c>
    </row>
    <row r="176" spans="1:18" x14ac:dyDescent="0.2">
      <c r="A176" t="s">
        <v>1532</v>
      </c>
      <c r="B176">
        <v>27</v>
      </c>
      <c r="C176">
        <v>190</v>
      </c>
      <c r="D176">
        <v>2021</v>
      </c>
      <c r="E176" t="s">
        <v>1078</v>
      </c>
      <c r="F176" t="s">
        <v>1082</v>
      </c>
      <c r="G176" s="3" t="s">
        <v>1448</v>
      </c>
      <c r="H176" s="3" t="s">
        <v>1268</v>
      </c>
      <c r="I176" t="s">
        <v>1083</v>
      </c>
      <c r="J176" t="s">
        <v>0</v>
      </c>
      <c r="K176" t="s">
        <v>248</v>
      </c>
      <c r="L176">
        <v>300</v>
      </c>
      <c r="M176" s="15">
        <v>2</v>
      </c>
      <c r="N176" s="15">
        <v>3</v>
      </c>
      <c r="O176" s="15">
        <f>IF(ISBLANK(M176),0,L176)</f>
        <v>300</v>
      </c>
      <c r="P176">
        <f>M176*L176</f>
        <v>600</v>
      </c>
      <c r="Q176">
        <f t="shared" si="2"/>
        <v>900</v>
      </c>
      <c r="R176" t="s">
        <v>1084</v>
      </c>
    </row>
    <row r="177" spans="1:18" x14ac:dyDescent="0.2">
      <c r="A177" t="s">
        <v>1532</v>
      </c>
      <c r="B177">
        <v>27</v>
      </c>
      <c r="C177">
        <v>189</v>
      </c>
      <c r="D177">
        <v>2021</v>
      </c>
      <c r="E177" t="s">
        <v>1078</v>
      </c>
      <c r="F177" t="s">
        <v>1079</v>
      </c>
      <c r="G177" s="3" t="s">
        <v>1448</v>
      </c>
      <c r="H177" s="3" t="s">
        <v>1268</v>
      </c>
      <c r="I177" t="s">
        <v>1080</v>
      </c>
      <c r="J177" t="s">
        <v>13</v>
      </c>
      <c r="K177" t="s">
        <v>248</v>
      </c>
      <c r="L177">
        <v>300</v>
      </c>
      <c r="M177" s="15">
        <v>1</v>
      </c>
      <c r="N177" s="15">
        <v>2</v>
      </c>
      <c r="O177" s="15">
        <f>IF(ISBLANK(M177),0,L177)</f>
        <v>300</v>
      </c>
      <c r="P177">
        <f>M177*L177</f>
        <v>300</v>
      </c>
      <c r="Q177">
        <f t="shared" si="2"/>
        <v>600</v>
      </c>
      <c r="R177" t="s">
        <v>1081</v>
      </c>
    </row>
    <row r="178" spans="1:18" x14ac:dyDescent="0.2">
      <c r="A178" t="s">
        <v>1532</v>
      </c>
      <c r="B178">
        <v>27</v>
      </c>
      <c r="C178">
        <v>191</v>
      </c>
      <c r="D178">
        <v>2020</v>
      </c>
      <c r="E178" t="s">
        <v>1093</v>
      </c>
      <c r="F178" t="s">
        <v>1094</v>
      </c>
      <c r="G178" s="3" t="s">
        <v>1448</v>
      </c>
      <c r="H178" s="3" t="s">
        <v>1268</v>
      </c>
      <c r="I178" t="s">
        <v>1095</v>
      </c>
      <c r="J178" s="3" t="s">
        <v>1516</v>
      </c>
      <c r="K178" t="s">
        <v>248</v>
      </c>
      <c r="L178">
        <v>200</v>
      </c>
      <c r="M178" s="15"/>
      <c r="N178" s="15">
        <v>5</v>
      </c>
      <c r="O178" s="15">
        <f>IF(ISBLANK(M178),0,L178)</f>
        <v>0</v>
      </c>
      <c r="Q178">
        <f t="shared" si="2"/>
        <v>1000</v>
      </c>
    </row>
    <row r="179" spans="1:18" ht="12" customHeight="1" x14ac:dyDescent="0.2">
      <c r="A179" t="s">
        <v>1532</v>
      </c>
      <c r="B179">
        <v>27</v>
      </c>
      <c r="C179">
        <v>192</v>
      </c>
      <c r="D179">
        <v>2020</v>
      </c>
      <c r="E179" t="s">
        <v>1120</v>
      </c>
      <c r="F179" t="s">
        <v>1123</v>
      </c>
      <c r="G179" s="3" t="s">
        <v>1448</v>
      </c>
      <c r="H179" s="3" t="s">
        <v>1268</v>
      </c>
      <c r="I179" t="s">
        <v>1121</v>
      </c>
      <c r="J179" s="3" t="s">
        <v>1516</v>
      </c>
      <c r="K179" t="s">
        <v>248</v>
      </c>
      <c r="L179">
        <v>100</v>
      </c>
      <c r="M179" s="15"/>
      <c r="N179" s="15">
        <v>3</v>
      </c>
      <c r="O179" s="15">
        <f>IF(ISBLANK(M179),0,L179)</f>
        <v>0</v>
      </c>
      <c r="Q179">
        <f t="shared" si="2"/>
        <v>300</v>
      </c>
      <c r="R179" t="s">
        <v>1122</v>
      </c>
    </row>
    <row r="180" spans="1:18" x14ac:dyDescent="0.2">
      <c r="A180" t="s">
        <v>1532</v>
      </c>
      <c r="B180">
        <v>27</v>
      </c>
      <c r="C180">
        <v>193</v>
      </c>
      <c r="D180">
        <v>2020</v>
      </c>
      <c r="E180" t="s">
        <v>1116</v>
      </c>
      <c r="F180" t="s">
        <v>1117</v>
      </c>
      <c r="G180" s="3" t="s">
        <v>1448</v>
      </c>
      <c r="H180" s="3" t="s">
        <v>1268</v>
      </c>
      <c r="I180" t="s">
        <v>1118</v>
      </c>
      <c r="J180" t="s">
        <v>13</v>
      </c>
      <c r="K180" t="s">
        <v>248</v>
      </c>
      <c r="L180">
        <v>1500</v>
      </c>
      <c r="M180" s="15">
        <v>1</v>
      </c>
      <c r="N180" s="15">
        <v>1</v>
      </c>
      <c r="O180" s="15">
        <f>IF(ISBLANK(M180),0,L180)</f>
        <v>1500</v>
      </c>
      <c r="P180">
        <f>M180*L180</f>
        <v>1500</v>
      </c>
      <c r="Q180">
        <f t="shared" si="2"/>
        <v>1500</v>
      </c>
      <c r="R180" t="s">
        <v>1119</v>
      </c>
    </row>
    <row r="181" spans="1:18" x14ac:dyDescent="0.2">
      <c r="A181" t="s">
        <v>1532</v>
      </c>
      <c r="B181">
        <v>27</v>
      </c>
      <c r="C181">
        <v>194</v>
      </c>
      <c r="D181">
        <v>2020</v>
      </c>
      <c r="E181" t="s">
        <v>1129</v>
      </c>
      <c r="F181" t="s">
        <v>1130</v>
      </c>
      <c r="G181" s="3" t="s">
        <v>1448</v>
      </c>
      <c r="H181" s="3" t="s">
        <v>1268</v>
      </c>
      <c r="I181" t="s">
        <v>1131</v>
      </c>
      <c r="J181" t="s">
        <v>13</v>
      </c>
      <c r="K181" t="s">
        <v>248</v>
      </c>
      <c r="L181">
        <v>2000</v>
      </c>
      <c r="M181" s="15">
        <v>1</v>
      </c>
      <c r="N181" s="15">
        <v>1</v>
      </c>
      <c r="O181" s="15">
        <f>IF(ISBLANK(M181),0,L181)</f>
        <v>2000</v>
      </c>
      <c r="P181">
        <f>M181*L181</f>
        <v>2000</v>
      </c>
      <c r="Q181">
        <f t="shared" si="2"/>
        <v>2000</v>
      </c>
      <c r="R181" t="s">
        <v>1132</v>
      </c>
    </row>
    <row r="182" spans="1:18" x14ac:dyDescent="0.2">
      <c r="A182" t="s">
        <v>1532</v>
      </c>
      <c r="B182">
        <v>27</v>
      </c>
      <c r="C182">
        <v>195</v>
      </c>
      <c r="D182">
        <v>2021</v>
      </c>
      <c r="E182" t="s">
        <v>1068</v>
      </c>
      <c r="F182" t="s">
        <v>1069</v>
      </c>
      <c r="G182" s="3" t="s">
        <v>1448</v>
      </c>
      <c r="H182" s="3" t="s">
        <v>1268</v>
      </c>
      <c r="I182" t="s">
        <v>1070</v>
      </c>
      <c r="J182" t="s">
        <v>0</v>
      </c>
      <c r="K182" t="s">
        <v>248</v>
      </c>
      <c r="L182">
        <v>7000</v>
      </c>
      <c r="M182" s="15">
        <v>2</v>
      </c>
      <c r="N182" s="15">
        <v>1</v>
      </c>
      <c r="O182" s="15">
        <f>IF(ISBLANK(M182),0,L182)</f>
        <v>7000</v>
      </c>
      <c r="P182">
        <f>M182*L182</f>
        <v>14000</v>
      </c>
      <c r="Q182">
        <f t="shared" si="2"/>
        <v>7000</v>
      </c>
    </row>
    <row r="183" spans="1:18" x14ac:dyDescent="0.2">
      <c r="A183" t="s">
        <v>1532</v>
      </c>
      <c r="B183">
        <v>27</v>
      </c>
      <c r="C183">
        <v>196</v>
      </c>
      <c r="D183">
        <v>2021</v>
      </c>
      <c r="E183" t="s">
        <v>1071</v>
      </c>
      <c r="F183" t="s">
        <v>1072</v>
      </c>
      <c r="G183" s="3" t="s">
        <v>1448</v>
      </c>
      <c r="H183" s="3" t="s">
        <v>1268</v>
      </c>
      <c r="I183" t="s">
        <v>1073</v>
      </c>
      <c r="J183" t="s">
        <v>13</v>
      </c>
      <c r="K183" t="s">
        <v>248</v>
      </c>
      <c r="L183">
        <v>400</v>
      </c>
      <c r="M183" s="15">
        <v>1</v>
      </c>
      <c r="N183" s="15">
        <v>2</v>
      </c>
      <c r="O183" s="15">
        <f>IF(ISBLANK(M183),0,L183)</f>
        <v>400</v>
      </c>
      <c r="P183">
        <f>M183*L183</f>
        <v>400</v>
      </c>
      <c r="Q183">
        <f t="shared" si="2"/>
        <v>800</v>
      </c>
      <c r="R183" t="s">
        <v>1074</v>
      </c>
    </row>
    <row r="184" spans="1:18" x14ac:dyDescent="0.2">
      <c r="A184" t="s">
        <v>1532</v>
      </c>
      <c r="B184">
        <v>27</v>
      </c>
      <c r="C184">
        <v>197</v>
      </c>
      <c r="D184">
        <v>2021</v>
      </c>
      <c r="E184" t="s">
        <v>1071</v>
      </c>
      <c r="F184" t="s">
        <v>1076</v>
      </c>
      <c r="G184" s="3" t="s">
        <v>1448</v>
      </c>
      <c r="H184" s="3" t="s">
        <v>1268</v>
      </c>
      <c r="I184" t="s">
        <v>1075</v>
      </c>
      <c r="J184" t="s">
        <v>0</v>
      </c>
      <c r="K184" t="s">
        <v>248</v>
      </c>
      <c r="L184">
        <v>50</v>
      </c>
      <c r="M184" s="15">
        <v>2</v>
      </c>
      <c r="N184" s="15">
        <v>2</v>
      </c>
      <c r="O184" s="15">
        <f>IF(ISBLANK(M184),0,L184)</f>
        <v>50</v>
      </c>
      <c r="P184">
        <f>M184*L184</f>
        <v>100</v>
      </c>
      <c r="Q184">
        <f t="shared" si="2"/>
        <v>100</v>
      </c>
      <c r="R184" t="s">
        <v>1077</v>
      </c>
    </row>
    <row r="185" spans="1:18" x14ac:dyDescent="0.2">
      <c r="A185" t="s">
        <v>1532</v>
      </c>
      <c r="B185">
        <v>27</v>
      </c>
      <c r="C185">
        <v>198</v>
      </c>
      <c r="D185">
        <v>2020</v>
      </c>
      <c r="E185" t="s">
        <v>1091</v>
      </c>
      <c r="F185" t="s">
        <v>805</v>
      </c>
      <c r="G185" s="3" t="s">
        <v>1448</v>
      </c>
      <c r="H185" s="3" t="s">
        <v>1268</v>
      </c>
      <c r="I185" t="s">
        <v>1092</v>
      </c>
      <c r="J185" s="3" t="s">
        <v>1516</v>
      </c>
      <c r="K185" t="s">
        <v>248</v>
      </c>
      <c r="L185">
        <v>1000</v>
      </c>
      <c r="M185" s="15"/>
      <c r="N185" s="15">
        <v>5</v>
      </c>
      <c r="O185" s="15">
        <f>IF(ISBLANK(M185),0,L185)</f>
        <v>0</v>
      </c>
      <c r="Q185">
        <f t="shared" si="2"/>
        <v>5000</v>
      </c>
    </row>
    <row r="186" spans="1:18" x14ac:dyDescent="0.2">
      <c r="A186" t="s">
        <v>1532</v>
      </c>
      <c r="B186">
        <v>27</v>
      </c>
      <c r="C186">
        <v>199</v>
      </c>
      <c r="D186">
        <v>2020</v>
      </c>
      <c r="E186" t="s">
        <v>1096</v>
      </c>
      <c r="F186" t="s">
        <v>1097</v>
      </c>
      <c r="G186" s="3" t="s">
        <v>1448</v>
      </c>
      <c r="H186" s="3" t="s">
        <v>1268</v>
      </c>
      <c r="I186" t="s">
        <v>1098</v>
      </c>
      <c r="J186" s="3" t="s">
        <v>1516</v>
      </c>
      <c r="K186" t="s">
        <v>248</v>
      </c>
      <c r="L186">
        <v>150</v>
      </c>
      <c r="M186" s="15"/>
      <c r="N186" s="15">
        <v>5</v>
      </c>
      <c r="O186" s="15">
        <f>IF(ISBLANK(M186),0,L186)</f>
        <v>0</v>
      </c>
      <c r="Q186">
        <f t="shared" si="2"/>
        <v>750</v>
      </c>
    </row>
    <row r="187" spans="1:18" ht="12" customHeight="1" x14ac:dyDescent="0.2">
      <c r="A187" t="s">
        <v>1532</v>
      </c>
      <c r="B187">
        <v>27</v>
      </c>
      <c r="C187">
        <v>200</v>
      </c>
      <c r="D187">
        <v>2020</v>
      </c>
      <c r="E187" t="s">
        <v>424</v>
      </c>
      <c r="F187" t="s">
        <v>420</v>
      </c>
      <c r="G187" s="3" t="s">
        <v>1448</v>
      </c>
      <c r="H187" s="3" t="s">
        <v>1268</v>
      </c>
      <c r="I187" t="s">
        <v>1110</v>
      </c>
      <c r="J187" t="s">
        <v>0</v>
      </c>
      <c r="K187" t="s">
        <v>248</v>
      </c>
      <c r="L187">
        <v>2200</v>
      </c>
      <c r="M187" s="15">
        <v>2</v>
      </c>
      <c r="N187" s="15">
        <v>1</v>
      </c>
      <c r="O187" s="15">
        <f>IF(ISBLANK(M187),0,L187)</f>
        <v>2200</v>
      </c>
      <c r="P187">
        <f>M187*L187</f>
        <v>4400</v>
      </c>
      <c r="Q187">
        <f t="shared" si="2"/>
        <v>2200</v>
      </c>
      <c r="R187" t="s">
        <v>1111</v>
      </c>
    </row>
    <row r="188" spans="1:18" x14ac:dyDescent="0.2">
      <c r="A188" t="s">
        <v>1532</v>
      </c>
      <c r="B188">
        <v>27</v>
      </c>
      <c r="C188">
        <v>201</v>
      </c>
      <c r="D188">
        <v>2020</v>
      </c>
      <c r="E188" t="s">
        <v>398</v>
      </c>
      <c r="F188" t="s">
        <v>463</v>
      </c>
      <c r="G188" s="3" t="s">
        <v>1448</v>
      </c>
      <c r="H188" s="3" t="s">
        <v>1268</v>
      </c>
      <c r="I188" t="s">
        <v>1107</v>
      </c>
      <c r="J188" t="s">
        <v>0</v>
      </c>
      <c r="K188" t="s">
        <v>248</v>
      </c>
      <c r="L188">
        <v>5000</v>
      </c>
      <c r="M188" s="15">
        <v>2</v>
      </c>
      <c r="N188" s="15">
        <v>1</v>
      </c>
      <c r="O188" s="15">
        <f>IF(ISBLANK(M188),0,L188)</f>
        <v>5000</v>
      </c>
      <c r="P188">
        <f>M188*L188</f>
        <v>10000</v>
      </c>
      <c r="Q188">
        <f t="shared" si="2"/>
        <v>5000</v>
      </c>
      <c r="R188" t="s">
        <v>658</v>
      </c>
    </row>
    <row r="189" spans="1:18" x14ac:dyDescent="0.2">
      <c r="A189" t="s">
        <v>1532</v>
      </c>
      <c r="B189">
        <v>27</v>
      </c>
      <c r="C189">
        <v>202</v>
      </c>
      <c r="D189">
        <v>2020</v>
      </c>
      <c r="E189" t="s">
        <v>396</v>
      </c>
      <c r="F189" t="s">
        <v>461</v>
      </c>
      <c r="G189" s="3" t="s">
        <v>1448</v>
      </c>
      <c r="H189" s="3" t="s">
        <v>1268</v>
      </c>
      <c r="I189" t="s">
        <v>1105</v>
      </c>
      <c r="J189" t="s">
        <v>0</v>
      </c>
      <c r="K189" t="s">
        <v>248</v>
      </c>
      <c r="L189">
        <v>4000</v>
      </c>
      <c r="M189" s="15">
        <v>2</v>
      </c>
      <c r="N189" s="15">
        <v>1</v>
      </c>
      <c r="O189" s="15">
        <f>IF(ISBLANK(M189),0,L189)</f>
        <v>4000</v>
      </c>
      <c r="P189">
        <f>M189*L189</f>
        <v>8000</v>
      </c>
      <c r="Q189">
        <f t="shared" si="2"/>
        <v>4000</v>
      </c>
      <c r="R189" t="s">
        <v>657</v>
      </c>
    </row>
    <row r="190" spans="1:18" x14ac:dyDescent="0.2">
      <c r="A190" t="s">
        <v>1532</v>
      </c>
      <c r="B190">
        <v>27</v>
      </c>
      <c r="C190">
        <v>203</v>
      </c>
      <c r="D190">
        <v>2020</v>
      </c>
      <c r="E190" t="s">
        <v>397</v>
      </c>
      <c r="F190" t="s">
        <v>462</v>
      </c>
      <c r="G190" s="3" t="s">
        <v>1448</v>
      </c>
      <c r="H190" s="3" t="s">
        <v>1268</v>
      </c>
      <c r="I190" t="s">
        <v>1106</v>
      </c>
      <c r="J190" t="s">
        <v>0</v>
      </c>
      <c r="K190" t="s">
        <v>248</v>
      </c>
      <c r="L190">
        <v>4000</v>
      </c>
      <c r="M190" s="15">
        <v>2</v>
      </c>
      <c r="N190" s="15">
        <v>1</v>
      </c>
      <c r="O190" s="15">
        <f>IF(ISBLANK(M190),0,L190)</f>
        <v>4000</v>
      </c>
      <c r="P190">
        <f>M190*L190</f>
        <v>8000</v>
      </c>
      <c r="Q190">
        <f t="shared" si="2"/>
        <v>4000</v>
      </c>
      <c r="R190" t="s">
        <v>657</v>
      </c>
    </row>
    <row r="191" spans="1:18" x14ac:dyDescent="0.2">
      <c r="A191" t="s">
        <v>1533</v>
      </c>
      <c r="B191">
        <v>27</v>
      </c>
      <c r="C191">
        <v>204</v>
      </c>
      <c r="D191">
        <v>2020</v>
      </c>
      <c r="E191" t="s">
        <v>247</v>
      </c>
      <c r="F191" t="s">
        <v>38</v>
      </c>
      <c r="G191" s="3" t="s">
        <v>1453</v>
      </c>
      <c r="H191" t="s">
        <v>1279</v>
      </c>
      <c r="I191" t="s">
        <v>1152</v>
      </c>
      <c r="J191" t="s">
        <v>25</v>
      </c>
      <c r="K191" t="s">
        <v>248</v>
      </c>
      <c r="L191">
        <v>20000</v>
      </c>
      <c r="M191" s="15">
        <v>3</v>
      </c>
      <c r="N191" s="15">
        <v>1</v>
      </c>
      <c r="O191" s="15">
        <f>IF(ISBLANK(M191),0,L191)</f>
        <v>20000</v>
      </c>
      <c r="P191">
        <f>M191*L191</f>
        <v>60000</v>
      </c>
      <c r="Q191">
        <f t="shared" si="2"/>
        <v>20000</v>
      </c>
      <c r="R191" t="s">
        <v>601</v>
      </c>
    </row>
    <row r="192" spans="1:18" x14ac:dyDescent="0.2">
      <c r="A192" t="s">
        <v>1533</v>
      </c>
      <c r="B192">
        <v>27</v>
      </c>
      <c r="C192">
        <v>205</v>
      </c>
      <c r="D192">
        <v>2020</v>
      </c>
      <c r="E192" t="s">
        <v>252</v>
      </c>
      <c r="F192" t="s">
        <v>251</v>
      </c>
      <c r="G192" s="3" t="s">
        <v>1453</v>
      </c>
      <c r="H192" t="s">
        <v>1279</v>
      </c>
      <c r="I192" t="s">
        <v>1153</v>
      </c>
      <c r="J192" t="s">
        <v>25</v>
      </c>
      <c r="K192" t="s">
        <v>248</v>
      </c>
      <c r="L192">
        <v>2000</v>
      </c>
      <c r="M192" s="15">
        <v>3</v>
      </c>
      <c r="N192" s="15">
        <v>6</v>
      </c>
      <c r="O192" s="15">
        <f>IF(ISBLANK(M192),0,L192)</f>
        <v>2000</v>
      </c>
      <c r="P192">
        <f>M192*L192</f>
        <v>6000</v>
      </c>
      <c r="Q192">
        <f t="shared" si="2"/>
        <v>12000</v>
      </c>
      <c r="R192" t="s">
        <v>602</v>
      </c>
    </row>
    <row r="193" spans="1:18" x14ac:dyDescent="0.2">
      <c r="A193" t="s">
        <v>1533</v>
      </c>
      <c r="B193">
        <v>27</v>
      </c>
      <c r="C193">
        <v>206</v>
      </c>
      <c r="D193">
        <v>2021</v>
      </c>
      <c r="E193" s="3" t="s">
        <v>1003</v>
      </c>
      <c r="F193" t="s">
        <v>253</v>
      </c>
      <c r="G193" s="3" t="s">
        <v>1453</v>
      </c>
      <c r="H193" t="s">
        <v>1279</v>
      </c>
      <c r="I193" s="3" t="s">
        <v>1004</v>
      </c>
      <c r="J193" t="s">
        <v>0</v>
      </c>
      <c r="K193" t="s">
        <v>248</v>
      </c>
      <c r="L193">
        <v>6000</v>
      </c>
      <c r="M193" s="15">
        <v>2</v>
      </c>
      <c r="N193" s="15">
        <v>1</v>
      </c>
      <c r="O193" s="15">
        <f>IF(ISBLANK(M193),0,L193)</f>
        <v>6000</v>
      </c>
      <c r="P193">
        <f>M193*L193</f>
        <v>12000</v>
      </c>
      <c r="Q193">
        <f t="shared" si="2"/>
        <v>6000</v>
      </c>
      <c r="R193" s="3" t="s">
        <v>1005</v>
      </c>
    </row>
  </sheetData>
  <pageMargins left="0.75" right="0.75" top="1" bottom="1" header="0.5" footer="0.5"/>
  <pageSetup paperSize="9"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C7C44-C1AF-4410-A1B4-35621C31686F}">
  <dimension ref="A1:O315"/>
  <sheetViews>
    <sheetView workbookViewId="0">
      <selection activeCell="D49" sqref="D49"/>
    </sheetView>
  </sheetViews>
  <sheetFormatPr defaultRowHeight="11.4" x14ac:dyDescent="0.2"/>
  <cols>
    <col min="1" max="1" width="24.5" customWidth="1"/>
    <col min="2" max="2" width="7.625" customWidth="1"/>
    <col min="3" max="3" width="41.125" customWidth="1"/>
    <col min="4" max="4" width="25.375" customWidth="1"/>
    <col min="5" max="5" width="13.5" customWidth="1"/>
    <col min="6" max="6" width="13.625" customWidth="1"/>
    <col min="7" max="7" width="18.25" customWidth="1"/>
    <col min="8" max="8" width="16.25" customWidth="1"/>
  </cols>
  <sheetData>
    <row r="1" spans="1:15" x14ac:dyDescent="0.2">
      <c r="B1">
        <f>COUNT(B4:B256)</f>
        <v>163</v>
      </c>
      <c r="E1" t="s">
        <v>174</v>
      </c>
      <c r="G1" s="6" t="s">
        <v>482</v>
      </c>
    </row>
    <row r="2" spans="1:15" x14ac:dyDescent="0.2">
      <c r="B2">
        <f>COUNT(B4:B17)</f>
        <v>14</v>
      </c>
      <c r="C2" s="11"/>
      <c r="E2" s="6" t="s">
        <v>469</v>
      </c>
    </row>
    <row r="3" spans="1:15" x14ac:dyDescent="0.2">
      <c r="A3" s="3" t="s">
        <v>1214</v>
      </c>
      <c r="B3" t="s">
        <v>60</v>
      </c>
      <c r="C3" s="3" t="s">
        <v>16</v>
      </c>
      <c r="D3" s="3" t="s">
        <v>1230</v>
      </c>
      <c r="E3" t="s">
        <v>18</v>
      </c>
      <c r="F3" s="3" t="s">
        <v>1208</v>
      </c>
      <c r="G3" s="3" t="s">
        <v>1216</v>
      </c>
      <c r="H3" s="3" t="s">
        <v>1215</v>
      </c>
      <c r="I3" s="3" t="s">
        <v>1211</v>
      </c>
      <c r="J3" s="3" t="s">
        <v>1002</v>
      </c>
      <c r="K3" s="3" t="s">
        <v>28</v>
      </c>
      <c r="L3" s="3" t="s">
        <v>1285</v>
      </c>
      <c r="M3" s="3" t="s">
        <v>1223</v>
      </c>
      <c r="N3" s="3" t="s">
        <v>1282</v>
      </c>
      <c r="O3" s="3" t="s">
        <v>15</v>
      </c>
    </row>
    <row r="4" spans="1:15" x14ac:dyDescent="0.2">
      <c r="A4" t="s">
        <v>4</v>
      </c>
      <c r="B4">
        <v>2023</v>
      </c>
      <c r="C4" s="3" t="s">
        <v>1396</v>
      </c>
      <c r="D4" s="3" t="s">
        <v>36</v>
      </c>
      <c r="E4" s="3" t="s">
        <v>13</v>
      </c>
      <c r="F4" t="s">
        <v>1248</v>
      </c>
      <c r="G4" s="3" t="s">
        <v>1438</v>
      </c>
      <c r="H4">
        <v>36400</v>
      </c>
      <c r="I4" s="3" t="s">
        <v>680</v>
      </c>
      <c r="J4">
        <v>3</v>
      </c>
      <c r="K4">
        <v>1</v>
      </c>
      <c r="L4" s="15">
        <f t="shared" ref="L4:L17" si="0">IF(ISBLANK(K4),0,H4)</f>
        <v>36400</v>
      </c>
      <c r="M4" s="15">
        <f t="shared" ref="M4:M17" si="1">K4*H4</f>
        <v>36400</v>
      </c>
      <c r="N4" s="15">
        <f t="shared" ref="N4:N17" si="2">J4*H4</f>
        <v>109200</v>
      </c>
      <c r="O4" s="3" t="s">
        <v>1292</v>
      </c>
    </row>
    <row r="5" spans="1:15" x14ac:dyDescent="0.2">
      <c r="A5" t="s">
        <v>4</v>
      </c>
      <c r="B5">
        <v>2023</v>
      </c>
      <c r="C5" t="s">
        <v>22</v>
      </c>
      <c r="D5" s="3" t="s">
        <v>677</v>
      </c>
      <c r="E5" s="3" t="s">
        <v>13</v>
      </c>
      <c r="F5" t="s">
        <v>1248</v>
      </c>
      <c r="G5" s="3" t="s">
        <v>1438</v>
      </c>
      <c r="H5">
        <v>116000</v>
      </c>
      <c r="I5" s="3" t="s">
        <v>676</v>
      </c>
      <c r="J5">
        <v>1</v>
      </c>
      <c r="K5">
        <v>1</v>
      </c>
      <c r="L5" s="15">
        <f t="shared" si="0"/>
        <v>116000</v>
      </c>
      <c r="M5" s="15">
        <f t="shared" si="1"/>
        <v>116000</v>
      </c>
      <c r="N5" s="15">
        <f t="shared" si="2"/>
        <v>116000</v>
      </c>
      <c r="O5" s="3" t="s">
        <v>1293</v>
      </c>
    </row>
    <row r="6" spans="1:15" x14ac:dyDescent="0.2">
      <c r="A6" t="s">
        <v>4</v>
      </c>
      <c r="B6">
        <v>2021</v>
      </c>
      <c r="C6" t="s">
        <v>26</v>
      </c>
      <c r="D6" t="s">
        <v>38</v>
      </c>
      <c r="E6" s="3" t="s">
        <v>0</v>
      </c>
      <c r="F6" t="s">
        <v>1248</v>
      </c>
      <c r="G6" s="3" t="s">
        <v>1438</v>
      </c>
      <c r="H6">
        <v>460000</v>
      </c>
      <c r="I6" s="3" t="s">
        <v>667</v>
      </c>
      <c r="J6">
        <v>1</v>
      </c>
      <c r="K6">
        <v>2</v>
      </c>
      <c r="L6" s="15">
        <f t="shared" si="0"/>
        <v>460000</v>
      </c>
      <c r="M6" s="15">
        <f t="shared" si="1"/>
        <v>920000</v>
      </c>
      <c r="N6" s="15">
        <f t="shared" si="2"/>
        <v>460000</v>
      </c>
      <c r="O6" s="3" t="s">
        <v>683</v>
      </c>
    </row>
    <row r="7" spans="1:15" x14ac:dyDescent="0.2">
      <c r="A7" t="s">
        <v>4</v>
      </c>
      <c r="B7">
        <v>2023</v>
      </c>
      <c r="C7" s="3" t="s">
        <v>686</v>
      </c>
      <c r="D7" s="3" t="s">
        <v>688</v>
      </c>
      <c r="E7" t="s">
        <v>13</v>
      </c>
      <c r="F7" t="s">
        <v>1248</v>
      </c>
      <c r="G7" s="3" t="s">
        <v>1438</v>
      </c>
      <c r="H7">
        <v>136000</v>
      </c>
      <c r="I7" s="3" t="s">
        <v>668</v>
      </c>
      <c r="J7">
        <v>1</v>
      </c>
      <c r="K7">
        <v>1</v>
      </c>
      <c r="L7" s="15">
        <f t="shared" si="0"/>
        <v>136000</v>
      </c>
      <c r="M7" s="15">
        <f t="shared" si="1"/>
        <v>136000</v>
      </c>
      <c r="N7" s="15">
        <f t="shared" si="2"/>
        <v>136000</v>
      </c>
      <c r="O7" s="3" t="s">
        <v>1287</v>
      </c>
    </row>
    <row r="8" spans="1:15" x14ac:dyDescent="0.2">
      <c r="A8" t="s">
        <v>4</v>
      </c>
      <c r="B8">
        <v>2023</v>
      </c>
      <c r="C8" s="3" t="s">
        <v>685</v>
      </c>
      <c r="D8" s="3" t="s">
        <v>687</v>
      </c>
      <c r="E8" s="3" t="s">
        <v>13</v>
      </c>
      <c r="F8" t="s">
        <v>1248</v>
      </c>
      <c r="G8" s="3" t="s">
        <v>1438</v>
      </c>
      <c r="H8">
        <v>10000</v>
      </c>
      <c r="I8" s="3" t="s">
        <v>669</v>
      </c>
      <c r="J8">
        <v>3</v>
      </c>
      <c r="K8">
        <v>1</v>
      </c>
      <c r="L8" s="15">
        <f t="shared" si="0"/>
        <v>10000</v>
      </c>
      <c r="M8" s="15">
        <f t="shared" si="1"/>
        <v>10000</v>
      </c>
      <c r="N8" s="15">
        <f t="shared" si="2"/>
        <v>30000</v>
      </c>
      <c r="O8" s="3" t="s">
        <v>1288</v>
      </c>
    </row>
    <row r="9" spans="1:15" x14ac:dyDescent="0.2">
      <c r="A9" t="s">
        <v>4</v>
      </c>
      <c r="B9">
        <v>2022</v>
      </c>
      <c r="C9" t="s">
        <v>34</v>
      </c>
      <c r="D9" t="s">
        <v>35</v>
      </c>
      <c r="E9" s="3" t="s">
        <v>0</v>
      </c>
      <c r="F9" t="s">
        <v>1248</v>
      </c>
      <c r="G9" s="3" t="s">
        <v>1438</v>
      </c>
      <c r="H9">
        <v>50000</v>
      </c>
      <c r="I9" s="3" t="s">
        <v>681</v>
      </c>
      <c r="J9">
        <v>3</v>
      </c>
      <c r="K9">
        <v>2</v>
      </c>
      <c r="L9" s="15">
        <f t="shared" si="0"/>
        <v>50000</v>
      </c>
      <c r="M9" s="15">
        <f t="shared" si="1"/>
        <v>100000</v>
      </c>
      <c r="N9" s="15">
        <f t="shared" si="2"/>
        <v>150000</v>
      </c>
      <c r="O9" s="3" t="s">
        <v>1395</v>
      </c>
    </row>
    <row r="10" spans="1:15" x14ac:dyDescent="0.2">
      <c r="A10" t="s">
        <v>4</v>
      </c>
      <c r="B10">
        <v>2021</v>
      </c>
      <c r="C10" t="s">
        <v>43</v>
      </c>
      <c r="D10" t="s">
        <v>42</v>
      </c>
      <c r="E10" s="3" t="s">
        <v>13</v>
      </c>
      <c r="F10" t="s">
        <v>1248</v>
      </c>
      <c r="G10" s="3" t="s">
        <v>1438</v>
      </c>
      <c r="H10">
        <v>30000</v>
      </c>
      <c r="I10" s="3" t="s">
        <v>682</v>
      </c>
      <c r="J10">
        <v>1</v>
      </c>
      <c r="K10">
        <v>1</v>
      </c>
      <c r="L10" s="15">
        <f t="shared" si="0"/>
        <v>30000</v>
      </c>
      <c r="M10" s="15">
        <f t="shared" si="1"/>
        <v>30000</v>
      </c>
      <c r="N10" s="15">
        <f t="shared" si="2"/>
        <v>30000</v>
      </c>
      <c r="O10" s="3" t="s">
        <v>1403</v>
      </c>
    </row>
    <row r="11" spans="1:15" x14ac:dyDescent="0.2">
      <c r="A11" t="s">
        <v>4</v>
      </c>
      <c r="B11">
        <v>2023</v>
      </c>
      <c r="C11" t="s">
        <v>45</v>
      </c>
      <c r="D11" t="s">
        <v>46</v>
      </c>
      <c r="E11" s="3" t="s">
        <v>0</v>
      </c>
      <c r="F11" t="s">
        <v>1248</v>
      </c>
      <c r="G11" s="3" t="s">
        <v>1438</v>
      </c>
      <c r="H11">
        <v>265000</v>
      </c>
      <c r="I11" s="3" t="s">
        <v>670</v>
      </c>
      <c r="J11">
        <v>1</v>
      </c>
      <c r="K11">
        <v>2</v>
      </c>
      <c r="L11" s="15">
        <f t="shared" si="0"/>
        <v>265000</v>
      </c>
      <c r="M11" s="15">
        <f t="shared" si="1"/>
        <v>530000</v>
      </c>
      <c r="N11" s="15">
        <f t="shared" si="2"/>
        <v>265000</v>
      </c>
      <c r="O11" s="3" t="s">
        <v>1289</v>
      </c>
    </row>
    <row r="12" spans="1:15" x14ac:dyDescent="0.2">
      <c r="A12" t="s">
        <v>4</v>
      </c>
      <c r="B12">
        <v>2022</v>
      </c>
      <c r="C12" s="3" t="s">
        <v>1398</v>
      </c>
      <c r="D12" t="s">
        <v>89</v>
      </c>
      <c r="E12" t="s">
        <v>13</v>
      </c>
      <c r="F12" t="s">
        <v>1248</v>
      </c>
      <c r="G12" s="3" t="s">
        <v>1438</v>
      </c>
      <c r="H12">
        <v>100000</v>
      </c>
      <c r="I12" s="3" t="s">
        <v>675</v>
      </c>
      <c r="J12">
        <v>1</v>
      </c>
      <c r="K12">
        <v>1</v>
      </c>
      <c r="L12" s="15">
        <f t="shared" si="0"/>
        <v>100000</v>
      </c>
      <c r="M12" s="15">
        <f t="shared" si="1"/>
        <v>100000</v>
      </c>
      <c r="N12" s="15">
        <f t="shared" si="2"/>
        <v>100000</v>
      </c>
      <c r="O12" s="3" t="s">
        <v>1399</v>
      </c>
    </row>
    <row r="13" spans="1:15" x14ac:dyDescent="0.2">
      <c r="A13" t="s">
        <v>4</v>
      </c>
      <c r="B13">
        <v>2023</v>
      </c>
      <c r="C13" s="3" t="s">
        <v>1400</v>
      </c>
      <c r="D13" t="s">
        <v>92</v>
      </c>
      <c r="E13" s="3" t="s">
        <v>13</v>
      </c>
      <c r="F13" t="s">
        <v>1248</v>
      </c>
      <c r="G13" s="3" t="s">
        <v>1438</v>
      </c>
      <c r="H13">
        <v>10000</v>
      </c>
      <c r="I13" s="3" t="s">
        <v>674</v>
      </c>
      <c r="J13">
        <v>1</v>
      </c>
      <c r="K13">
        <v>1</v>
      </c>
      <c r="L13" s="15">
        <f t="shared" si="0"/>
        <v>10000</v>
      </c>
      <c r="M13" s="15">
        <f t="shared" si="1"/>
        <v>10000</v>
      </c>
      <c r="N13" s="15">
        <f t="shared" si="2"/>
        <v>10000</v>
      </c>
      <c r="O13" s="3" t="s">
        <v>1291</v>
      </c>
    </row>
    <row r="14" spans="1:15" x14ac:dyDescent="0.2">
      <c r="A14" t="s">
        <v>4</v>
      </c>
      <c r="B14">
        <v>2022</v>
      </c>
      <c r="C14" t="s">
        <v>464</v>
      </c>
      <c r="D14" t="s">
        <v>96</v>
      </c>
      <c r="E14" s="6" t="s">
        <v>13</v>
      </c>
      <c r="F14" t="s">
        <v>1248</v>
      </c>
      <c r="G14" s="3" t="s">
        <v>1438</v>
      </c>
      <c r="H14">
        <v>12000</v>
      </c>
      <c r="I14" s="3" t="s">
        <v>673</v>
      </c>
      <c r="J14">
        <v>1</v>
      </c>
      <c r="K14">
        <v>1</v>
      </c>
      <c r="L14" s="15">
        <f t="shared" si="0"/>
        <v>12000</v>
      </c>
      <c r="M14" s="15">
        <f t="shared" si="1"/>
        <v>12000</v>
      </c>
      <c r="N14" s="15">
        <f t="shared" si="2"/>
        <v>12000</v>
      </c>
      <c r="O14" s="3" t="s">
        <v>1401</v>
      </c>
    </row>
    <row r="15" spans="1:15" x14ac:dyDescent="0.2">
      <c r="A15" t="s">
        <v>4</v>
      </c>
      <c r="B15">
        <v>2023</v>
      </c>
      <c r="C15" s="3" t="s">
        <v>1397</v>
      </c>
      <c r="D15" s="3" t="s">
        <v>1192</v>
      </c>
      <c r="E15" t="s">
        <v>13</v>
      </c>
      <c r="F15" t="s">
        <v>1248</v>
      </c>
      <c r="G15" s="3" t="s">
        <v>1438</v>
      </c>
      <c r="H15">
        <v>21000</v>
      </c>
      <c r="I15" s="3" t="s">
        <v>678</v>
      </c>
      <c r="J15">
        <v>3</v>
      </c>
      <c r="K15">
        <v>1</v>
      </c>
      <c r="L15" s="15">
        <f t="shared" si="0"/>
        <v>21000</v>
      </c>
      <c r="M15" s="15">
        <f t="shared" si="1"/>
        <v>21000</v>
      </c>
      <c r="N15" s="15">
        <f t="shared" si="2"/>
        <v>63000</v>
      </c>
      <c r="O15" s="3" t="s">
        <v>1402</v>
      </c>
    </row>
    <row r="16" spans="1:15" x14ac:dyDescent="0.2">
      <c r="A16" t="s">
        <v>4</v>
      </c>
      <c r="B16">
        <v>2023</v>
      </c>
      <c r="C16" t="s">
        <v>101</v>
      </c>
      <c r="D16" s="6" t="s">
        <v>293</v>
      </c>
      <c r="E16" s="3" t="s">
        <v>6</v>
      </c>
      <c r="F16" t="s">
        <v>1248</v>
      </c>
      <c r="G16" s="3" t="s">
        <v>1438</v>
      </c>
      <c r="H16">
        <v>10000</v>
      </c>
      <c r="I16" s="3" t="s">
        <v>672</v>
      </c>
      <c r="J16">
        <v>6</v>
      </c>
      <c r="L16" s="15">
        <f t="shared" si="0"/>
        <v>0</v>
      </c>
      <c r="M16" s="15">
        <f t="shared" si="1"/>
        <v>0</v>
      </c>
      <c r="N16" s="15">
        <f t="shared" si="2"/>
        <v>60000</v>
      </c>
      <c r="O16" s="6" t="s">
        <v>474</v>
      </c>
    </row>
    <row r="17" spans="1:15" x14ac:dyDescent="0.2">
      <c r="A17" t="s">
        <v>4</v>
      </c>
      <c r="B17">
        <v>2023</v>
      </c>
      <c r="C17" t="s">
        <v>106</v>
      </c>
      <c r="D17" s="3" t="s">
        <v>105</v>
      </c>
      <c r="E17" t="s">
        <v>13</v>
      </c>
      <c r="F17" t="s">
        <v>1248</v>
      </c>
      <c r="G17" s="3" t="s">
        <v>1438</v>
      </c>
      <c r="H17">
        <v>20000</v>
      </c>
      <c r="I17" s="3" t="s">
        <v>671</v>
      </c>
      <c r="J17">
        <v>1</v>
      </c>
      <c r="K17">
        <v>1</v>
      </c>
      <c r="L17" s="15">
        <f t="shared" si="0"/>
        <v>20000</v>
      </c>
      <c r="M17" s="15">
        <f t="shared" si="1"/>
        <v>20000</v>
      </c>
      <c r="N17" s="15">
        <f t="shared" si="2"/>
        <v>20000</v>
      </c>
      <c r="O17" s="3" t="s">
        <v>1290</v>
      </c>
    </row>
    <row r="19" spans="1:15" ht="12" x14ac:dyDescent="0.25">
      <c r="I19" t="s">
        <v>49</v>
      </c>
      <c r="J19" t="s">
        <v>48</v>
      </c>
      <c r="K19">
        <f>SUMPRODUCT(H4:H17,K4:K17)/(SUM(H4:H17)-SUMIF(E4:E17, "~?", H4:H17))</f>
        <v>1.6119709412507897</v>
      </c>
      <c r="L19" s="10" t="s">
        <v>59</v>
      </c>
    </row>
    <row r="21" spans="1:15" ht="12" x14ac:dyDescent="0.25">
      <c r="A21" t="s">
        <v>53</v>
      </c>
      <c r="C21" s="3" t="s">
        <v>704</v>
      </c>
      <c r="H21" s="10" t="s">
        <v>481</v>
      </c>
      <c r="K21" t="s">
        <v>28</v>
      </c>
      <c r="O21" s="3" t="s">
        <v>701</v>
      </c>
    </row>
    <row r="22" spans="1:15" x14ac:dyDescent="0.2">
      <c r="A22" t="s">
        <v>12</v>
      </c>
      <c r="B22">
        <v>2023</v>
      </c>
      <c r="C22" s="3" t="s">
        <v>460</v>
      </c>
      <c r="D22" s="6" t="s">
        <v>479</v>
      </c>
      <c r="E22" t="s">
        <v>0</v>
      </c>
      <c r="F22" s="3" t="s">
        <v>1233</v>
      </c>
      <c r="G22" t="s">
        <v>1205</v>
      </c>
      <c r="H22">
        <v>139681</v>
      </c>
      <c r="I22" s="9" t="s">
        <v>696</v>
      </c>
      <c r="J22">
        <v>1</v>
      </c>
      <c r="K22">
        <v>2</v>
      </c>
      <c r="L22" s="15">
        <f t="shared" ref="L22:L25" si="3">IF(ISBLANK(K22),0,H22)</f>
        <v>139681</v>
      </c>
      <c r="M22" s="15">
        <f t="shared" ref="M22:M25" si="4">K22*H22</f>
        <v>279362</v>
      </c>
      <c r="N22" s="15">
        <f t="shared" ref="N22:N25" si="5">J22*H22</f>
        <v>139681</v>
      </c>
      <c r="O22" s="3" t="s">
        <v>699</v>
      </c>
    </row>
    <row r="23" spans="1:15" x14ac:dyDescent="0.2">
      <c r="A23" t="s">
        <v>12</v>
      </c>
      <c r="B23">
        <v>2023</v>
      </c>
      <c r="C23" t="s">
        <v>460</v>
      </c>
      <c r="D23" s="6" t="s">
        <v>478</v>
      </c>
      <c r="E23" s="6" t="s">
        <v>0</v>
      </c>
      <c r="F23" s="3" t="s">
        <v>1233</v>
      </c>
      <c r="G23" t="s">
        <v>1205</v>
      </c>
      <c r="H23">
        <v>119766</v>
      </c>
      <c r="I23" s="9" t="s">
        <v>696</v>
      </c>
      <c r="J23">
        <v>1</v>
      </c>
      <c r="K23">
        <v>2</v>
      </c>
      <c r="L23" s="15">
        <f t="shared" si="3"/>
        <v>119766</v>
      </c>
      <c r="M23" s="15">
        <f t="shared" si="4"/>
        <v>239532</v>
      </c>
      <c r="N23" s="15">
        <f t="shared" si="5"/>
        <v>119766</v>
      </c>
      <c r="O23" s="3" t="s">
        <v>698</v>
      </c>
    </row>
    <row r="24" spans="1:15" x14ac:dyDescent="0.2">
      <c r="A24" t="s">
        <v>12</v>
      </c>
      <c r="B24">
        <v>2023</v>
      </c>
      <c r="C24" s="3" t="s">
        <v>697</v>
      </c>
      <c r="D24" t="s">
        <v>54</v>
      </c>
      <c r="E24" s="3" t="s">
        <v>13</v>
      </c>
      <c r="F24" s="3" t="s">
        <v>1233</v>
      </c>
      <c r="G24" t="s">
        <v>1205</v>
      </c>
      <c r="H24">
        <v>438096</v>
      </c>
      <c r="I24" s="9" t="s">
        <v>696</v>
      </c>
      <c r="J24">
        <v>1</v>
      </c>
      <c r="K24">
        <v>1.5</v>
      </c>
      <c r="L24" s="15">
        <f t="shared" si="3"/>
        <v>438096</v>
      </c>
      <c r="M24" s="15">
        <f t="shared" si="4"/>
        <v>657144</v>
      </c>
      <c r="N24" s="15">
        <f t="shared" si="5"/>
        <v>438096</v>
      </c>
      <c r="O24" s="3" t="s">
        <v>1294</v>
      </c>
    </row>
    <row r="25" spans="1:15" x14ac:dyDescent="0.2">
      <c r="A25" t="s">
        <v>12</v>
      </c>
      <c r="B25">
        <v>2023</v>
      </c>
      <c r="C25" s="3" t="s">
        <v>697</v>
      </c>
      <c r="D25" t="s">
        <v>56</v>
      </c>
      <c r="E25" s="3" t="s">
        <v>0</v>
      </c>
      <c r="F25" s="3" t="s">
        <v>1233</v>
      </c>
      <c r="G25" t="s">
        <v>1205</v>
      </c>
      <c r="H25">
        <v>176261</v>
      </c>
      <c r="I25" s="9" t="s">
        <v>696</v>
      </c>
      <c r="J25">
        <v>1</v>
      </c>
      <c r="K25">
        <v>1.5</v>
      </c>
      <c r="L25" s="15">
        <f t="shared" si="3"/>
        <v>176261</v>
      </c>
      <c r="M25" s="15">
        <f t="shared" si="4"/>
        <v>264391.5</v>
      </c>
      <c r="N25" s="15">
        <f t="shared" si="5"/>
        <v>176261</v>
      </c>
      <c r="O25" s="3" t="s">
        <v>1295</v>
      </c>
    </row>
    <row r="27" spans="1:15" ht="12" x14ac:dyDescent="0.25">
      <c r="I27" t="s">
        <v>57</v>
      </c>
      <c r="J27" t="s">
        <v>58</v>
      </c>
      <c r="K27">
        <f>SUMPRODUCT(K22:K25,H22:H25)/SUM(H22:H25)</f>
        <v>1.6484583499274437</v>
      </c>
      <c r="L27" s="10" t="s">
        <v>59</v>
      </c>
    </row>
    <row r="28" spans="1:15" x14ac:dyDescent="0.2">
      <c r="A28" t="s">
        <v>442</v>
      </c>
    </row>
    <row r="29" spans="1:15" x14ac:dyDescent="0.2">
      <c r="A29" t="s">
        <v>12</v>
      </c>
      <c r="B29">
        <v>2023</v>
      </c>
      <c r="C29" s="6" t="s">
        <v>175</v>
      </c>
      <c r="D29" t="s">
        <v>176</v>
      </c>
      <c r="E29" s="6" t="s">
        <v>0</v>
      </c>
      <c r="F29" t="s">
        <v>1234</v>
      </c>
      <c r="G29" s="3" t="s">
        <v>1438</v>
      </c>
      <c r="H29">
        <v>800</v>
      </c>
      <c r="I29" s="3" t="s">
        <v>706</v>
      </c>
      <c r="J29">
        <v>3</v>
      </c>
      <c r="K29">
        <v>1.5</v>
      </c>
      <c r="L29" s="15">
        <f>IF(ISBLANK(K29),0,H29)</f>
        <v>800</v>
      </c>
      <c r="M29" s="15">
        <f>K29*H29</f>
        <v>1200</v>
      </c>
      <c r="N29" s="15">
        <f>J29*H29</f>
        <v>2400</v>
      </c>
      <c r="O29" s="3" t="s">
        <v>1296</v>
      </c>
    </row>
    <row r="31" spans="1:15" ht="12" x14ac:dyDescent="0.25">
      <c r="K31">
        <f>SUM(M22:M29)/SUM(L22:L29)</f>
        <v>1.6483225551220895</v>
      </c>
      <c r="L31" s="4" t="s">
        <v>59</v>
      </c>
    </row>
    <row r="33" spans="1:15" ht="12" x14ac:dyDescent="0.25">
      <c r="A33" t="s">
        <v>61</v>
      </c>
      <c r="B33" t="s">
        <v>60</v>
      </c>
      <c r="C33" t="s">
        <v>16</v>
      </c>
      <c r="D33" t="s">
        <v>1208</v>
      </c>
      <c r="H33" s="10" t="s">
        <v>722</v>
      </c>
    </row>
    <row r="34" spans="1:15" x14ac:dyDescent="0.2">
      <c r="A34" t="s">
        <v>2</v>
      </c>
      <c r="B34">
        <v>2023</v>
      </c>
      <c r="C34" t="s">
        <v>71</v>
      </c>
      <c r="D34" s="6" t="s">
        <v>499</v>
      </c>
      <c r="E34" s="3" t="s">
        <v>25</v>
      </c>
      <c r="F34" t="s">
        <v>1247</v>
      </c>
      <c r="G34" s="3" t="s">
        <v>722</v>
      </c>
      <c r="H34">
        <v>3000</v>
      </c>
      <c r="I34" s="3" t="s">
        <v>720</v>
      </c>
      <c r="J34">
        <v>3</v>
      </c>
      <c r="K34">
        <v>3</v>
      </c>
      <c r="L34" s="15">
        <f t="shared" ref="L34:L44" si="6">IF(ISBLANK(K34),0,H34)</f>
        <v>3000</v>
      </c>
      <c r="M34" s="15">
        <f t="shared" ref="M34:M44" si="7">K34*H34</f>
        <v>9000</v>
      </c>
      <c r="N34" s="15">
        <f t="shared" ref="N34:N44" si="8">J34*H34</f>
        <v>9000</v>
      </c>
      <c r="O34" s="3" t="s">
        <v>1304</v>
      </c>
    </row>
    <row r="35" spans="1:15" x14ac:dyDescent="0.2">
      <c r="A35" t="s">
        <v>2</v>
      </c>
      <c r="B35">
        <v>2023</v>
      </c>
      <c r="C35" t="s">
        <v>72</v>
      </c>
      <c r="D35" t="s">
        <v>78</v>
      </c>
      <c r="E35" s="3" t="s">
        <v>0</v>
      </c>
      <c r="F35" t="s">
        <v>1247</v>
      </c>
      <c r="G35" s="3" t="s">
        <v>722</v>
      </c>
      <c r="H35">
        <v>1500</v>
      </c>
      <c r="I35" s="3" t="s">
        <v>714</v>
      </c>
      <c r="J35">
        <v>3</v>
      </c>
      <c r="K35">
        <v>2</v>
      </c>
      <c r="L35" s="15">
        <f t="shared" si="6"/>
        <v>1500</v>
      </c>
      <c r="M35" s="15">
        <f t="shared" si="7"/>
        <v>3000</v>
      </c>
      <c r="N35" s="15">
        <f t="shared" si="8"/>
        <v>4500</v>
      </c>
      <c r="O35" s="3" t="s">
        <v>1302</v>
      </c>
    </row>
    <row r="36" spans="1:15" x14ac:dyDescent="0.2">
      <c r="A36" t="s">
        <v>2</v>
      </c>
      <c r="B36">
        <v>2023</v>
      </c>
      <c r="C36" t="s">
        <v>73</v>
      </c>
      <c r="D36" t="s">
        <v>77</v>
      </c>
      <c r="E36" t="s">
        <v>13</v>
      </c>
      <c r="F36" t="s">
        <v>1247</v>
      </c>
      <c r="G36" s="3" t="s">
        <v>722</v>
      </c>
      <c r="H36">
        <v>100</v>
      </c>
      <c r="I36" s="3" t="s">
        <v>709</v>
      </c>
      <c r="J36">
        <v>6</v>
      </c>
      <c r="K36">
        <v>1.5</v>
      </c>
      <c r="L36" s="15">
        <f t="shared" si="6"/>
        <v>100</v>
      </c>
      <c r="M36" s="15">
        <f t="shared" si="7"/>
        <v>150</v>
      </c>
      <c r="N36" s="15">
        <f t="shared" si="8"/>
        <v>600</v>
      </c>
      <c r="O36" s="6" t="s">
        <v>490</v>
      </c>
    </row>
    <row r="37" spans="1:15" x14ac:dyDescent="0.2">
      <c r="A37" t="s">
        <v>2</v>
      </c>
      <c r="B37">
        <v>2023</v>
      </c>
      <c r="C37" t="s">
        <v>74</v>
      </c>
      <c r="D37" t="s">
        <v>76</v>
      </c>
      <c r="E37" s="3" t="s">
        <v>0</v>
      </c>
      <c r="F37" t="s">
        <v>1247</v>
      </c>
      <c r="G37" s="3" t="s">
        <v>722</v>
      </c>
      <c r="H37">
        <v>200</v>
      </c>
      <c r="I37" s="3" t="s">
        <v>716</v>
      </c>
      <c r="J37">
        <v>3</v>
      </c>
      <c r="K37">
        <v>2</v>
      </c>
      <c r="L37" s="15">
        <f t="shared" si="6"/>
        <v>200</v>
      </c>
      <c r="M37" s="15">
        <f t="shared" si="7"/>
        <v>400</v>
      </c>
      <c r="N37" s="15">
        <f t="shared" si="8"/>
        <v>600</v>
      </c>
      <c r="O37" s="3" t="s">
        <v>717</v>
      </c>
    </row>
    <row r="38" spans="1:15" x14ac:dyDescent="0.2">
      <c r="A38" t="s">
        <v>2</v>
      </c>
      <c r="B38">
        <v>2023</v>
      </c>
      <c r="C38" t="s">
        <v>75</v>
      </c>
      <c r="D38" s="6" t="s">
        <v>507</v>
      </c>
      <c r="E38" t="s">
        <v>0</v>
      </c>
      <c r="F38" t="s">
        <v>1247</v>
      </c>
      <c r="G38" s="3" t="s">
        <v>722</v>
      </c>
      <c r="H38">
        <v>150000</v>
      </c>
      <c r="I38" s="3" t="s">
        <v>725</v>
      </c>
      <c r="J38">
        <v>1</v>
      </c>
      <c r="K38">
        <v>2</v>
      </c>
      <c r="L38" s="15">
        <f t="shared" si="6"/>
        <v>150000</v>
      </c>
      <c r="M38" s="15">
        <f t="shared" si="7"/>
        <v>300000</v>
      </c>
      <c r="N38" s="15">
        <f t="shared" si="8"/>
        <v>150000</v>
      </c>
      <c r="O38" s="6" t="s">
        <v>506</v>
      </c>
    </row>
    <row r="39" spans="1:15" x14ac:dyDescent="0.2">
      <c r="A39" t="s">
        <v>2</v>
      </c>
      <c r="B39">
        <v>2023</v>
      </c>
      <c r="C39" t="s">
        <v>81</v>
      </c>
      <c r="D39" t="s">
        <v>87</v>
      </c>
      <c r="E39" s="3" t="s">
        <v>13</v>
      </c>
      <c r="F39" t="s">
        <v>1247</v>
      </c>
      <c r="G39" s="3" t="s">
        <v>722</v>
      </c>
      <c r="H39">
        <v>5000</v>
      </c>
      <c r="I39" s="3" t="s">
        <v>710</v>
      </c>
      <c r="J39">
        <v>1</v>
      </c>
      <c r="K39">
        <v>1.5</v>
      </c>
      <c r="L39" s="15">
        <f t="shared" si="6"/>
        <v>5000</v>
      </c>
      <c r="M39" s="15">
        <f t="shared" si="7"/>
        <v>7500</v>
      </c>
      <c r="N39" s="15">
        <f t="shared" si="8"/>
        <v>5000</v>
      </c>
      <c r="O39" s="3" t="s">
        <v>1299</v>
      </c>
    </row>
    <row r="40" spans="1:15" x14ac:dyDescent="0.2">
      <c r="A40" t="s">
        <v>2</v>
      </c>
      <c r="B40">
        <v>2023</v>
      </c>
      <c r="C40" t="s">
        <v>85</v>
      </c>
      <c r="D40" t="s">
        <v>86</v>
      </c>
      <c r="E40" s="6" t="s">
        <v>0</v>
      </c>
      <c r="F40" t="s">
        <v>1247</v>
      </c>
      <c r="G40" s="3" t="s">
        <v>722</v>
      </c>
      <c r="H40">
        <v>2000</v>
      </c>
      <c r="I40" s="3" t="s">
        <v>712</v>
      </c>
      <c r="J40">
        <v>3</v>
      </c>
      <c r="K40">
        <v>2</v>
      </c>
      <c r="L40" s="15">
        <f t="shared" si="6"/>
        <v>2000</v>
      </c>
      <c r="M40" s="15">
        <f t="shared" si="7"/>
        <v>4000</v>
      </c>
      <c r="N40" s="15">
        <f t="shared" si="8"/>
        <v>6000</v>
      </c>
      <c r="O40" s="3" t="s">
        <v>1300</v>
      </c>
    </row>
    <row r="41" spans="1:15" x14ac:dyDescent="0.2">
      <c r="A41" t="s">
        <v>2</v>
      </c>
      <c r="B41">
        <v>2023</v>
      </c>
      <c r="C41" t="s">
        <v>466</v>
      </c>
      <c r="D41" s="3" t="s">
        <v>707</v>
      </c>
      <c r="E41" s="3" t="s">
        <v>0</v>
      </c>
      <c r="F41" t="s">
        <v>1247</v>
      </c>
      <c r="G41" s="3" t="s">
        <v>722</v>
      </c>
      <c r="H41">
        <v>1900</v>
      </c>
      <c r="I41" s="3" t="s">
        <v>708</v>
      </c>
      <c r="J41">
        <v>1</v>
      </c>
      <c r="K41">
        <v>2</v>
      </c>
      <c r="L41" s="15">
        <f t="shared" si="6"/>
        <v>1900</v>
      </c>
      <c r="M41" s="15">
        <f t="shared" si="7"/>
        <v>3800</v>
      </c>
      <c r="N41" s="15">
        <f t="shared" si="8"/>
        <v>1900</v>
      </c>
      <c r="O41" s="3" t="s">
        <v>1301</v>
      </c>
    </row>
    <row r="42" spans="1:15" x14ac:dyDescent="0.2">
      <c r="A42" t="s">
        <v>2</v>
      </c>
      <c r="B42">
        <v>2023</v>
      </c>
      <c r="C42" t="s">
        <v>491</v>
      </c>
      <c r="D42" s="6" t="s">
        <v>494</v>
      </c>
      <c r="E42" s="6" t="s">
        <v>0</v>
      </c>
      <c r="F42" t="s">
        <v>1247</v>
      </c>
      <c r="G42" s="3" t="s">
        <v>722</v>
      </c>
      <c r="H42">
        <v>300</v>
      </c>
      <c r="I42" s="3" t="s">
        <v>723</v>
      </c>
      <c r="J42">
        <v>5</v>
      </c>
      <c r="K42">
        <v>2</v>
      </c>
      <c r="L42" s="15">
        <f t="shared" si="6"/>
        <v>300</v>
      </c>
      <c r="M42" s="15">
        <f t="shared" si="7"/>
        <v>600</v>
      </c>
      <c r="N42" s="15">
        <f t="shared" si="8"/>
        <v>1500</v>
      </c>
      <c r="O42" s="3" t="s">
        <v>1305</v>
      </c>
    </row>
    <row r="43" spans="1:15" x14ac:dyDescent="0.2">
      <c r="A43" t="s">
        <v>2</v>
      </c>
      <c r="B43">
        <v>2023</v>
      </c>
      <c r="C43" t="s">
        <v>493</v>
      </c>
      <c r="D43" s="6" t="s">
        <v>495</v>
      </c>
      <c r="E43" s="3" t="s">
        <v>25</v>
      </c>
      <c r="F43" t="s">
        <v>1247</v>
      </c>
      <c r="G43" s="3" t="s">
        <v>722</v>
      </c>
      <c r="H43">
        <v>17000</v>
      </c>
      <c r="I43" s="3" t="s">
        <v>718</v>
      </c>
      <c r="J43">
        <v>1</v>
      </c>
      <c r="K43">
        <v>3</v>
      </c>
      <c r="L43" s="15">
        <f t="shared" si="6"/>
        <v>17000</v>
      </c>
      <c r="M43" s="15">
        <f t="shared" si="7"/>
        <v>51000</v>
      </c>
      <c r="N43" s="15">
        <f t="shared" si="8"/>
        <v>17000</v>
      </c>
      <c r="O43" s="3" t="s">
        <v>1303</v>
      </c>
    </row>
    <row r="44" spans="1:15" x14ac:dyDescent="0.2">
      <c r="A44" t="s">
        <v>2</v>
      </c>
      <c r="B44">
        <v>2023</v>
      </c>
      <c r="C44" s="3" t="s">
        <v>1297</v>
      </c>
      <c r="D44" t="s">
        <v>46</v>
      </c>
      <c r="E44" s="3" t="s">
        <v>0</v>
      </c>
      <c r="F44" t="s">
        <v>1247</v>
      </c>
      <c r="G44" s="3" t="s">
        <v>722</v>
      </c>
      <c r="H44">
        <v>7276</v>
      </c>
      <c r="I44" s="3" t="s">
        <v>1298</v>
      </c>
      <c r="J44">
        <v>1</v>
      </c>
      <c r="K44">
        <v>2</v>
      </c>
      <c r="L44" s="15">
        <f t="shared" si="6"/>
        <v>7276</v>
      </c>
      <c r="M44" s="15">
        <f t="shared" si="7"/>
        <v>14552</v>
      </c>
      <c r="N44" s="15">
        <f t="shared" si="8"/>
        <v>7276</v>
      </c>
      <c r="O44" s="3"/>
    </row>
    <row r="45" spans="1:15" x14ac:dyDescent="0.2">
      <c r="C45" s="3"/>
      <c r="D45" s="6"/>
      <c r="E45" s="3"/>
      <c r="F45" s="6"/>
      <c r="I45" s="3"/>
      <c r="O45" s="3"/>
    </row>
    <row r="46" spans="1:15" ht="12" x14ac:dyDescent="0.25">
      <c r="I46" t="s">
        <v>88</v>
      </c>
      <c r="J46" t="s">
        <v>48</v>
      </c>
      <c r="K46">
        <f>SUMPRODUCT(H34:H44,K34:K44)/SUM(H34:H44)</f>
        <v>2.0926830822834561</v>
      </c>
      <c r="L46" s="10" t="s">
        <v>0</v>
      </c>
    </row>
    <row r="48" spans="1:15" x14ac:dyDescent="0.2">
      <c r="A48" t="s">
        <v>110</v>
      </c>
      <c r="H48" s="3" t="s">
        <v>1306</v>
      </c>
    </row>
    <row r="49" spans="1:15" x14ac:dyDescent="0.2">
      <c r="A49" t="s">
        <v>4</v>
      </c>
      <c r="B49">
        <v>2021</v>
      </c>
      <c r="C49" t="s">
        <v>111</v>
      </c>
      <c r="D49" t="s">
        <v>38</v>
      </c>
      <c r="E49" s="6" t="s">
        <v>0</v>
      </c>
      <c r="F49" s="3" t="s">
        <v>3</v>
      </c>
      <c r="G49" s="3" t="s">
        <v>1371</v>
      </c>
      <c r="H49">
        <v>80000</v>
      </c>
      <c r="I49" s="3" t="s">
        <v>728</v>
      </c>
      <c r="J49">
        <v>1</v>
      </c>
      <c r="K49">
        <v>2</v>
      </c>
      <c r="L49" s="15">
        <f t="shared" ref="L49:L55" si="9">IF(ISBLANK(K49),0,H49)</f>
        <v>80000</v>
      </c>
      <c r="M49" s="15">
        <f t="shared" ref="M49:M55" si="10">K49*H49</f>
        <v>160000</v>
      </c>
      <c r="N49" s="15">
        <f t="shared" ref="N49:N55" si="11">J49*H49</f>
        <v>80000</v>
      </c>
      <c r="O49" s="6" t="s">
        <v>508</v>
      </c>
    </row>
    <row r="50" spans="1:15" x14ac:dyDescent="0.2">
      <c r="A50" t="s">
        <v>4</v>
      </c>
      <c r="B50">
        <v>2022</v>
      </c>
      <c r="C50" t="s">
        <v>113</v>
      </c>
      <c r="D50" t="s">
        <v>114</v>
      </c>
      <c r="E50" s="3" t="s">
        <v>0</v>
      </c>
      <c r="F50" s="3" t="s">
        <v>3</v>
      </c>
      <c r="G50" s="3" t="s">
        <v>1371</v>
      </c>
      <c r="H50">
        <v>23000</v>
      </c>
      <c r="I50" s="3" t="s">
        <v>739</v>
      </c>
      <c r="J50">
        <v>1</v>
      </c>
      <c r="K50">
        <v>2</v>
      </c>
      <c r="L50" s="15">
        <f t="shared" si="9"/>
        <v>23000</v>
      </c>
      <c r="M50" s="15">
        <f t="shared" si="10"/>
        <v>46000</v>
      </c>
      <c r="N50" s="15">
        <f t="shared" si="11"/>
        <v>23000</v>
      </c>
      <c r="O50" s="3" t="s">
        <v>1404</v>
      </c>
    </row>
    <row r="51" spans="1:15" x14ac:dyDescent="0.2">
      <c r="A51" t="s">
        <v>4</v>
      </c>
      <c r="B51">
        <v>2023</v>
      </c>
      <c r="C51" t="s">
        <v>117</v>
      </c>
      <c r="D51" t="s">
        <v>46</v>
      </c>
      <c r="E51" t="s">
        <v>0</v>
      </c>
      <c r="F51" s="3" t="s">
        <v>3</v>
      </c>
      <c r="G51" s="3" t="s">
        <v>1371</v>
      </c>
      <c r="H51">
        <v>50000</v>
      </c>
      <c r="I51" s="3" t="s">
        <v>730</v>
      </c>
      <c r="J51">
        <v>1</v>
      </c>
      <c r="K51">
        <v>2</v>
      </c>
      <c r="L51" s="15">
        <f t="shared" si="9"/>
        <v>50000</v>
      </c>
      <c r="M51" s="15">
        <f t="shared" si="10"/>
        <v>100000</v>
      </c>
      <c r="N51" s="15">
        <f t="shared" si="11"/>
        <v>50000</v>
      </c>
      <c r="O51" s="3" t="s">
        <v>729</v>
      </c>
    </row>
    <row r="52" spans="1:15" x14ac:dyDescent="0.2">
      <c r="A52" t="s">
        <v>4</v>
      </c>
      <c r="B52">
        <v>2023</v>
      </c>
      <c r="C52" s="3" t="s">
        <v>736</v>
      </c>
      <c r="D52" s="3" t="s">
        <v>737</v>
      </c>
      <c r="E52" t="s">
        <v>0</v>
      </c>
      <c r="F52" s="3" t="s">
        <v>3</v>
      </c>
      <c r="G52" s="3" t="s">
        <v>1371</v>
      </c>
      <c r="H52">
        <v>140000</v>
      </c>
      <c r="I52" s="3" t="s">
        <v>738</v>
      </c>
      <c r="J52">
        <v>1</v>
      </c>
      <c r="K52">
        <v>2</v>
      </c>
      <c r="L52" s="15">
        <f t="shared" si="9"/>
        <v>140000</v>
      </c>
      <c r="M52" s="15">
        <f t="shared" si="10"/>
        <v>280000</v>
      </c>
      <c r="N52" s="15">
        <f t="shared" si="11"/>
        <v>140000</v>
      </c>
      <c r="O52" s="3" t="s">
        <v>1307</v>
      </c>
    </row>
    <row r="53" spans="1:15" x14ac:dyDescent="0.2">
      <c r="A53" t="s">
        <v>4</v>
      </c>
      <c r="B53">
        <v>2023</v>
      </c>
      <c r="C53" t="s">
        <v>123</v>
      </c>
      <c r="D53" s="6" t="s">
        <v>122</v>
      </c>
      <c r="E53" s="6" t="s">
        <v>0</v>
      </c>
      <c r="F53" s="3" t="s">
        <v>3</v>
      </c>
      <c r="G53" s="3" t="s">
        <v>1371</v>
      </c>
      <c r="H53">
        <v>13000</v>
      </c>
      <c r="I53" s="3" t="s">
        <v>734</v>
      </c>
      <c r="J53" s="3">
        <v>1</v>
      </c>
      <c r="K53">
        <v>2</v>
      </c>
      <c r="L53" s="15">
        <f t="shared" si="9"/>
        <v>13000</v>
      </c>
      <c r="M53" s="15">
        <f t="shared" si="10"/>
        <v>26000</v>
      </c>
      <c r="N53" s="15">
        <f t="shared" si="11"/>
        <v>13000</v>
      </c>
      <c r="O53" s="3" t="s">
        <v>735</v>
      </c>
    </row>
    <row r="54" spans="1:15" x14ac:dyDescent="0.2">
      <c r="A54" t="s">
        <v>4</v>
      </c>
      <c r="B54">
        <v>2023</v>
      </c>
      <c r="C54" t="s">
        <v>129</v>
      </c>
      <c r="D54" t="s">
        <v>96</v>
      </c>
      <c r="E54" s="3" t="s">
        <v>25</v>
      </c>
      <c r="F54" s="3" t="s">
        <v>3</v>
      </c>
      <c r="G54" s="3" t="s">
        <v>1371</v>
      </c>
      <c r="H54">
        <v>4500</v>
      </c>
      <c r="I54" s="3" t="s">
        <v>733</v>
      </c>
      <c r="J54">
        <v>1</v>
      </c>
      <c r="K54">
        <v>3</v>
      </c>
      <c r="L54" s="15">
        <f t="shared" si="9"/>
        <v>4500</v>
      </c>
      <c r="M54" s="15">
        <f t="shared" si="10"/>
        <v>13500</v>
      </c>
      <c r="N54" s="15">
        <f t="shared" si="11"/>
        <v>4500</v>
      </c>
      <c r="O54" s="3" t="s">
        <v>732</v>
      </c>
    </row>
    <row r="55" spans="1:15" x14ac:dyDescent="0.2">
      <c r="A55" t="s">
        <v>4</v>
      </c>
      <c r="B55">
        <v>2022</v>
      </c>
      <c r="C55" t="s">
        <v>128</v>
      </c>
      <c r="D55" s="6" t="s">
        <v>293</v>
      </c>
      <c r="E55" t="s">
        <v>0</v>
      </c>
      <c r="F55" s="3" t="s">
        <v>3</v>
      </c>
      <c r="G55" s="3" t="s">
        <v>1371</v>
      </c>
      <c r="H55">
        <v>10000</v>
      </c>
      <c r="I55" s="3" t="s">
        <v>731</v>
      </c>
      <c r="J55">
        <v>3</v>
      </c>
      <c r="K55">
        <v>2</v>
      </c>
      <c r="L55" s="15">
        <f t="shared" si="9"/>
        <v>10000</v>
      </c>
      <c r="M55" s="15">
        <f t="shared" si="10"/>
        <v>20000</v>
      </c>
      <c r="N55" s="15">
        <f t="shared" si="11"/>
        <v>30000</v>
      </c>
      <c r="O55" s="6" t="s">
        <v>509</v>
      </c>
    </row>
    <row r="56" spans="1:15" x14ac:dyDescent="0.2">
      <c r="D56" s="6"/>
      <c r="E56" s="6"/>
      <c r="F56" s="6"/>
      <c r="I56" s="3"/>
      <c r="O56" s="6"/>
    </row>
    <row r="57" spans="1:15" ht="12" x14ac:dyDescent="0.25">
      <c r="I57" t="s">
        <v>3</v>
      </c>
      <c r="J57" t="s">
        <v>48</v>
      </c>
      <c r="K57">
        <f>SUMPRODUCT(H49:H56,K49:K56)/SUM(H49:H56)</f>
        <v>2.014040561622465</v>
      </c>
      <c r="L57" s="4" t="s">
        <v>0</v>
      </c>
    </row>
    <row r="60" spans="1:15" x14ac:dyDescent="0.2">
      <c r="A60" t="s">
        <v>135</v>
      </c>
      <c r="H60" t="s">
        <v>137</v>
      </c>
    </row>
    <row r="61" spans="1:15" x14ac:dyDescent="0.2">
      <c r="A61" t="s">
        <v>2</v>
      </c>
      <c r="B61">
        <v>2022</v>
      </c>
      <c r="C61" s="3" t="s">
        <v>824</v>
      </c>
      <c r="D61" s="3" t="s">
        <v>1421</v>
      </c>
      <c r="E61" s="3" t="s">
        <v>0</v>
      </c>
      <c r="F61" s="3"/>
      <c r="G61" t="s">
        <v>137</v>
      </c>
      <c r="H61">
        <v>4000</v>
      </c>
      <c r="I61" s="3" t="s">
        <v>763</v>
      </c>
      <c r="J61">
        <v>3</v>
      </c>
      <c r="K61">
        <v>2</v>
      </c>
      <c r="L61" s="15">
        <f t="shared" ref="L61:L90" si="12">IF(ISBLANK(K61),0,H61)</f>
        <v>4000</v>
      </c>
      <c r="M61" s="15">
        <f t="shared" ref="M61:M90" si="13">K61*H61</f>
        <v>8000</v>
      </c>
      <c r="N61" s="15">
        <f t="shared" ref="N61:N90" si="14">J61*H61</f>
        <v>12000</v>
      </c>
      <c r="O61" s="3" t="s">
        <v>1430</v>
      </c>
    </row>
    <row r="62" spans="1:15" x14ac:dyDescent="0.2">
      <c r="A62" t="s">
        <v>2</v>
      </c>
      <c r="B62">
        <v>2023</v>
      </c>
      <c r="C62" s="3" t="s">
        <v>819</v>
      </c>
      <c r="D62" t="s">
        <v>62</v>
      </c>
      <c r="E62" s="6" t="s">
        <v>0</v>
      </c>
      <c r="G62" t="s">
        <v>137</v>
      </c>
      <c r="H62">
        <v>1500</v>
      </c>
      <c r="I62" s="3" t="s">
        <v>820</v>
      </c>
      <c r="J62">
        <v>3</v>
      </c>
      <c r="K62">
        <v>2</v>
      </c>
      <c r="L62" s="15">
        <f t="shared" si="12"/>
        <v>1500</v>
      </c>
      <c r="M62" s="15">
        <f t="shared" si="13"/>
        <v>3000</v>
      </c>
      <c r="N62" s="15">
        <f t="shared" si="14"/>
        <v>4500</v>
      </c>
      <c r="O62" s="3" t="s">
        <v>1311</v>
      </c>
    </row>
    <row r="63" spans="1:15" x14ac:dyDescent="0.2">
      <c r="A63" t="s">
        <v>2</v>
      </c>
      <c r="B63">
        <v>2023</v>
      </c>
      <c r="C63" s="3" t="s">
        <v>816</v>
      </c>
      <c r="D63" s="6" t="s">
        <v>118</v>
      </c>
      <c r="E63" s="6" t="s">
        <v>0</v>
      </c>
      <c r="F63" s="6"/>
      <c r="G63" t="s">
        <v>137</v>
      </c>
      <c r="H63">
        <v>40000</v>
      </c>
      <c r="I63" s="3" t="s">
        <v>818</v>
      </c>
      <c r="J63">
        <v>3</v>
      </c>
      <c r="K63">
        <v>2</v>
      </c>
      <c r="L63" s="15">
        <f t="shared" si="12"/>
        <v>40000</v>
      </c>
      <c r="M63" s="15">
        <f t="shared" si="13"/>
        <v>80000</v>
      </c>
      <c r="N63" s="15">
        <f t="shared" si="14"/>
        <v>120000</v>
      </c>
      <c r="O63" s="3" t="s">
        <v>1310</v>
      </c>
    </row>
    <row r="64" spans="1:15" x14ac:dyDescent="0.2">
      <c r="A64" t="s">
        <v>2</v>
      </c>
      <c r="B64">
        <v>2022</v>
      </c>
      <c r="C64" s="3" t="s">
        <v>1415</v>
      </c>
      <c r="D64" s="3" t="s">
        <v>742</v>
      </c>
      <c r="E64" s="6" t="s">
        <v>0</v>
      </c>
      <c r="F64" s="3"/>
      <c r="G64" t="s">
        <v>137</v>
      </c>
      <c r="H64">
        <v>4000</v>
      </c>
      <c r="I64" s="3" t="s">
        <v>743</v>
      </c>
      <c r="J64">
        <v>3</v>
      </c>
      <c r="K64">
        <v>2</v>
      </c>
      <c r="L64" s="15">
        <f t="shared" si="12"/>
        <v>4000</v>
      </c>
      <c r="M64" s="15">
        <f t="shared" si="13"/>
        <v>8000</v>
      </c>
      <c r="N64" s="15">
        <f t="shared" si="14"/>
        <v>12000</v>
      </c>
      <c r="O64" s="3" t="s">
        <v>1416</v>
      </c>
    </row>
    <row r="65" spans="1:15" x14ac:dyDescent="0.2">
      <c r="A65" t="s">
        <v>2</v>
      </c>
      <c r="B65">
        <v>2021</v>
      </c>
      <c r="C65" t="s">
        <v>518</v>
      </c>
      <c r="D65" s="6" t="s">
        <v>118</v>
      </c>
      <c r="E65" s="6" t="s">
        <v>0</v>
      </c>
      <c r="F65" s="6"/>
      <c r="G65" t="s">
        <v>137</v>
      </c>
      <c r="H65">
        <v>3000</v>
      </c>
      <c r="I65" s="3" t="s">
        <v>752</v>
      </c>
      <c r="J65">
        <v>3</v>
      </c>
      <c r="K65">
        <v>2</v>
      </c>
      <c r="L65" s="15">
        <f t="shared" si="12"/>
        <v>3000</v>
      </c>
      <c r="M65" s="15">
        <f t="shared" si="13"/>
        <v>6000</v>
      </c>
      <c r="N65" s="15">
        <f t="shared" si="14"/>
        <v>9000</v>
      </c>
      <c r="O65" s="3" t="s">
        <v>753</v>
      </c>
    </row>
    <row r="66" spans="1:15" x14ac:dyDescent="0.2">
      <c r="A66" t="s">
        <v>2</v>
      </c>
      <c r="B66">
        <v>2022</v>
      </c>
      <c r="C66" s="3" t="s">
        <v>1411</v>
      </c>
      <c r="D66" s="3" t="s">
        <v>1412</v>
      </c>
      <c r="E66" s="3" t="s">
        <v>0</v>
      </c>
      <c r="F66" s="3"/>
      <c r="G66" t="s">
        <v>137</v>
      </c>
      <c r="H66">
        <v>1000</v>
      </c>
      <c r="I66" s="3" t="s">
        <v>1414</v>
      </c>
      <c r="J66">
        <v>3</v>
      </c>
      <c r="K66">
        <v>2</v>
      </c>
      <c r="L66" s="15">
        <f t="shared" si="12"/>
        <v>1000</v>
      </c>
      <c r="M66" s="15">
        <f t="shared" si="13"/>
        <v>2000</v>
      </c>
      <c r="N66" s="15">
        <f t="shared" si="14"/>
        <v>3000</v>
      </c>
      <c r="O66" s="3" t="s">
        <v>1413</v>
      </c>
    </row>
    <row r="67" spans="1:15" x14ac:dyDescent="0.2">
      <c r="A67" t="s">
        <v>2</v>
      </c>
      <c r="B67">
        <v>2022</v>
      </c>
      <c r="C67" s="3" t="s">
        <v>1417</v>
      </c>
      <c r="D67" s="3" t="s">
        <v>744</v>
      </c>
      <c r="E67" s="3" t="s">
        <v>0</v>
      </c>
      <c r="F67" s="3"/>
      <c r="G67" t="s">
        <v>137</v>
      </c>
      <c r="H67">
        <v>10000</v>
      </c>
      <c r="I67" s="3" t="s">
        <v>746</v>
      </c>
      <c r="J67">
        <v>3</v>
      </c>
      <c r="K67">
        <v>2</v>
      </c>
      <c r="L67" s="15">
        <f t="shared" si="12"/>
        <v>10000</v>
      </c>
      <c r="M67" s="15">
        <f t="shared" si="13"/>
        <v>20000</v>
      </c>
      <c r="N67" s="15">
        <f t="shared" si="14"/>
        <v>30000</v>
      </c>
      <c r="O67" s="3" t="s">
        <v>1418</v>
      </c>
    </row>
    <row r="68" spans="1:15" x14ac:dyDescent="0.2">
      <c r="A68" t="s">
        <v>2</v>
      </c>
      <c r="B68">
        <v>2022</v>
      </c>
      <c r="C68" s="3" t="s">
        <v>1419</v>
      </c>
      <c r="D68" s="3" t="s">
        <v>749</v>
      </c>
      <c r="E68" s="3" t="s">
        <v>0</v>
      </c>
      <c r="F68" s="3"/>
      <c r="G68" t="s">
        <v>137</v>
      </c>
      <c r="H68">
        <v>3000</v>
      </c>
      <c r="I68" s="3" t="s">
        <v>750</v>
      </c>
      <c r="J68">
        <v>3</v>
      </c>
      <c r="K68">
        <v>2</v>
      </c>
      <c r="L68" s="15">
        <f t="shared" si="12"/>
        <v>3000</v>
      </c>
      <c r="M68" s="15">
        <f t="shared" si="13"/>
        <v>6000</v>
      </c>
      <c r="N68" s="15">
        <f t="shared" si="14"/>
        <v>9000</v>
      </c>
      <c r="O68" s="3" t="s">
        <v>1420</v>
      </c>
    </row>
    <row r="69" spans="1:15" x14ac:dyDescent="0.2">
      <c r="A69" t="s">
        <v>2</v>
      </c>
      <c r="B69">
        <v>2021</v>
      </c>
      <c r="C69" t="s">
        <v>141</v>
      </c>
      <c r="D69" t="s">
        <v>38</v>
      </c>
      <c r="E69" s="6" t="s">
        <v>0</v>
      </c>
      <c r="G69" t="s">
        <v>137</v>
      </c>
      <c r="H69">
        <v>20000</v>
      </c>
      <c r="I69" s="3" t="s">
        <v>754</v>
      </c>
      <c r="J69">
        <v>1</v>
      </c>
      <c r="K69">
        <v>2</v>
      </c>
      <c r="L69" s="15">
        <f t="shared" si="12"/>
        <v>20000</v>
      </c>
      <c r="M69" s="15">
        <f t="shared" si="13"/>
        <v>40000</v>
      </c>
      <c r="N69" s="15">
        <f t="shared" si="14"/>
        <v>20000</v>
      </c>
      <c r="O69" s="3" t="s">
        <v>755</v>
      </c>
    </row>
    <row r="70" spans="1:15" x14ac:dyDescent="0.2">
      <c r="A70" t="s">
        <v>2</v>
      </c>
      <c r="B70">
        <v>2023</v>
      </c>
      <c r="C70" t="s">
        <v>141</v>
      </c>
      <c r="D70" t="s">
        <v>143</v>
      </c>
      <c r="E70" s="3" t="s">
        <v>0</v>
      </c>
      <c r="G70" t="s">
        <v>137</v>
      </c>
      <c r="H70">
        <v>25000</v>
      </c>
      <c r="I70" s="3" t="s">
        <v>756</v>
      </c>
      <c r="J70">
        <v>1</v>
      </c>
      <c r="K70">
        <v>1.5</v>
      </c>
      <c r="L70" s="15">
        <f t="shared" si="12"/>
        <v>25000</v>
      </c>
      <c r="M70" s="15">
        <f t="shared" si="13"/>
        <v>37500</v>
      </c>
      <c r="N70" s="15">
        <f t="shared" si="14"/>
        <v>25000</v>
      </c>
      <c r="O70" s="3" t="s">
        <v>1312</v>
      </c>
    </row>
    <row r="71" spans="1:15" x14ac:dyDescent="0.2">
      <c r="A71" t="s">
        <v>2</v>
      </c>
      <c r="B71">
        <v>2021</v>
      </c>
      <c r="C71" s="3" t="s">
        <v>779</v>
      </c>
      <c r="D71" s="3" t="s">
        <v>77</v>
      </c>
      <c r="E71" t="s">
        <v>6</v>
      </c>
      <c r="F71" s="3" t="s">
        <v>1245</v>
      </c>
      <c r="G71" t="s">
        <v>137</v>
      </c>
      <c r="H71">
        <v>50</v>
      </c>
      <c r="I71" s="3" t="s">
        <v>780</v>
      </c>
      <c r="J71">
        <v>6</v>
      </c>
      <c r="L71" s="15">
        <f t="shared" si="12"/>
        <v>0</v>
      </c>
      <c r="M71" s="15">
        <f t="shared" si="13"/>
        <v>0</v>
      </c>
      <c r="N71" s="15">
        <f t="shared" si="14"/>
        <v>300</v>
      </c>
      <c r="O71" s="6" t="s">
        <v>533</v>
      </c>
    </row>
    <row r="72" spans="1:15" x14ac:dyDescent="0.2">
      <c r="A72" t="s">
        <v>2</v>
      </c>
      <c r="B72">
        <v>2022</v>
      </c>
      <c r="C72" s="3" t="s">
        <v>1408</v>
      </c>
      <c r="D72" t="s">
        <v>149</v>
      </c>
      <c r="E72" s="3" t="s">
        <v>6</v>
      </c>
      <c r="F72" s="3" t="s">
        <v>1245</v>
      </c>
      <c r="G72" t="s">
        <v>137</v>
      </c>
      <c r="H72">
        <v>300</v>
      </c>
      <c r="I72" s="3" t="s">
        <v>789</v>
      </c>
      <c r="J72">
        <v>5</v>
      </c>
      <c r="L72" s="15">
        <f t="shared" si="12"/>
        <v>0</v>
      </c>
      <c r="M72" s="15">
        <f t="shared" si="13"/>
        <v>0</v>
      </c>
      <c r="N72" s="15">
        <f t="shared" si="14"/>
        <v>1500</v>
      </c>
      <c r="O72" s="3" t="s">
        <v>538</v>
      </c>
    </row>
    <row r="73" spans="1:15" x14ac:dyDescent="0.2">
      <c r="A73" t="s">
        <v>2</v>
      </c>
      <c r="B73">
        <v>2022</v>
      </c>
      <c r="C73" s="3" t="s">
        <v>790</v>
      </c>
      <c r="D73" t="s">
        <v>151</v>
      </c>
      <c r="E73" s="6" t="s">
        <v>0</v>
      </c>
      <c r="F73" s="3" t="s">
        <v>1245</v>
      </c>
      <c r="G73" t="s">
        <v>137</v>
      </c>
      <c r="H73">
        <v>4000</v>
      </c>
      <c r="I73" s="3" t="s">
        <v>792</v>
      </c>
      <c r="J73">
        <v>1</v>
      </c>
      <c r="K73">
        <v>2</v>
      </c>
      <c r="L73" s="15">
        <f t="shared" si="12"/>
        <v>4000</v>
      </c>
      <c r="M73" s="15">
        <f t="shared" si="13"/>
        <v>8000</v>
      </c>
      <c r="N73" s="15">
        <f t="shared" si="14"/>
        <v>4000</v>
      </c>
      <c r="O73" s="3" t="s">
        <v>1409</v>
      </c>
    </row>
    <row r="74" spans="1:15" x14ac:dyDescent="0.2">
      <c r="A74" t="s">
        <v>2</v>
      </c>
      <c r="B74">
        <v>2021</v>
      </c>
      <c r="C74" s="3" t="s">
        <v>793</v>
      </c>
      <c r="D74" s="6" t="s">
        <v>329</v>
      </c>
      <c r="E74" s="3" t="s">
        <v>0</v>
      </c>
      <c r="F74" s="3" t="s">
        <v>1245</v>
      </c>
      <c r="G74" t="s">
        <v>137</v>
      </c>
      <c r="H74">
        <v>500</v>
      </c>
      <c r="I74" s="3" t="s">
        <v>794</v>
      </c>
      <c r="J74">
        <v>3</v>
      </c>
      <c r="K74">
        <v>2</v>
      </c>
      <c r="L74" s="15">
        <f t="shared" si="12"/>
        <v>500</v>
      </c>
      <c r="M74" s="15">
        <f t="shared" si="13"/>
        <v>1000</v>
      </c>
      <c r="N74" s="15">
        <f t="shared" si="14"/>
        <v>1500</v>
      </c>
      <c r="O74" s="3" t="s">
        <v>795</v>
      </c>
    </row>
    <row r="75" spans="1:15" x14ac:dyDescent="0.2">
      <c r="A75" t="s">
        <v>2</v>
      </c>
      <c r="B75">
        <v>2022</v>
      </c>
      <c r="C75" s="3" t="s">
        <v>1407</v>
      </c>
      <c r="D75" s="3" t="s">
        <v>78</v>
      </c>
      <c r="E75" t="s">
        <v>0</v>
      </c>
      <c r="F75" s="3" t="s">
        <v>1245</v>
      </c>
      <c r="G75" t="s">
        <v>137</v>
      </c>
      <c r="H75">
        <v>1000</v>
      </c>
      <c r="I75" s="3" t="s">
        <v>787</v>
      </c>
      <c r="J75">
        <v>1</v>
      </c>
      <c r="K75">
        <v>2</v>
      </c>
      <c r="L75" s="15">
        <f t="shared" si="12"/>
        <v>1000</v>
      </c>
      <c r="M75" s="15">
        <f t="shared" si="13"/>
        <v>2000</v>
      </c>
      <c r="N75" s="15">
        <f t="shared" si="14"/>
        <v>1000</v>
      </c>
      <c r="O75" s="3" t="s">
        <v>550</v>
      </c>
    </row>
    <row r="76" spans="1:15" x14ac:dyDescent="0.2">
      <c r="A76" t="s">
        <v>2</v>
      </c>
      <c r="B76">
        <v>2022</v>
      </c>
      <c r="C76" s="3" t="s">
        <v>783</v>
      </c>
      <c r="D76" t="s">
        <v>158</v>
      </c>
      <c r="E76" s="3" t="s">
        <v>13</v>
      </c>
      <c r="F76" s="3" t="s">
        <v>1245</v>
      </c>
      <c r="G76" t="s">
        <v>137</v>
      </c>
      <c r="H76">
        <v>4000</v>
      </c>
      <c r="I76" s="3" t="s">
        <v>781</v>
      </c>
      <c r="J76">
        <v>1</v>
      </c>
      <c r="K76">
        <v>1.5</v>
      </c>
      <c r="L76" s="15">
        <f t="shared" si="12"/>
        <v>4000</v>
      </c>
      <c r="M76" s="15">
        <f t="shared" si="13"/>
        <v>6000</v>
      </c>
      <c r="N76" s="15">
        <f t="shared" si="14"/>
        <v>4000</v>
      </c>
      <c r="O76" s="3" t="s">
        <v>1406</v>
      </c>
    </row>
    <row r="77" spans="1:15" x14ac:dyDescent="0.2">
      <c r="A77" t="s">
        <v>2</v>
      </c>
      <c r="B77">
        <v>2022</v>
      </c>
      <c r="C77" s="3" t="s">
        <v>784</v>
      </c>
      <c r="D77" t="s">
        <v>160</v>
      </c>
      <c r="E77" s="3" t="s">
        <v>0</v>
      </c>
      <c r="F77" s="3" t="s">
        <v>1245</v>
      </c>
      <c r="G77" t="s">
        <v>137</v>
      </c>
      <c r="H77">
        <v>1000</v>
      </c>
      <c r="I77" s="3" t="s">
        <v>785</v>
      </c>
      <c r="J77">
        <v>1</v>
      </c>
      <c r="K77">
        <v>2</v>
      </c>
      <c r="L77" s="15">
        <f t="shared" si="12"/>
        <v>1000</v>
      </c>
      <c r="M77" s="15">
        <f t="shared" si="13"/>
        <v>2000</v>
      </c>
      <c r="N77" s="15">
        <f t="shared" si="14"/>
        <v>1000</v>
      </c>
      <c r="O77" s="3" t="s">
        <v>550</v>
      </c>
    </row>
    <row r="78" spans="1:15" x14ac:dyDescent="0.2">
      <c r="A78" t="s">
        <v>2</v>
      </c>
      <c r="B78">
        <v>2022</v>
      </c>
      <c r="C78" s="3" t="s">
        <v>776</v>
      </c>
      <c r="D78" t="s">
        <v>96</v>
      </c>
      <c r="E78" s="3" t="s">
        <v>0</v>
      </c>
      <c r="F78" s="3" t="s">
        <v>1245</v>
      </c>
      <c r="G78" t="s">
        <v>137</v>
      </c>
      <c r="H78">
        <v>1000</v>
      </c>
      <c r="I78" s="3" t="s">
        <v>777</v>
      </c>
      <c r="J78">
        <v>1</v>
      </c>
      <c r="K78">
        <v>2</v>
      </c>
      <c r="L78" s="15">
        <f t="shared" si="12"/>
        <v>1000</v>
      </c>
      <c r="M78" s="15">
        <f t="shared" si="13"/>
        <v>2000</v>
      </c>
      <c r="N78" s="15">
        <f t="shared" si="14"/>
        <v>1000</v>
      </c>
      <c r="O78" s="3" t="s">
        <v>1405</v>
      </c>
    </row>
    <row r="79" spans="1:15" x14ac:dyDescent="0.2">
      <c r="A79" t="s">
        <v>2</v>
      </c>
      <c r="B79">
        <v>2022</v>
      </c>
      <c r="C79" s="3" t="s">
        <v>797</v>
      </c>
      <c r="D79" s="3" t="s">
        <v>798</v>
      </c>
      <c r="E79" s="3" t="s">
        <v>0</v>
      </c>
      <c r="F79" s="3" t="s">
        <v>1245</v>
      </c>
      <c r="G79" t="s">
        <v>137</v>
      </c>
      <c r="H79">
        <v>500</v>
      </c>
      <c r="I79" s="3" t="s">
        <v>799</v>
      </c>
      <c r="J79">
        <v>1</v>
      </c>
      <c r="K79">
        <v>2</v>
      </c>
      <c r="L79" s="15">
        <f t="shared" si="12"/>
        <v>500</v>
      </c>
      <c r="M79" s="15">
        <f t="shared" si="13"/>
        <v>1000</v>
      </c>
      <c r="N79" s="15">
        <f t="shared" si="14"/>
        <v>500</v>
      </c>
      <c r="O79" s="3" t="s">
        <v>1410</v>
      </c>
    </row>
    <row r="80" spans="1:15" x14ac:dyDescent="0.2">
      <c r="A80" t="s">
        <v>2</v>
      </c>
      <c r="B80">
        <v>2022</v>
      </c>
      <c r="C80" s="3" t="s">
        <v>773</v>
      </c>
      <c r="D80" t="s">
        <v>70</v>
      </c>
      <c r="E80" t="s">
        <v>0</v>
      </c>
      <c r="F80" s="3" t="s">
        <v>1245</v>
      </c>
      <c r="G80" t="s">
        <v>137</v>
      </c>
      <c r="H80">
        <v>10000</v>
      </c>
      <c r="I80" s="3" t="s">
        <v>775</v>
      </c>
      <c r="J80">
        <v>1</v>
      </c>
      <c r="K80">
        <v>2</v>
      </c>
      <c r="L80" s="15">
        <f t="shared" si="12"/>
        <v>10000</v>
      </c>
      <c r="M80" s="15">
        <f t="shared" si="13"/>
        <v>20000</v>
      </c>
      <c r="N80" s="15">
        <f t="shared" si="14"/>
        <v>10000</v>
      </c>
      <c r="O80" s="3" t="s">
        <v>774</v>
      </c>
    </row>
    <row r="81" spans="1:15" x14ac:dyDescent="0.2">
      <c r="A81" t="s">
        <v>2</v>
      </c>
      <c r="B81">
        <v>2022</v>
      </c>
      <c r="C81" s="3" t="s">
        <v>801</v>
      </c>
      <c r="D81" s="3" t="s">
        <v>165</v>
      </c>
      <c r="E81" s="3" t="s">
        <v>0</v>
      </c>
      <c r="F81" s="3" t="s">
        <v>1240</v>
      </c>
      <c r="G81" t="s">
        <v>137</v>
      </c>
      <c r="H81">
        <v>200</v>
      </c>
      <c r="I81" s="3" t="s">
        <v>802</v>
      </c>
      <c r="J81">
        <v>2</v>
      </c>
      <c r="K81">
        <v>2</v>
      </c>
      <c r="L81" s="15">
        <f t="shared" si="12"/>
        <v>200</v>
      </c>
      <c r="M81" s="15">
        <f t="shared" si="13"/>
        <v>400</v>
      </c>
      <c r="N81" s="15">
        <f t="shared" si="14"/>
        <v>400</v>
      </c>
      <c r="O81" s="3" t="s">
        <v>1432</v>
      </c>
    </row>
    <row r="82" spans="1:15" x14ac:dyDescent="0.2">
      <c r="A82" t="s">
        <v>2</v>
      </c>
      <c r="B82">
        <v>2022</v>
      </c>
      <c r="C82" s="3" t="s">
        <v>804</v>
      </c>
      <c r="D82" t="s">
        <v>70</v>
      </c>
      <c r="E82" s="3" t="s">
        <v>0</v>
      </c>
      <c r="F82" s="3" t="s">
        <v>1240</v>
      </c>
      <c r="G82" t="s">
        <v>137</v>
      </c>
      <c r="H82">
        <v>3000</v>
      </c>
      <c r="I82" s="3" t="s">
        <v>806</v>
      </c>
      <c r="J82">
        <v>1</v>
      </c>
      <c r="K82">
        <v>2</v>
      </c>
      <c r="L82" s="15">
        <f t="shared" si="12"/>
        <v>3000</v>
      </c>
      <c r="M82" s="15">
        <f t="shared" si="13"/>
        <v>6000</v>
      </c>
      <c r="N82" s="15">
        <f t="shared" si="14"/>
        <v>3000</v>
      </c>
      <c r="O82" s="3" t="s">
        <v>807</v>
      </c>
    </row>
    <row r="83" spans="1:15" x14ac:dyDescent="0.2">
      <c r="A83" t="s">
        <v>2</v>
      </c>
      <c r="B83">
        <v>2021</v>
      </c>
      <c r="C83" s="3" t="s">
        <v>808</v>
      </c>
      <c r="D83" t="s">
        <v>62</v>
      </c>
      <c r="E83" t="s">
        <v>6</v>
      </c>
      <c r="F83" s="3" t="s">
        <v>1240</v>
      </c>
      <c r="G83" t="s">
        <v>137</v>
      </c>
      <c r="H83">
        <v>400</v>
      </c>
      <c r="I83" s="3" t="s">
        <v>809</v>
      </c>
      <c r="J83">
        <v>3</v>
      </c>
      <c r="L83" s="15">
        <f t="shared" si="12"/>
        <v>0</v>
      </c>
      <c r="M83" s="15">
        <f t="shared" si="13"/>
        <v>0</v>
      </c>
      <c r="N83" s="15">
        <f t="shared" si="14"/>
        <v>1200</v>
      </c>
      <c r="O83" s="3" t="s">
        <v>810</v>
      </c>
    </row>
    <row r="84" spans="1:15" x14ac:dyDescent="0.2">
      <c r="A84" t="s">
        <v>2</v>
      </c>
      <c r="B84">
        <v>2022</v>
      </c>
      <c r="C84" s="3" t="s">
        <v>761</v>
      </c>
      <c r="D84" t="s">
        <v>329</v>
      </c>
      <c r="E84" t="s">
        <v>0</v>
      </c>
      <c r="F84" s="3" t="s">
        <v>1237</v>
      </c>
      <c r="G84" t="s">
        <v>137</v>
      </c>
      <c r="H84">
        <v>1000</v>
      </c>
      <c r="I84" s="3" t="s">
        <v>825</v>
      </c>
      <c r="J84">
        <v>1</v>
      </c>
      <c r="K84">
        <v>2</v>
      </c>
      <c r="L84" s="15">
        <f t="shared" si="12"/>
        <v>1000</v>
      </c>
      <c r="M84" s="15">
        <f t="shared" si="13"/>
        <v>2000</v>
      </c>
      <c r="N84" s="15">
        <f t="shared" si="14"/>
        <v>1000</v>
      </c>
      <c r="O84" s="3" t="s">
        <v>1429</v>
      </c>
    </row>
    <row r="85" spans="1:15" x14ac:dyDescent="0.2">
      <c r="A85" t="s">
        <v>2</v>
      </c>
      <c r="B85">
        <v>2022</v>
      </c>
      <c r="C85" s="3" t="s">
        <v>760</v>
      </c>
      <c r="D85" t="s">
        <v>376</v>
      </c>
      <c r="E85" s="3" t="s">
        <v>6</v>
      </c>
      <c r="F85" s="3" t="s">
        <v>1237</v>
      </c>
      <c r="G85" t="s">
        <v>137</v>
      </c>
      <c r="H85">
        <v>800</v>
      </c>
      <c r="I85" s="3" t="s">
        <v>758</v>
      </c>
      <c r="J85">
        <v>5</v>
      </c>
      <c r="L85" s="15">
        <f t="shared" si="12"/>
        <v>0</v>
      </c>
      <c r="M85" s="15">
        <f t="shared" si="13"/>
        <v>0</v>
      </c>
      <c r="N85" s="15">
        <f t="shared" si="14"/>
        <v>4000</v>
      </c>
      <c r="O85" s="3" t="s">
        <v>759</v>
      </c>
    </row>
    <row r="86" spans="1:15" x14ac:dyDescent="0.2">
      <c r="A86" t="s">
        <v>2</v>
      </c>
      <c r="B86">
        <v>2023</v>
      </c>
      <c r="C86" s="3" t="s">
        <v>823</v>
      </c>
      <c r="D86" t="s">
        <v>376</v>
      </c>
      <c r="E86" s="3" t="s">
        <v>0</v>
      </c>
      <c r="F86" s="3" t="s">
        <v>1239</v>
      </c>
      <c r="G86" t="s">
        <v>137</v>
      </c>
      <c r="H86">
        <v>15000</v>
      </c>
      <c r="I86" s="3" t="s">
        <v>768</v>
      </c>
      <c r="J86">
        <v>1</v>
      </c>
      <c r="K86">
        <v>2</v>
      </c>
      <c r="L86" s="15">
        <f t="shared" si="12"/>
        <v>15000</v>
      </c>
      <c r="M86" s="15">
        <f t="shared" si="13"/>
        <v>30000</v>
      </c>
      <c r="N86" s="15">
        <f t="shared" si="14"/>
        <v>15000</v>
      </c>
      <c r="O86" s="3" t="s">
        <v>1313</v>
      </c>
    </row>
    <row r="87" spans="1:15" x14ac:dyDescent="0.2">
      <c r="A87" t="s">
        <v>2</v>
      </c>
      <c r="B87">
        <v>2023</v>
      </c>
      <c r="C87" s="3" t="s">
        <v>770</v>
      </c>
      <c r="D87" s="3" t="s">
        <v>329</v>
      </c>
      <c r="E87" s="6" t="s">
        <v>0</v>
      </c>
      <c r="F87" s="3" t="s">
        <v>1239</v>
      </c>
      <c r="G87" t="s">
        <v>137</v>
      </c>
      <c r="H87">
        <v>300</v>
      </c>
      <c r="I87" s="3" t="s">
        <v>771</v>
      </c>
      <c r="J87">
        <v>1</v>
      </c>
      <c r="K87">
        <v>2</v>
      </c>
      <c r="L87" s="15">
        <f t="shared" si="12"/>
        <v>300</v>
      </c>
      <c r="M87" s="15">
        <f t="shared" si="13"/>
        <v>600</v>
      </c>
      <c r="N87" s="15">
        <f t="shared" si="14"/>
        <v>300</v>
      </c>
      <c r="O87" s="3" t="s">
        <v>1314</v>
      </c>
    </row>
    <row r="88" spans="1:15" x14ac:dyDescent="0.2">
      <c r="A88" t="s">
        <v>2</v>
      </c>
      <c r="B88">
        <v>2023</v>
      </c>
      <c r="C88" s="3" t="s">
        <v>765</v>
      </c>
      <c r="D88" s="6" t="s">
        <v>531</v>
      </c>
      <c r="E88" s="6" t="s">
        <v>25</v>
      </c>
      <c r="F88" s="3" t="s">
        <v>1280</v>
      </c>
      <c r="G88" t="s">
        <v>137</v>
      </c>
      <c r="H88">
        <v>3000</v>
      </c>
      <c r="I88" s="3" t="s">
        <v>766</v>
      </c>
      <c r="J88">
        <v>1</v>
      </c>
      <c r="K88">
        <v>3</v>
      </c>
      <c r="L88" s="15">
        <f t="shared" si="12"/>
        <v>3000</v>
      </c>
      <c r="M88" s="15">
        <f t="shared" si="13"/>
        <v>9000</v>
      </c>
      <c r="N88" s="15">
        <f t="shared" si="14"/>
        <v>3000</v>
      </c>
      <c r="O88" s="3" t="s">
        <v>767</v>
      </c>
    </row>
    <row r="89" spans="1:15" x14ac:dyDescent="0.2">
      <c r="A89" t="s">
        <v>2</v>
      </c>
      <c r="B89">
        <v>2022</v>
      </c>
      <c r="C89" t="s">
        <v>523</v>
      </c>
      <c r="D89" s="3" t="s">
        <v>293</v>
      </c>
      <c r="E89" s="3" t="s">
        <v>0</v>
      </c>
      <c r="F89" s="3" t="s">
        <v>1280</v>
      </c>
      <c r="G89" t="s">
        <v>137</v>
      </c>
      <c r="H89">
        <v>500</v>
      </c>
      <c r="I89" s="3" t="s">
        <v>814</v>
      </c>
      <c r="J89">
        <v>3</v>
      </c>
      <c r="K89">
        <v>2</v>
      </c>
      <c r="L89" s="15">
        <f t="shared" si="12"/>
        <v>500</v>
      </c>
      <c r="M89" s="15">
        <f t="shared" si="13"/>
        <v>1000</v>
      </c>
      <c r="N89" s="15">
        <f t="shared" si="14"/>
        <v>1500</v>
      </c>
      <c r="O89" s="3" t="s">
        <v>1431</v>
      </c>
    </row>
    <row r="90" spans="1:15" x14ac:dyDescent="0.2">
      <c r="A90" t="s">
        <v>2</v>
      </c>
      <c r="B90">
        <v>2023</v>
      </c>
      <c r="C90" t="s">
        <v>811</v>
      </c>
      <c r="D90" s="3" t="s">
        <v>1421</v>
      </c>
      <c r="E90" s="3" t="s">
        <v>0</v>
      </c>
      <c r="F90" s="3"/>
      <c r="G90" t="s">
        <v>137</v>
      </c>
      <c r="H90">
        <v>2000</v>
      </c>
      <c r="I90" s="3" t="s">
        <v>812</v>
      </c>
      <c r="J90">
        <v>1</v>
      </c>
      <c r="K90">
        <v>1.5</v>
      </c>
      <c r="L90" s="15">
        <f t="shared" si="12"/>
        <v>2000</v>
      </c>
      <c r="M90" s="15">
        <f t="shared" si="13"/>
        <v>3000</v>
      </c>
      <c r="N90" s="15">
        <f t="shared" si="14"/>
        <v>2000</v>
      </c>
      <c r="O90" s="3" t="s">
        <v>1315</v>
      </c>
    </row>
    <row r="91" spans="1:15" x14ac:dyDescent="0.2">
      <c r="A91" t="s">
        <v>2</v>
      </c>
      <c r="B91">
        <v>2023</v>
      </c>
      <c r="C91" s="3" t="s">
        <v>897</v>
      </c>
      <c r="D91" s="3" t="s">
        <v>1333</v>
      </c>
      <c r="E91" s="3" t="s">
        <v>0</v>
      </c>
      <c r="F91" s="3"/>
      <c r="G91" t="s">
        <v>137</v>
      </c>
      <c r="H91">
        <v>2000</v>
      </c>
      <c r="I91" s="3" t="s">
        <v>896</v>
      </c>
      <c r="J91">
        <v>3</v>
      </c>
      <c r="K91">
        <v>2</v>
      </c>
      <c r="L91" s="15">
        <f>IF(ISBLANK(K91),0,H91)</f>
        <v>2000</v>
      </c>
      <c r="M91" s="15">
        <f>K91*H91</f>
        <v>4000</v>
      </c>
      <c r="N91" s="15">
        <f>J91*H91</f>
        <v>6000</v>
      </c>
      <c r="O91" s="3" t="s">
        <v>895</v>
      </c>
    </row>
    <row r="92" spans="1:15" x14ac:dyDescent="0.2">
      <c r="A92" t="s">
        <v>2</v>
      </c>
      <c r="B92">
        <v>2023</v>
      </c>
      <c r="C92" s="3" t="s">
        <v>1334</v>
      </c>
      <c r="D92" s="3" t="s">
        <v>1335</v>
      </c>
      <c r="E92" s="3" t="s">
        <v>6</v>
      </c>
      <c r="F92" s="3"/>
      <c r="G92" t="s">
        <v>137</v>
      </c>
      <c r="H92">
        <v>50</v>
      </c>
      <c r="I92" s="3" t="s">
        <v>1336</v>
      </c>
      <c r="J92">
        <v>6</v>
      </c>
      <c r="L92" s="15">
        <f>IF(ISBLANK(K92),0,H92)</f>
        <v>0</v>
      </c>
      <c r="M92" s="15">
        <f>K92*H92</f>
        <v>0</v>
      </c>
      <c r="N92" s="15">
        <f>J92*H92</f>
        <v>300</v>
      </c>
      <c r="O92" s="3" t="s">
        <v>1337</v>
      </c>
    </row>
    <row r="94" spans="1:15" x14ac:dyDescent="0.2">
      <c r="A94" t="s">
        <v>179</v>
      </c>
      <c r="H94" t="s">
        <v>137</v>
      </c>
    </row>
    <row r="96" spans="1:15" x14ac:dyDescent="0.2">
      <c r="A96" t="s">
        <v>5</v>
      </c>
      <c r="B96">
        <v>2023</v>
      </c>
      <c r="C96" s="3" t="s">
        <v>828</v>
      </c>
      <c r="D96" s="3" t="s">
        <v>831</v>
      </c>
      <c r="E96" t="s">
        <v>0</v>
      </c>
      <c r="F96" s="3"/>
      <c r="G96" t="s">
        <v>137</v>
      </c>
      <c r="H96">
        <v>300000</v>
      </c>
      <c r="I96" s="3" t="s">
        <v>829</v>
      </c>
      <c r="J96">
        <v>1</v>
      </c>
      <c r="K96">
        <v>2</v>
      </c>
      <c r="L96" s="15">
        <f t="shared" ref="L96:L103" si="15">IF(ISBLANK(K96),0,H96)</f>
        <v>300000</v>
      </c>
      <c r="M96" s="15">
        <f t="shared" ref="M96:M103" si="16">K96*H96</f>
        <v>600000</v>
      </c>
      <c r="N96" s="15">
        <f t="shared" ref="N96:N103" si="17">J96*H96</f>
        <v>300000</v>
      </c>
      <c r="O96" s="3" t="s">
        <v>1326</v>
      </c>
    </row>
    <row r="97" spans="1:15" x14ac:dyDescent="0.2">
      <c r="A97" t="s">
        <v>5</v>
      </c>
      <c r="B97">
        <v>2023</v>
      </c>
      <c r="C97" s="3" t="s">
        <v>833</v>
      </c>
      <c r="D97" s="3" t="s">
        <v>832</v>
      </c>
      <c r="E97" t="s">
        <v>13</v>
      </c>
      <c r="F97" s="3"/>
      <c r="G97" t="s">
        <v>137</v>
      </c>
      <c r="H97">
        <v>50000</v>
      </c>
      <c r="I97" s="3" t="s">
        <v>834</v>
      </c>
      <c r="J97">
        <v>1</v>
      </c>
      <c r="K97">
        <v>1</v>
      </c>
      <c r="L97" s="15">
        <f t="shared" si="15"/>
        <v>50000</v>
      </c>
      <c r="M97" s="15">
        <f t="shared" si="16"/>
        <v>50000</v>
      </c>
      <c r="N97" s="15">
        <f t="shared" si="17"/>
        <v>50000</v>
      </c>
      <c r="O97" s="3" t="s">
        <v>1327</v>
      </c>
    </row>
    <row r="98" spans="1:15" x14ac:dyDescent="0.2">
      <c r="A98" t="s">
        <v>5</v>
      </c>
      <c r="B98">
        <v>2023</v>
      </c>
      <c r="C98" s="3" t="s">
        <v>837</v>
      </c>
      <c r="D98" s="3" t="s">
        <v>836</v>
      </c>
      <c r="E98" s="3" t="s">
        <v>0</v>
      </c>
      <c r="F98" s="3"/>
      <c r="G98" t="s">
        <v>137</v>
      </c>
      <c r="H98">
        <v>200000</v>
      </c>
      <c r="I98" s="3" t="s">
        <v>838</v>
      </c>
      <c r="J98">
        <v>1</v>
      </c>
      <c r="K98">
        <v>2</v>
      </c>
      <c r="L98" s="15">
        <f t="shared" si="15"/>
        <v>200000</v>
      </c>
      <c r="M98" s="15">
        <f t="shared" si="16"/>
        <v>400000</v>
      </c>
      <c r="N98" s="15">
        <f t="shared" si="17"/>
        <v>200000</v>
      </c>
      <c r="O98" s="3" t="s">
        <v>1328</v>
      </c>
    </row>
    <row r="99" spans="1:15" x14ac:dyDescent="0.2">
      <c r="A99" t="s">
        <v>5</v>
      </c>
      <c r="B99">
        <v>2023</v>
      </c>
      <c r="C99" s="3" t="s">
        <v>840</v>
      </c>
      <c r="D99" s="3" t="s">
        <v>841</v>
      </c>
      <c r="E99" s="3" t="s">
        <v>0</v>
      </c>
      <c r="F99" s="3"/>
      <c r="G99" t="s">
        <v>137</v>
      </c>
      <c r="H99">
        <v>40000</v>
      </c>
      <c r="I99" s="3" t="s">
        <v>842</v>
      </c>
      <c r="J99">
        <v>1</v>
      </c>
      <c r="K99">
        <v>1.5</v>
      </c>
      <c r="L99" s="15">
        <f t="shared" si="15"/>
        <v>40000</v>
      </c>
      <c r="M99" s="15">
        <f t="shared" si="16"/>
        <v>60000</v>
      </c>
      <c r="N99" s="15">
        <f t="shared" si="17"/>
        <v>40000</v>
      </c>
      <c r="O99" s="3" t="s">
        <v>1329</v>
      </c>
    </row>
    <row r="100" spans="1:15" x14ac:dyDescent="0.2">
      <c r="A100" t="s">
        <v>5</v>
      </c>
      <c r="B100">
        <v>2023</v>
      </c>
      <c r="C100" s="3" t="s">
        <v>844</v>
      </c>
      <c r="D100" s="3" t="s">
        <v>845</v>
      </c>
      <c r="E100" s="3" t="s">
        <v>25</v>
      </c>
      <c r="F100" s="3"/>
      <c r="G100" t="s">
        <v>137</v>
      </c>
      <c r="H100">
        <v>2000</v>
      </c>
      <c r="I100" s="3" t="s">
        <v>846</v>
      </c>
      <c r="J100">
        <v>5</v>
      </c>
      <c r="K100">
        <v>3</v>
      </c>
      <c r="L100" s="15">
        <f t="shared" si="15"/>
        <v>2000</v>
      </c>
      <c r="M100" s="15">
        <f t="shared" si="16"/>
        <v>6000</v>
      </c>
      <c r="N100" s="15">
        <f t="shared" si="17"/>
        <v>10000</v>
      </c>
      <c r="O100" s="3" t="s">
        <v>849</v>
      </c>
    </row>
    <row r="101" spans="1:15" x14ac:dyDescent="0.2">
      <c r="A101" t="s">
        <v>5</v>
      </c>
      <c r="B101">
        <v>2023</v>
      </c>
      <c r="C101" s="3" t="s">
        <v>853</v>
      </c>
      <c r="D101" s="3" t="s">
        <v>854</v>
      </c>
      <c r="E101" t="s">
        <v>25</v>
      </c>
      <c r="F101" s="3"/>
      <c r="G101" t="s">
        <v>137</v>
      </c>
      <c r="H101">
        <v>2000</v>
      </c>
      <c r="I101" s="3" t="s">
        <v>847</v>
      </c>
      <c r="J101">
        <v>5</v>
      </c>
      <c r="K101">
        <v>3</v>
      </c>
      <c r="L101" s="15">
        <f t="shared" si="15"/>
        <v>2000</v>
      </c>
      <c r="M101" s="15">
        <f t="shared" si="16"/>
        <v>6000</v>
      </c>
      <c r="N101" s="15">
        <f t="shared" si="17"/>
        <v>10000</v>
      </c>
      <c r="O101" s="3" t="s">
        <v>1330</v>
      </c>
    </row>
    <row r="102" spans="1:15" x14ac:dyDescent="0.2">
      <c r="A102" t="s">
        <v>5</v>
      </c>
      <c r="B102">
        <v>2023</v>
      </c>
      <c r="C102" s="3" t="s">
        <v>1331</v>
      </c>
      <c r="D102" s="3" t="s">
        <v>852</v>
      </c>
      <c r="E102" t="s">
        <v>25</v>
      </c>
      <c r="F102" s="3"/>
      <c r="G102" t="s">
        <v>137</v>
      </c>
      <c r="H102">
        <v>5000</v>
      </c>
      <c r="I102" s="3" t="s">
        <v>848</v>
      </c>
      <c r="J102">
        <v>5</v>
      </c>
      <c r="K102">
        <v>3</v>
      </c>
      <c r="L102" s="15">
        <f t="shared" si="15"/>
        <v>5000</v>
      </c>
      <c r="M102" s="15">
        <f t="shared" si="16"/>
        <v>15000</v>
      </c>
      <c r="N102" s="15">
        <f t="shared" si="17"/>
        <v>25000</v>
      </c>
      <c r="O102" s="3" t="s">
        <v>850</v>
      </c>
    </row>
    <row r="103" spans="1:15" x14ac:dyDescent="0.2">
      <c r="A103" t="s">
        <v>5</v>
      </c>
      <c r="B103">
        <v>2021</v>
      </c>
      <c r="C103" t="s">
        <v>185</v>
      </c>
      <c r="D103" t="s">
        <v>105</v>
      </c>
      <c r="E103" t="s">
        <v>25</v>
      </c>
      <c r="G103" t="s">
        <v>137</v>
      </c>
      <c r="H103">
        <v>2000</v>
      </c>
      <c r="I103" s="3" t="s">
        <v>826</v>
      </c>
      <c r="J103">
        <v>6</v>
      </c>
      <c r="K103">
        <v>3</v>
      </c>
      <c r="L103" s="15">
        <f t="shared" si="15"/>
        <v>2000</v>
      </c>
      <c r="M103" s="15">
        <f t="shared" si="16"/>
        <v>6000</v>
      </c>
      <c r="N103" s="15">
        <f t="shared" si="17"/>
        <v>12000</v>
      </c>
      <c r="O103" s="3" t="s">
        <v>827</v>
      </c>
    </row>
    <row r="105" spans="1:15" ht="12" x14ac:dyDescent="0.25">
      <c r="I105" t="s">
        <v>192</v>
      </c>
      <c r="J105" t="s">
        <v>48</v>
      </c>
      <c r="K105">
        <f>SUMPRODUCT(H96:H103,K96:K103)/(SUM(H96:H103)-SUMIF(E96:E103, "~?", H96:H103))</f>
        <v>1.9018302828618969</v>
      </c>
      <c r="L105" s="10" t="s">
        <v>59</v>
      </c>
    </row>
    <row r="108" spans="1:15" x14ac:dyDescent="0.2">
      <c r="A108" t="s">
        <v>195</v>
      </c>
      <c r="H108" t="s">
        <v>587</v>
      </c>
    </row>
    <row r="109" spans="1:15" x14ac:dyDescent="0.2">
      <c r="A109" t="s">
        <v>8</v>
      </c>
      <c r="B109">
        <v>2023</v>
      </c>
      <c r="C109" s="3" t="s">
        <v>865</v>
      </c>
      <c r="D109" s="3" t="s">
        <v>866</v>
      </c>
      <c r="E109" s="3" t="s">
        <v>13</v>
      </c>
      <c r="F109" s="3"/>
      <c r="G109" s="3" t="s">
        <v>1371</v>
      </c>
      <c r="H109">
        <v>500000</v>
      </c>
      <c r="I109" s="3" t="s">
        <v>867</v>
      </c>
      <c r="J109">
        <v>1</v>
      </c>
      <c r="K109">
        <v>1</v>
      </c>
      <c r="L109" s="15">
        <f t="shared" ref="L109:L119" si="18">IF(ISBLANK(K109),0,H109)</f>
        <v>500000</v>
      </c>
      <c r="M109" s="15">
        <f t="shared" ref="M109:M119" si="19">K109*H109</f>
        <v>500000</v>
      </c>
      <c r="N109" s="15">
        <f t="shared" ref="N109:N119" si="20">J109*H109</f>
        <v>500000</v>
      </c>
      <c r="O109" s="3" t="s">
        <v>1322</v>
      </c>
    </row>
    <row r="110" spans="1:15" x14ac:dyDescent="0.2">
      <c r="A110" t="s">
        <v>8</v>
      </c>
      <c r="B110">
        <v>2023</v>
      </c>
      <c r="C110" s="3" t="s">
        <v>870</v>
      </c>
      <c r="D110" s="3" t="s">
        <v>871</v>
      </c>
      <c r="E110" s="3" t="s">
        <v>0</v>
      </c>
      <c r="F110" s="3"/>
      <c r="G110" s="3" t="s">
        <v>1371</v>
      </c>
      <c r="H110">
        <v>530000</v>
      </c>
      <c r="I110" s="3" t="s">
        <v>872</v>
      </c>
      <c r="J110">
        <v>1</v>
      </c>
      <c r="K110">
        <v>2</v>
      </c>
      <c r="L110" s="15">
        <f t="shared" si="18"/>
        <v>530000</v>
      </c>
      <c r="M110" s="15">
        <f t="shared" si="19"/>
        <v>1060000</v>
      </c>
      <c r="N110" s="15">
        <f t="shared" si="20"/>
        <v>530000</v>
      </c>
      <c r="O110" s="3" t="s">
        <v>1324</v>
      </c>
    </row>
    <row r="111" spans="1:15" x14ac:dyDescent="0.2">
      <c r="A111" t="s">
        <v>8</v>
      </c>
      <c r="B111">
        <v>2023</v>
      </c>
      <c r="C111" s="3" t="s">
        <v>860</v>
      </c>
      <c r="D111" s="3" t="s">
        <v>861</v>
      </c>
      <c r="E111" t="s">
        <v>13</v>
      </c>
      <c r="F111" s="3"/>
      <c r="G111" s="3" t="s">
        <v>1371</v>
      </c>
      <c r="H111">
        <v>150000</v>
      </c>
      <c r="I111" s="3" t="s">
        <v>862</v>
      </c>
      <c r="J111">
        <v>1</v>
      </c>
      <c r="K111">
        <v>1</v>
      </c>
      <c r="L111" s="15">
        <f t="shared" si="18"/>
        <v>150000</v>
      </c>
      <c r="M111" s="15">
        <f t="shared" si="19"/>
        <v>150000</v>
      </c>
      <c r="N111" s="15">
        <f t="shared" si="20"/>
        <v>150000</v>
      </c>
      <c r="O111" s="3" t="s">
        <v>863</v>
      </c>
    </row>
    <row r="112" spans="1:15" x14ac:dyDescent="0.2">
      <c r="A112" t="s">
        <v>8</v>
      </c>
      <c r="B112">
        <v>2023</v>
      </c>
      <c r="C112" t="s">
        <v>211</v>
      </c>
      <c r="D112" t="s">
        <v>210</v>
      </c>
      <c r="E112" t="s">
        <v>0</v>
      </c>
      <c r="G112" s="3" t="s">
        <v>1371</v>
      </c>
      <c r="H112">
        <v>1200000</v>
      </c>
      <c r="I112" s="3" t="s">
        <v>879</v>
      </c>
      <c r="J112">
        <v>1</v>
      </c>
      <c r="K112">
        <v>2</v>
      </c>
      <c r="L112" s="15">
        <f t="shared" si="18"/>
        <v>1200000</v>
      </c>
      <c r="M112" s="15">
        <f t="shared" si="19"/>
        <v>2400000</v>
      </c>
      <c r="N112" s="15">
        <f t="shared" si="20"/>
        <v>1200000</v>
      </c>
      <c r="O112" s="3" t="s">
        <v>880</v>
      </c>
    </row>
    <row r="113" spans="1:15" x14ac:dyDescent="0.2">
      <c r="A113" t="s">
        <v>8</v>
      </c>
      <c r="B113">
        <v>2023</v>
      </c>
      <c r="C113" s="3" t="s">
        <v>874</v>
      </c>
      <c r="D113" s="3" t="s">
        <v>875</v>
      </c>
      <c r="E113" s="3" t="s">
        <v>13</v>
      </c>
      <c r="F113" s="3"/>
      <c r="G113" s="3" t="s">
        <v>1371</v>
      </c>
      <c r="H113">
        <v>54000</v>
      </c>
      <c r="I113" s="3" t="s">
        <v>881</v>
      </c>
      <c r="J113">
        <v>1</v>
      </c>
      <c r="K113">
        <v>1</v>
      </c>
      <c r="L113" s="15">
        <f t="shared" si="18"/>
        <v>54000</v>
      </c>
      <c r="M113" s="15">
        <f t="shared" si="19"/>
        <v>54000</v>
      </c>
      <c r="N113" s="15">
        <f t="shared" si="20"/>
        <v>54000</v>
      </c>
      <c r="O113" s="3" t="s">
        <v>1325</v>
      </c>
    </row>
    <row r="114" spans="1:15" x14ac:dyDescent="0.2">
      <c r="A114" t="s">
        <v>8</v>
      </c>
      <c r="B114">
        <v>2023</v>
      </c>
      <c r="C114" s="3" t="s">
        <v>858</v>
      </c>
      <c r="D114" t="s">
        <v>218</v>
      </c>
      <c r="E114" s="3" t="s">
        <v>0</v>
      </c>
      <c r="G114" s="3" t="s">
        <v>1371</v>
      </c>
      <c r="H114">
        <v>50000</v>
      </c>
      <c r="I114" s="3" t="s">
        <v>864</v>
      </c>
      <c r="J114">
        <v>3</v>
      </c>
      <c r="K114">
        <v>2</v>
      </c>
      <c r="L114" s="15">
        <f t="shared" si="18"/>
        <v>50000</v>
      </c>
      <c r="M114" s="15">
        <f t="shared" si="19"/>
        <v>100000</v>
      </c>
      <c r="N114" s="15">
        <f t="shared" si="20"/>
        <v>150000</v>
      </c>
      <c r="O114" s="3" t="s">
        <v>1321</v>
      </c>
    </row>
    <row r="115" spans="1:15" x14ac:dyDescent="0.2">
      <c r="A115" t="s">
        <v>8</v>
      </c>
      <c r="B115">
        <v>2023</v>
      </c>
      <c r="C115" t="s">
        <v>221</v>
      </c>
      <c r="D115" t="s">
        <v>222</v>
      </c>
      <c r="E115" t="s">
        <v>0</v>
      </c>
      <c r="G115" s="3" t="s">
        <v>1371</v>
      </c>
      <c r="H115">
        <v>12000</v>
      </c>
      <c r="I115" s="3" t="s">
        <v>877</v>
      </c>
      <c r="J115">
        <v>1</v>
      </c>
      <c r="K115">
        <v>2</v>
      </c>
      <c r="L115" s="15">
        <f t="shared" si="18"/>
        <v>12000</v>
      </c>
      <c r="M115" s="15">
        <f t="shared" si="19"/>
        <v>24000</v>
      </c>
      <c r="N115" s="15">
        <f t="shared" si="20"/>
        <v>12000</v>
      </c>
      <c r="O115" s="3" t="s">
        <v>878</v>
      </c>
    </row>
    <row r="116" spans="1:15" x14ac:dyDescent="0.2">
      <c r="A116" t="s">
        <v>8</v>
      </c>
      <c r="B116">
        <v>2022</v>
      </c>
      <c r="C116" t="s">
        <v>226</v>
      </c>
      <c r="D116" t="s">
        <v>225</v>
      </c>
      <c r="E116" t="s">
        <v>0</v>
      </c>
      <c r="G116" s="3" t="s">
        <v>1371</v>
      </c>
      <c r="H116">
        <v>3000000</v>
      </c>
      <c r="I116" s="3" t="s">
        <v>882</v>
      </c>
      <c r="J116">
        <v>1</v>
      </c>
      <c r="K116">
        <v>2</v>
      </c>
      <c r="L116" s="15">
        <f t="shared" si="18"/>
        <v>3000000</v>
      </c>
      <c r="M116" s="15">
        <f t="shared" si="19"/>
        <v>6000000</v>
      </c>
      <c r="N116" s="15">
        <f t="shared" si="20"/>
        <v>3000000</v>
      </c>
      <c r="O116" s="3" t="s">
        <v>883</v>
      </c>
    </row>
    <row r="117" spans="1:15" x14ac:dyDescent="0.2">
      <c r="A117" t="s">
        <v>8</v>
      </c>
      <c r="B117">
        <v>2023</v>
      </c>
      <c r="C117" t="s">
        <v>232</v>
      </c>
      <c r="D117" t="s">
        <v>230</v>
      </c>
      <c r="E117" t="s">
        <v>0</v>
      </c>
      <c r="G117" s="3" t="s">
        <v>1371</v>
      </c>
      <c r="H117">
        <v>70000</v>
      </c>
      <c r="I117" s="3" t="s">
        <v>869</v>
      </c>
      <c r="J117">
        <v>1</v>
      </c>
      <c r="K117">
        <v>2</v>
      </c>
      <c r="L117" s="15">
        <f t="shared" si="18"/>
        <v>70000</v>
      </c>
      <c r="M117" s="15">
        <f t="shared" si="19"/>
        <v>140000</v>
      </c>
      <c r="N117" s="15">
        <f t="shared" si="20"/>
        <v>70000</v>
      </c>
      <c r="O117" t="s">
        <v>1323</v>
      </c>
    </row>
    <row r="118" spans="1:15" x14ac:dyDescent="0.2">
      <c r="A118" t="s">
        <v>8</v>
      </c>
      <c r="B118">
        <v>2023</v>
      </c>
      <c r="C118" t="s">
        <v>233</v>
      </c>
      <c r="D118" t="s">
        <v>46</v>
      </c>
      <c r="E118" t="s">
        <v>0</v>
      </c>
      <c r="G118" s="3" t="s">
        <v>1371</v>
      </c>
      <c r="H118">
        <v>300000</v>
      </c>
      <c r="I118" s="3" t="s">
        <v>856</v>
      </c>
      <c r="J118">
        <v>1</v>
      </c>
      <c r="K118">
        <v>2</v>
      </c>
      <c r="L118" s="15">
        <f t="shared" si="18"/>
        <v>300000</v>
      </c>
      <c r="M118" s="15">
        <f t="shared" si="19"/>
        <v>600000</v>
      </c>
      <c r="N118" s="15">
        <f t="shared" si="20"/>
        <v>300000</v>
      </c>
      <c r="O118" s="3" t="s">
        <v>1316</v>
      </c>
    </row>
    <row r="119" spans="1:15" x14ac:dyDescent="0.2">
      <c r="A119" t="s">
        <v>8</v>
      </c>
      <c r="B119">
        <v>2023</v>
      </c>
      <c r="C119" s="3" t="s">
        <v>1317</v>
      </c>
      <c r="D119" s="3" t="s">
        <v>1318</v>
      </c>
      <c r="E119" s="3" t="s">
        <v>0</v>
      </c>
      <c r="F119" s="3"/>
      <c r="G119" s="3" t="s">
        <v>1371</v>
      </c>
      <c r="H119">
        <v>18000</v>
      </c>
      <c r="I119" s="3" t="s">
        <v>1320</v>
      </c>
      <c r="J119">
        <v>3</v>
      </c>
      <c r="K119">
        <v>2</v>
      </c>
      <c r="L119" s="15">
        <f t="shared" si="18"/>
        <v>18000</v>
      </c>
      <c r="M119" s="15">
        <f t="shared" si="19"/>
        <v>36000</v>
      </c>
      <c r="N119" s="15">
        <f t="shared" si="20"/>
        <v>54000</v>
      </c>
      <c r="O119" s="3" t="s">
        <v>1319</v>
      </c>
    </row>
    <row r="120" spans="1:15" x14ac:dyDescent="0.2">
      <c r="C120" s="3"/>
      <c r="D120" s="3"/>
      <c r="E120" s="3"/>
      <c r="F120" s="3"/>
    </row>
    <row r="121" spans="1:15" ht="12" x14ac:dyDescent="0.25">
      <c r="I121" t="s">
        <v>194</v>
      </c>
      <c r="J121" t="s">
        <v>48</v>
      </c>
      <c r="K121">
        <f>SUMPRODUCT(H109:H119,K109:K119)/SUM(H109:H119)</f>
        <v>1.8803535010197145</v>
      </c>
      <c r="L121" s="4" t="s">
        <v>0</v>
      </c>
    </row>
    <row r="123" spans="1:15" x14ac:dyDescent="0.2">
      <c r="A123" t="s">
        <v>240</v>
      </c>
      <c r="H123" t="s">
        <v>587</v>
      </c>
    </row>
    <row r="124" spans="1:15" x14ac:dyDescent="0.2">
      <c r="A124" t="s">
        <v>4</v>
      </c>
      <c r="B124">
        <v>2022</v>
      </c>
      <c r="C124" s="3" t="s">
        <v>984</v>
      </c>
      <c r="D124" s="3" t="s">
        <v>985</v>
      </c>
      <c r="E124" t="s">
        <v>0</v>
      </c>
      <c r="F124" s="3"/>
      <c r="G124" s="3" t="s">
        <v>1371</v>
      </c>
      <c r="H124">
        <v>2250000</v>
      </c>
      <c r="I124" s="3" t="s">
        <v>987</v>
      </c>
      <c r="J124">
        <v>1</v>
      </c>
      <c r="K124">
        <v>2</v>
      </c>
      <c r="L124" s="15">
        <f>IF(ISBLANK(K124),0,H124)</f>
        <v>2250000</v>
      </c>
      <c r="M124" s="15">
        <f>K124*H124</f>
        <v>4500000</v>
      </c>
      <c r="N124" s="15">
        <f>J124*H124</f>
        <v>2250000</v>
      </c>
      <c r="O124" s="3" t="s">
        <v>986</v>
      </c>
    </row>
    <row r="125" spans="1:15" ht="12" x14ac:dyDescent="0.25">
      <c r="O125" s="4"/>
    </row>
    <row r="126" spans="1:15" ht="12" x14ac:dyDescent="0.25">
      <c r="L126" s="4" t="s">
        <v>0</v>
      </c>
    </row>
    <row r="128" spans="1:15" x14ac:dyDescent="0.2">
      <c r="A128" t="s">
        <v>244</v>
      </c>
      <c r="H128" t="s">
        <v>248</v>
      </c>
    </row>
    <row r="129" spans="1:15" x14ac:dyDescent="0.2">
      <c r="A129" t="s">
        <v>4</v>
      </c>
      <c r="B129">
        <v>2022</v>
      </c>
      <c r="C129" t="s">
        <v>246</v>
      </c>
      <c r="D129" t="s">
        <v>118</v>
      </c>
      <c r="E129" t="s">
        <v>0</v>
      </c>
      <c r="G129" t="s">
        <v>137</v>
      </c>
      <c r="H129">
        <v>100000</v>
      </c>
      <c r="I129" t="s">
        <v>1149</v>
      </c>
      <c r="J129">
        <v>1</v>
      </c>
      <c r="K129">
        <v>2</v>
      </c>
      <c r="L129" s="15">
        <f t="shared" ref="L129:L130" si="21">IF(ISBLANK(K129),0,H129)</f>
        <v>100000</v>
      </c>
      <c r="M129" s="15">
        <f t="shared" ref="M129:M130" si="22">K129*H129</f>
        <v>200000</v>
      </c>
      <c r="N129" s="15">
        <f t="shared" ref="N129:N130" si="23">J129*H129</f>
        <v>100000</v>
      </c>
      <c r="O129" s="3" t="s">
        <v>1433</v>
      </c>
    </row>
    <row r="130" spans="1:15" x14ac:dyDescent="0.2">
      <c r="A130" t="s">
        <v>4</v>
      </c>
      <c r="B130">
        <v>2021</v>
      </c>
      <c r="C130" s="3" t="s">
        <v>991</v>
      </c>
      <c r="D130" t="s">
        <v>105</v>
      </c>
      <c r="E130" t="s">
        <v>25</v>
      </c>
      <c r="G130" t="s">
        <v>137</v>
      </c>
      <c r="H130">
        <v>5000</v>
      </c>
      <c r="I130" t="s">
        <v>1150</v>
      </c>
      <c r="J130">
        <v>6</v>
      </c>
      <c r="K130">
        <v>3</v>
      </c>
      <c r="L130" s="15">
        <f t="shared" si="21"/>
        <v>5000</v>
      </c>
      <c r="M130" s="15">
        <f t="shared" si="22"/>
        <v>15000</v>
      </c>
      <c r="N130" s="15">
        <f t="shared" si="23"/>
        <v>30000</v>
      </c>
      <c r="O130" s="3" t="s">
        <v>1151</v>
      </c>
    </row>
    <row r="131" spans="1:15" x14ac:dyDescent="0.2">
      <c r="C131" s="3"/>
    </row>
    <row r="132" spans="1:15" ht="12" x14ac:dyDescent="0.25">
      <c r="C132" s="3"/>
      <c r="L132" s="4" t="s">
        <v>0</v>
      </c>
    </row>
    <row r="134" spans="1:15" x14ac:dyDescent="0.2">
      <c r="A134" t="s">
        <v>299</v>
      </c>
      <c r="H134" t="s">
        <v>248</v>
      </c>
    </row>
    <row r="135" spans="1:15" x14ac:dyDescent="0.2">
      <c r="A135" t="s">
        <v>11</v>
      </c>
      <c r="B135">
        <v>2020</v>
      </c>
      <c r="C135" t="s">
        <v>247</v>
      </c>
      <c r="D135" t="s">
        <v>38</v>
      </c>
      <c r="E135" t="s">
        <v>25</v>
      </c>
      <c r="G135" t="s">
        <v>137</v>
      </c>
      <c r="H135">
        <v>20000</v>
      </c>
      <c r="I135" t="s">
        <v>1152</v>
      </c>
      <c r="J135">
        <v>1</v>
      </c>
      <c r="K135">
        <v>3</v>
      </c>
      <c r="L135" s="15">
        <f t="shared" ref="L135:L137" si="24">IF(ISBLANK(K135),0,H135)</f>
        <v>20000</v>
      </c>
      <c r="M135" s="15">
        <f t="shared" ref="M135:M137" si="25">K135*H135</f>
        <v>60000</v>
      </c>
      <c r="N135" s="15">
        <f t="shared" ref="N135:N137" si="26">J135*H135</f>
        <v>20000</v>
      </c>
      <c r="O135" t="s">
        <v>601</v>
      </c>
    </row>
    <row r="136" spans="1:15" x14ac:dyDescent="0.2">
      <c r="A136" t="s">
        <v>11</v>
      </c>
      <c r="B136">
        <v>2021</v>
      </c>
      <c r="C136" t="s">
        <v>252</v>
      </c>
      <c r="D136" t="s">
        <v>251</v>
      </c>
      <c r="E136" t="s">
        <v>25</v>
      </c>
      <c r="G136" t="s">
        <v>137</v>
      </c>
      <c r="H136">
        <v>2000</v>
      </c>
      <c r="I136" t="s">
        <v>1153</v>
      </c>
      <c r="J136">
        <v>6</v>
      </c>
      <c r="K136">
        <v>3</v>
      </c>
      <c r="L136" s="15">
        <f t="shared" si="24"/>
        <v>2000</v>
      </c>
      <c r="M136" s="15">
        <f t="shared" si="25"/>
        <v>6000</v>
      </c>
      <c r="N136" s="15">
        <f t="shared" si="26"/>
        <v>12000</v>
      </c>
      <c r="O136" t="s">
        <v>602</v>
      </c>
    </row>
    <row r="137" spans="1:15" x14ac:dyDescent="0.2">
      <c r="A137" t="s">
        <v>11</v>
      </c>
      <c r="B137">
        <v>2023</v>
      </c>
      <c r="C137" s="3" t="s">
        <v>1003</v>
      </c>
      <c r="D137" t="s">
        <v>253</v>
      </c>
      <c r="E137" s="3" t="s">
        <v>13</v>
      </c>
      <c r="G137" t="s">
        <v>137</v>
      </c>
      <c r="H137">
        <v>6000</v>
      </c>
      <c r="I137" s="3" t="s">
        <v>1004</v>
      </c>
      <c r="J137">
        <v>1</v>
      </c>
      <c r="K137">
        <v>1</v>
      </c>
      <c r="L137" s="15">
        <f t="shared" si="24"/>
        <v>6000</v>
      </c>
      <c r="M137" s="15">
        <f t="shared" si="25"/>
        <v>6000</v>
      </c>
      <c r="N137" s="15">
        <f t="shared" si="26"/>
        <v>6000</v>
      </c>
      <c r="O137" s="3" t="s">
        <v>1361</v>
      </c>
    </row>
    <row r="139" spans="1:15" ht="12" x14ac:dyDescent="0.25">
      <c r="I139" t="s">
        <v>255</v>
      </c>
      <c r="J139" t="s">
        <v>48</v>
      </c>
      <c r="K139">
        <f>SUMPRODUCT(H135:H137,K135:K137)/SUM(H135:H137)</f>
        <v>2.5714285714285716</v>
      </c>
      <c r="L139" s="4" t="s">
        <v>25</v>
      </c>
    </row>
    <row r="141" spans="1:15" x14ac:dyDescent="0.2">
      <c r="A141" t="s">
        <v>258</v>
      </c>
      <c r="H141" t="s">
        <v>17</v>
      </c>
    </row>
    <row r="142" spans="1:15" x14ac:dyDescent="0.2">
      <c r="A142" t="s">
        <v>4</v>
      </c>
      <c r="C142" s="3" t="s">
        <v>988</v>
      </c>
      <c r="D142" t="s">
        <v>38</v>
      </c>
      <c r="E142" t="s">
        <v>25</v>
      </c>
      <c r="G142" t="s">
        <v>1438</v>
      </c>
      <c r="H142">
        <v>1200000</v>
      </c>
      <c r="L142" s="15">
        <f>IF(ISBLANK(K142),0,H142)</f>
        <v>0</v>
      </c>
      <c r="M142" s="15">
        <f>K142*H142</f>
        <v>0</v>
      </c>
      <c r="N142" s="15">
        <f>J142*H142</f>
        <v>0</v>
      </c>
      <c r="O142" s="3" t="s">
        <v>990</v>
      </c>
    </row>
    <row r="144" spans="1:15" ht="12" x14ac:dyDescent="0.25">
      <c r="L144" s="4" t="s">
        <v>25</v>
      </c>
    </row>
    <row r="145" spans="1:15" x14ac:dyDescent="0.2">
      <c r="A145" t="s">
        <v>262</v>
      </c>
      <c r="H145" s="3" t="s">
        <v>1371</v>
      </c>
    </row>
    <row r="146" spans="1:15" x14ac:dyDescent="0.2">
      <c r="A146" t="s">
        <v>4</v>
      </c>
      <c r="B146">
        <v>2023</v>
      </c>
      <c r="C146" t="s">
        <v>263</v>
      </c>
      <c r="D146" t="s">
        <v>38</v>
      </c>
      <c r="E146" s="3" t="s">
        <v>25</v>
      </c>
      <c r="G146" s="3" t="s">
        <v>1371</v>
      </c>
      <c r="H146">
        <v>220000</v>
      </c>
      <c r="I146" t="s">
        <v>1023</v>
      </c>
      <c r="J146">
        <v>1</v>
      </c>
      <c r="K146">
        <v>3</v>
      </c>
      <c r="L146" s="15">
        <f t="shared" ref="L146:L149" si="27">IF(ISBLANK(K146),0,H146)</f>
        <v>220000</v>
      </c>
      <c r="M146" s="15">
        <f t="shared" ref="M146:M149" si="28">K146*H146</f>
        <v>660000</v>
      </c>
      <c r="N146" s="15">
        <f t="shared" ref="N146:N149" si="29">J146*H146</f>
        <v>220000</v>
      </c>
      <c r="O146" s="3" t="s">
        <v>1370</v>
      </c>
    </row>
    <row r="147" spans="1:15" x14ac:dyDescent="0.2">
      <c r="A147" t="s">
        <v>4</v>
      </c>
      <c r="B147">
        <v>2022</v>
      </c>
      <c r="C147" t="s">
        <v>1145</v>
      </c>
      <c r="D147" t="s">
        <v>923</v>
      </c>
      <c r="E147" t="s">
        <v>0</v>
      </c>
      <c r="G147" s="3" t="s">
        <v>1371</v>
      </c>
      <c r="H147">
        <v>41000</v>
      </c>
      <c r="I147" t="s">
        <v>1146</v>
      </c>
      <c r="J147">
        <v>1</v>
      </c>
      <c r="K147">
        <v>2</v>
      </c>
      <c r="L147" s="15">
        <f t="shared" si="27"/>
        <v>41000</v>
      </c>
      <c r="M147" s="15">
        <f t="shared" si="28"/>
        <v>82000</v>
      </c>
      <c r="N147" s="15">
        <f t="shared" si="29"/>
        <v>41000</v>
      </c>
      <c r="O147" t="s">
        <v>1147</v>
      </c>
    </row>
    <row r="148" spans="1:15" x14ac:dyDescent="0.2">
      <c r="A148" t="s">
        <v>4</v>
      </c>
      <c r="B148">
        <v>2023</v>
      </c>
      <c r="C148" t="s">
        <v>269</v>
      </c>
      <c r="D148" t="s">
        <v>46</v>
      </c>
      <c r="E148" t="s">
        <v>0</v>
      </c>
      <c r="G148" s="3" t="s">
        <v>1371</v>
      </c>
      <c r="H148">
        <v>65000</v>
      </c>
      <c r="I148" t="s">
        <v>1027</v>
      </c>
      <c r="J148">
        <v>1</v>
      </c>
      <c r="K148">
        <v>2</v>
      </c>
      <c r="L148" s="15">
        <f t="shared" si="27"/>
        <v>65000</v>
      </c>
      <c r="M148" s="15">
        <f t="shared" si="28"/>
        <v>130000</v>
      </c>
      <c r="N148" s="15">
        <f t="shared" si="29"/>
        <v>65000</v>
      </c>
      <c r="O148" s="3" t="s">
        <v>1373</v>
      </c>
    </row>
    <row r="149" spans="1:15" x14ac:dyDescent="0.2">
      <c r="A149" t="s">
        <v>4</v>
      </c>
      <c r="B149">
        <v>2023</v>
      </c>
      <c r="C149" t="s">
        <v>273</v>
      </c>
      <c r="D149" t="s">
        <v>272</v>
      </c>
      <c r="E149" t="s">
        <v>0</v>
      </c>
      <c r="G149" s="3" t="s">
        <v>1371</v>
      </c>
      <c r="H149">
        <v>150000</v>
      </c>
      <c r="I149" t="s">
        <v>1026</v>
      </c>
      <c r="J149">
        <v>1</v>
      </c>
      <c r="K149">
        <v>2</v>
      </c>
      <c r="L149" s="15">
        <f t="shared" si="27"/>
        <v>150000</v>
      </c>
      <c r="M149" s="15">
        <f t="shared" si="28"/>
        <v>300000</v>
      </c>
      <c r="N149" s="15">
        <f t="shared" si="29"/>
        <v>150000</v>
      </c>
      <c r="O149" s="3" t="s">
        <v>1372</v>
      </c>
    </row>
    <row r="152" spans="1:15" ht="12" x14ac:dyDescent="0.25">
      <c r="I152" t="s">
        <v>271</v>
      </c>
      <c r="J152" t="s">
        <v>48</v>
      </c>
      <c r="K152">
        <f>SUMPRODUCT(H146:H149,K146:K149)/SUM(H146:H149)</f>
        <v>2.46218487394958</v>
      </c>
      <c r="L152" s="4" t="s">
        <v>0</v>
      </c>
    </row>
    <row r="154" spans="1:15" x14ac:dyDescent="0.2">
      <c r="A154" t="s">
        <v>277</v>
      </c>
      <c r="H154" s="3" t="s">
        <v>1365</v>
      </c>
    </row>
    <row r="155" spans="1:15" x14ac:dyDescent="0.2">
      <c r="A155" t="s">
        <v>4</v>
      </c>
      <c r="B155">
        <v>2023</v>
      </c>
      <c r="C155" t="s">
        <v>1154</v>
      </c>
      <c r="D155" t="s">
        <v>1155</v>
      </c>
      <c r="E155" t="s">
        <v>13</v>
      </c>
      <c r="G155" s="3" t="s">
        <v>1371</v>
      </c>
      <c r="H155">
        <v>50000</v>
      </c>
      <c r="I155" t="s">
        <v>1156</v>
      </c>
      <c r="J155">
        <v>1</v>
      </c>
      <c r="K155">
        <v>1</v>
      </c>
      <c r="L155" s="15">
        <f t="shared" ref="L155:L161" si="30">IF(ISBLANK(K155),0,H155)</f>
        <v>50000</v>
      </c>
      <c r="M155" s="15">
        <f t="shared" ref="M155:M161" si="31">K155*H155</f>
        <v>50000</v>
      </c>
      <c r="N155" s="15">
        <f t="shared" ref="N155:N161" si="32">J155*H155</f>
        <v>50000</v>
      </c>
      <c r="O155" s="3" t="s">
        <v>1367</v>
      </c>
    </row>
    <row r="156" spans="1:15" x14ac:dyDescent="0.2">
      <c r="A156" t="s">
        <v>4</v>
      </c>
      <c r="B156">
        <v>2023</v>
      </c>
      <c r="C156" t="s">
        <v>1035</v>
      </c>
      <c r="D156" t="s">
        <v>282</v>
      </c>
      <c r="E156" t="s">
        <v>0</v>
      </c>
      <c r="G156" s="3" t="s">
        <v>1371</v>
      </c>
      <c r="H156">
        <v>150000</v>
      </c>
      <c r="I156" t="s">
        <v>1162</v>
      </c>
      <c r="J156">
        <v>1</v>
      </c>
      <c r="K156">
        <v>2</v>
      </c>
      <c r="L156" s="15">
        <f t="shared" si="30"/>
        <v>150000</v>
      </c>
      <c r="M156" s="15">
        <f t="shared" si="31"/>
        <v>300000</v>
      </c>
      <c r="N156" s="15">
        <f t="shared" si="32"/>
        <v>150000</v>
      </c>
      <c r="O156" s="3" t="s">
        <v>1368</v>
      </c>
    </row>
    <row r="157" spans="1:15" x14ac:dyDescent="0.2">
      <c r="A157" t="s">
        <v>4</v>
      </c>
      <c r="B157">
        <v>2023</v>
      </c>
      <c r="C157" t="s">
        <v>286</v>
      </c>
      <c r="D157" t="s">
        <v>96</v>
      </c>
      <c r="E157" t="s">
        <v>13</v>
      </c>
      <c r="G157" s="3" t="s">
        <v>1371</v>
      </c>
      <c r="H157">
        <v>16000</v>
      </c>
      <c r="I157" t="s">
        <v>1161</v>
      </c>
      <c r="J157">
        <v>1</v>
      </c>
      <c r="K157">
        <v>1</v>
      </c>
      <c r="L157" s="15">
        <f t="shared" si="30"/>
        <v>16000</v>
      </c>
      <c r="M157" s="15">
        <f t="shared" si="31"/>
        <v>16000</v>
      </c>
      <c r="N157" s="15">
        <f t="shared" si="32"/>
        <v>16000</v>
      </c>
      <c r="O157" s="3" t="s">
        <v>1366</v>
      </c>
    </row>
    <row r="158" spans="1:15" x14ac:dyDescent="0.2">
      <c r="A158" t="s">
        <v>4</v>
      </c>
      <c r="B158">
        <v>2023</v>
      </c>
      <c r="C158" t="s">
        <v>289</v>
      </c>
      <c r="D158" t="s">
        <v>165</v>
      </c>
      <c r="E158" t="s">
        <v>0</v>
      </c>
      <c r="G158" s="3" t="s">
        <v>1371</v>
      </c>
      <c r="H158">
        <v>10000</v>
      </c>
      <c r="I158" t="s">
        <v>1160</v>
      </c>
      <c r="J158">
        <v>3</v>
      </c>
      <c r="K158">
        <v>2</v>
      </c>
      <c r="L158" s="15">
        <f t="shared" si="30"/>
        <v>10000</v>
      </c>
      <c r="M158" s="15">
        <f t="shared" si="31"/>
        <v>20000</v>
      </c>
      <c r="N158" s="15">
        <f t="shared" si="32"/>
        <v>30000</v>
      </c>
      <c r="O158" s="3" t="s">
        <v>1362</v>
      </c>
    </row>
    <row r="159" spans="1:15" x14ac:dyDescent="0.2">
      <c r="A159" t="s">
        <v>4</v>
      </c>
      <c r="B159">
        <v>2023</v>
      </c>
      <c r="C159" t="s">
        <v>1032</v>
      </c>
      <c r="D159" t="s">
        <v>293</v>
      </c>
      <c r="E159" t="s">
        <v>25</v>
      </c>
      <c r="G159" s="3" t="s">
        <v>1371</v>
      </c>
      <c r="H159">
        <v>1000</v>
      </c>
      <c r="I159" t="s">
        <v>1159</v>
      </c>
      <c r="J159">
        <v>6</v>
      </c>
      <c r="K159">
        <v>3</v>
      </c>
      <c r="L159" s="15">
        <f t="shared" si="30"/>
        <v>1000</v>
      </c>
      <c r="M159" s="15">
        <f t="shared" si="31"/>
        <v>3000</v>
      </c>
      <c r="N159" s="15">
        <f t="shared" si="32"/>
        <v>6000</v>
      </c>
      <c r="O159" s="3" t="s">
        <v>1364</v>
      </c>
    </row>
    <row r="160" spans="1:15" x14ac:dyDescent="0.2">
      <c r="A160" t="s">
        <v>4</v>
      </c>
      <c r="B160">
        <v>2023</v>
      </c>
      <c r="C160" t="s">
        <v>1029</v>
      </c>
      <c r="D160" t="s">
        <v>105</v>
      </c>
      <c r="E160" t="s">
        <v>0</v>
      </c>
      <c r="G160" s="3" t="s">
        <v>1371</v>
      </c>
      <c r="H160">
        <v>25000</v>
      </c>
      <c r="I160" t="s">
        <v>1030</v>
      </c>
      <c r="J160">
        <v>1</v>
      </c>
      <c r="K160">
        <v>2</v>
      </c>
      <c r="L160" s="15">
        <f t="shared" si="30"/>
        <v>25000</v>
      </c>
      <c r="M160" s="15">
        <f t="shared" si="31"/>
        <v>50000</v>
      </c>
      <c r="N160" s="15">
        <f t="shared" si="32"/>
        <v>25000</v>
      </c>
      <c r="O160" s="3" t="s">
        <v>1363</v>
      </c>
    </row>
    <row r="161" spans="1:15" x14ac:dyDescent="0.2">
      <c r="A161" t="s">
        <v>4</v>
      </c>
      <c r="B161">
        <v>2023</v>
      </c>
      <c r="C161" t="s">
        <v>1036</v>
      </c>
      <c r="D161" t="s">
        <v>494</v>
      </c>
      <c r="E161" s="3" t="s">
        <v>0</v>
      </c>
      <c r="G161" s="3" t="s">
        <v>1371</v>
      </c>
      <c r="H161">
        <v>3000</v>
      </c>
      <c r="I161" t="s">
        <v>1163</v>
      </c>
      <c r="J161">
        <v>3</v>
      </c>
      <c r="K161">
        <v>2</v>
      </c>
      <c r="L161" s="15">
        <f t="shared" si="30"/>
        <v>3000</v>
      </c>
      <c r="M161" s="15">
        <f t="shared" si="31"/>
        <v>6000</v>
      </c>
      <c r="N161" s="15">
        <f t="shared" si="32"/>
        <v>9000</v>
      </c>
      <c r="O161" s="3" t="s">
        <v>1369</v>
      </c>
    </row>
    <row r="163" spans="1:15" ht="12" x14ac:dyDescent="0.25">
      <c r="I163" t="s">
        <v>14</v>
      </c>
      <c r="J163" t="s">
        <v>48</v>
      </c>
      <c r="K163">
        <f>SUMPRODUCT(H155:H161,K155:K161)/(SUM(H155:H161)-SUMIF(E155:E161, "~?", H155:H161))</f>
        <v>1.7450980392156863</v>
      </c>
      <c r="L163" s="10" t="s">
        <v>59</v>
      </c>
    </row>
    <row r="165" spans="1:15" x14ac:dyDescent="0.2">
      <c r="A165" t="s">
        <v>300</v>
      </c>
      <c r="H165" t="s">
        <v>248</v>
      </c>
    </row>
    <row r="166" spans="1:15" x14ac:dyDescent="0.2">
      <c r="A166" t="s">
        <v>7</v>
      </c>
      <c r="B166">
        <v>2021</v>
      </c>
      <c r="C166" t="s">
        <v>1175</v>
      </c>
      <c r="D166" t="s">
        <v>915</v>
      </c>
      <c r="E166" s="3" t="s">
        <v>0</v>
      </c>
      <c r="G166" t="s">
        <v>137</v>
      </c>
      <c r="H166">
        <v>50000</v>
      </c>
      <c r="I166" t="s">
        <v>1177</v>
      </c>
      <c r="J166">
        <v>1</v>
      </c>
      <c r="K166">
        <v>2</v>
      </c>
      <c r="L166" s="15">
        <f t="shared" ref="L166:L172" si="33">IF(ISBLANK(K166),0,H166)</f>
        <v>50000</v>
      </c>
      <c r="M166" s="15">
        <f t="shared" ref="M166:M172" si="34">K166*H166</f>
        <v>100000</v>
      </c>
      <c r="N166" s="15">
        <f t="shared" ref="N166:N172" si="35">J166*H166</f>
        <v>50000</v>
      </c>
      <c r="O166" s="3" t="s">
        <v>1435</v>
      </c>
    </row>
    <row r="167" spans="1:15" x14ac:dyDescent="0.2">
      <c r="A167" t="s">
        <v>7</v>
      </c>
      <c r="B167">
        <v>2023</v>
      </c>
      <c r="C167" t="s">
        <v>1037</v>
      </c>
      <c r="D167" t="s">
        <v>304</v>
      </c>
      <c r="E167" t="s">
        <v>13</v>
      </c>
      <c r="G167" t="s">
        <v>137</v>
      </c>
      <c r="H167">
        <v>11000</v>
      </c>
      <c r="I167" t="s">
        <v>1042</v>
      </c>
      <c r="J167">
        <v>1</v>
      </c>
      <c r="K167">
        <v>1</v>
      </c>
      <c r="L167" s="15">
        <f t="shared" si="33"/>
        <v>11000</v>
      </c>
      <c r="M167" s="15">
        <f t="shared" si="34"/>
        <v>11000</v>
      </c>
      <c r="N167" s="15">
        <f t="shared" si="35"/>
        <v>11000</v>
      </c>
      <c r="O167" t="s">
        <v>1343</v>
      </c>
    </row>
    <row r="168" spans="1:15" x14ac:dyDescent="0.2">
      <c r="A168" t="s">
        <v>7</v>
      </c>
      <c r="B168">
        <v>2023</v>
      </c>
      <c r="C168" t="s">
        <v>1038</v>
      </c>
      <c r="D168" t="s">
        <v>310</v>
      </c>
      <c r="E168" t="s">
        <v>13</v>
      </c>
      <c r="G168" t="s">
        <v>137</v>
      </c>
      <c r="H168">
        <v>7000</v>
      </c>
      <c r="I168" t="s">
        <v>1041</v>
      </c>
      <c r="J168">
        <v>3</v>
      </c>
      <c r="K168">
        <v>1</v>
      </c>
      <c r="L168" s="15">
        <f t="shared" si="33"/>
        <v>7000</v>
      </c>
      <c r="M168" s="15">
        <f t="shared" si="34"/>
        <v>7000</v>
      </c>
      <c r="N168" s="15">
        <f t="shared" si="35"/>
        <v>21000</v>
      </c>
      <c r="O168" t="s">
        <v>1344</v>
      </c>
    </row>
    <row r="169" spans="1:15" x14ac:dyDescent="0.2">
      <c r="A169" t="s">
        <v>7</v>
      </c>
      <c r="B169">
        <v>2023</v>
      </c>
      <c r="C169" t="s">
        <v>1043</v>
      </c>
      <c r="D169" t="s">
        <v>320</v>
      </c>
      <c r="E169" t="s">
        <v>0</v>
      </c>
      <c r="G169" t="s">
        <v>137</v>
      </c>
      <c r="H169">
        <v>40000</v>
      </c>
      <c r="I169" t="s">
        <v>1045</v>
      </c>
      <c r="J169">
        <v>1</v>
      </c>
      <c r="K169">
        <v>2</v>
      </c>
      <c r="L169" s="15">
        <f t="shared" si="33"/>
        <v>40000</v>
      </c>
      <c r="M169" s="15">
        <f t="shared" si="34"/>
        <v>80000</v>
      </c>
      <c r="N169" s="15">
        <f t="shared" si="35"/>
        <v>40000</v>
      </c>
      <c r="O169" t="s">
        <v>1352</v>
      </c>
    </row>
    <row r="170" spans="1:15" x14ac:dyDescent="0.2">
      <c r="A170" t="s">
        <v>7</v>
      </c>
      <c r="B170">
        <v>2022</v>
      </c>
      <c r="C170" t="s">
        <v>1178</v>
      </c>
      <c r="D170" t="s">
        <v>915</v>
      </c>
      <c r="E170" t="s">
        <v>13</v>
      </c>
      <c r="G170" t="s">
        <v>137</v>
      </c>
      <c r="H170">
        <v>20000</v>
      </c>
      <c r="I170" t="s">
        <v>1179</v>
      </c>
      <c r="J170">
        <v>1</v>
      </c>
      <c r="K170">
        <v>1</v>
      </c>
      <c r="L170" s="15">
        <f t="shared" si="33"/>
        <v>20000</v>
      </c>
      <c r="M170" s="15">
        <f t="shared" si="34"/>
        <v>20000</v>
      </c>
      <c r="N170" s="15">
        <f t="shared" si="35"/>
        <v>20000</v>
      </c>
      <c r="O170" s="3" t="s">
        <v>1434</v>
      </c>
    </row>
    <row r="171" spans="1:15" x14ac:dyDescent="0.2">
      <c r="A171" t="s">
        <v>7</v>
      </c>
      <c r="B171">
        <v>2023</v>
      </c>
      <c r="C171" t="s">
        <v>1348</v>
      </c>
      <c r="D171" t="s">
        <v>1345</v>
      </c>
      <c r="E171" t="s">
        <v>13</v>
      </c>
      <c r="G171" t="s">
        <v>137</v>
      </c>
      <c r="H171">
        <v>30000</v>
      </c>
      <c r="I171" t="s">
        <v>1346</v>
      </c>
      <c r="J171">
        <v>2</v>
      </c>
      <c r="K171">
        <v>1</v>
      </c>
      <c r="L171" s="15">
        <f t="shared" si="33"/>
        <v>30000</v>
      </c>
      <c r="M171" s="15">
        <f t="shared" si="34"/>
        <v>30000</v>
      </c>
      <c r="N171" s="15">
        <f t="shared" si="35"/>
        <v>60000</v>
      </c>
      <c r="O171" t="s">
        <v>1347</v>
      </c>
    </row>
    <row r="172" spans="1:15" x14ac:dyDescent="0.2">
      <c r="A172" t="s">
        <v>7</v>
      </c>
      <c r="B172">
        <v>2023</v>
      </c>
      <c r="C172" t="s">
        <v>1349</v>
      </c>
      <c r="D172" t="s">
        <v>1345</v>
      </c>
      <c r="E172" t="s">
        <v>13</v>
      </c>
      <c r="G172" t="s">
        <v>137</v>
      </c>
      <c r="H172">
        <v>30000</v>
      </c>
      <c r="I172" t="s">
        <v>1350</v>
      </c>
      <c r="J172">
        <v>3</v>
      </c>
      <c r="K172">
        <v>1</v>
      </c>
      <c r="L172" s="15">
        <f t="shared" si="33"/>
        <v>30000</v>
      </c>
      <c r="M172" s="15">
        <f t="shared" si="34"/>
        <v>30000</v>
      </c>
      <c r="N172" s="15">
        <f t="shared" si="35"/>
        <v>90000</v>
      </c>
      <c r="O172" t="s">
        <v>1351</v>
      </c>
    </row>
    <row r="174" spans="1:15" ht="12" x14ac:dyDescent="0.25">
      <c r="I174" t="s">
        <v>325</v>
      </c>
      <c r="J174" t="s">
        <v>48</v>
      </c>
      <c r="K174">
        <f>SUMPRODUCT(H166:H170,K166:K170)/(SUM(H166:H170)-SUMIF(E166:E170, "~?", H166:H170))</f>
        <v>1.703125</v>
      </c>
      <c r="L174" s="10" t="s">
        <v>0</v>
      </c>
    </row>
    <row r="176" spans="1:15" x14ac:dyDescent="0.2">
      <c r="A176" t="s">
        <v>326</v>
      </c>
      <c r="H176" t="s">
        <v>1168</v>
      </c>
    </row>
    <row r="177" spans="1:15" x14ac:dyDescent="0.2">
      <c r="A177" t="s">
        <v>8</v>
      </c>
      <c r="B177">
        <v>2022</v>
      </c>
      <c r="C177" t="s">
        <v>1050</v>
      </c>
      <c r="D177" t="s">
        <v>1017</v>
      </c>
      <c r="E177" t="s">
        <v>0</v>
      </c>
      <c r="G177" s="3" t="s">
        <v>1439</v>
      </c>
      <c r="H177">
        <v>250000</v>
      </c>
      <c r="I177" t="s">
        <v>1174</v>
      </c>
      <c r="J177">
        <v>1</v>
      </c>
      <c r="K177">
        <v>2</v>
      </c>
      <c r="L177" s="15">
        <f t="shared" ref="L177:L179" si="36">IF(ISBLANK(K177),0,H177)</f>
        <v>250000</v>
      </c>
      <c r="M177" s="15">
        <f t="shared" ref="M177:M179" si="37">K177*H177</f>
        <v>500000</v>
      </c>
      <c r="N177" s="15">
        <f t="shared" ref="N177:N179" si="38">J177*H177</f>
        <v>250000</v>
      </c>
      <c r="O177" t="s">
        <v>1051</v>
      </c>
    </row>
    <row r="178" spans="1:15" x14ac:dyDescent="0.2">
      <c r="A178" t="s">
        <v>8</v>
      </c>
      <c r="B178">
        <v>2022</v>
      </c>
      <c r="C178" t="s">
        <v>1171</v>
      </c>
      <c r="D178" t="s">
        <v>1172</v>
      </c>
      <c r="E178" t="s">
        <v>0</v>
      </c>
      <c r="G178" s="3" t="s">
        <v>1439</v>
      </c>
      <c r="H178">
        <v>78000</v>
      </c>
      <c r="I178" t="s">
        <v>1173</v>
      </c>
      <c r="J178">
        <v>1</v>
      </c>
      <c r="K178">
        <v>1.5</v>
      </c>
      <c r="L178" s="15">
        <f t="shared" si="36"/>
        <v>78000</v>
      </c>
      <c r="M178" s="15">
        <f t="shared" si="37"/>
        <v>117000</v>
      </c>
      <c r="N178" s="15">
        <f t="shared" si="38"/>
        <v>78000</v>
      </c>
      <c r="O178" s="3" t="s">
        <v>1437</v>
      </c>
    </row>
    <row r="179" spans="1:15" x14ac:dyDescent="0.2">
      <c r="A179" t="s">
        <v>8</v>
      </c>
      <c r="B179">
        <v>2022</v>
      </c>
      <c r="C179" t="s">
        <v>1167</v>
      </c>
      <c r="D179" t="s">
        <v>1097</v>
      </c>
      <c r="E179" t="s">
        <v>0</v>
      </c>
      <c r="G179" s="3" t="s">
        <v>1439</v>
      </c>
      <c r="H179">
        <v>40000</v>
      </c>
      <c r="I179" t="s">
        <v>1169</v>
      </c>
      <c r="J179">
        <v>3</v>
      </c>
      <c r="K179">
        <v>2</v>
      </c>
      <c r="L179" s="15">
        <f t="shared" si="36"/>
        <v>40000</v>
      </c>
      <c r="M179" s="15">
        <f t="shared" si="37"/>
        <v>80000</v>
      </c>
      <c r="N179" s="15">
        <f t="shared" si="38"/>
        <v>120000</v>
      </c>
      <c r="O179" s="3" t="s">
        <v>1436</v>
      </c>
    </row>
    <row r="181" spans="1:15" ht="12" x14ac:dyDescent="0.25">
      <c r="J181" t="s">
        <v>48</v>
      </c>
      <c r="K181">
        <f>SUMPRODUCT(H177:H178,K177:K178)/SUM(H177:H178)</f>
        <v>1.8810975609756098</v>
      </c>
      <c r="L181" s="10" t="s">
        <v>0</v>
      </c>
    </row>
    <row r="182" spans="1:15" x14ac:dyDescent="0.2">
      <c r="A182" t="s">
        <v>333</v>
      </c>
      <c r="H182" t="s">
        <v>248</v>
      </c>
    </row>
    <row r="183" spans="1:15" x14ac:dyDescent="0.2">
      <c r="A183" t="s">
        <v>8</v>
      </c>
      <c r="B183">
        <v>2022</v>
      </c>
      <c r="C183" t="s">
        <v>1164</v>
      </c>
      <c r="D183" t="s">
        <v>1165</v>
      </c>
      <c r="E183" t="s">
        <v>0</v>
      </c>
      <c r="G183" t="s">
        <v>137</v>
      </c>
      <c r="H183">
        <v>30000</v>
      </c>
      <c r="I183" t="s">
        <v>1166</v>
      </c>
      <c r="J183">
        <v>1</v>
      </c>
      <c r="K183">
        <v>2</v>
      </c>
      <c r="L183" s="15">
        <f t="shared" ref="L183:L184" si="39">IF(ISBLANK(K183),0,H183)</f>
        <v>30000</v>
      </c>
      <c r="M183" s="15">
        <f t="shared" ref="M183:M184" si="40">K183*H183</f>
        <v>60000</v>
      </c>
      <c r="N183" s="15">
        <f t="shared" ref="N183:N184" si="41">J183*H183</f>
        <v>30000</v>
      </c>
      <c r="O183" t="s">
        <v>625</v>
      </c>
    </row>
    <row r="184" spans="1:15" x14ac:dyDescent="0.2">
      <c r="A184" t="s">
        <v>8</v>
      </c>
      <c r="B184">
        <v>2023</v>
      </c>
      <c r="C184" t="s">
        <v>1046</v>
      </c>
      <c r="D184" t="s">
        <v>1047</v>
      </c>
      <c r="E184" t="s">
        <v>0</v>
      </c>
      <c r="G184" t="s">
        <v>137</v>
      </c>
      <c r="H184">
        <v>15000</v>
      </c>
      <c r="I184" t="s">
        <v>1048</v>
      </c>
      <c r="J184">
        <v>3</v>
      </c>
      <c r="K184">
        <v>2</v>
      </c>
      <c r="L184" s="15">
        <f t="shared" si="39"/>
        <v>15000</v>
      </c>
      <c r="M184" s="15">
        <f t="shared" si="40"/>
        <v>30000</v>
      </c>
      <c r="N184" s="15">
        <f t="shared" si="41"/>
        <v>45000</v>
      </c>
      <c r="O184" t="s">
        <v>1049</v>
      </c>
    </row>
    <row r="186" spans="1:15" ht="12" x14ac:dyDescent="0.25">
      <c r="I186" t="s">
        <v>441</v>
      </c>
      <c r="J186" t="s">
        <v>48</v>
      </c>
      <c r="K186">
        <f>SUMPRODUCT(H183:H184,K183:K184)/SUM(H183:H184)</f>
        <v>2</v>
      </c>
      <c r="L186" s="10" t="s">
        <v>0</v>
      </c>
    </row>
    <row r="188" spans="1:15" x14ac:dyDescent="0.2">
      <c r="A188" t="s">
        <v>334</v>
      </c>
      <c r="H188" t="s">
        <v>1057</v>
      </c>
    </row>
    <row r="189" spans="1:15" x14ac:dyDescent="0.2">
      <c r="A189" t="s">
        <v>8</v>
      </c>
      <c r="B189">
        <v>2023</v>
      </c>
      <c r="C189" t="s">
        <v>1062</v>
      </c>
      <c r="D189" t="s">
        <v>62</v>
      </c>
      <c r="E189" t="s">
        <v>0</v>
      </c>
      <c r="G189" s="3" t="s">
        <v>1371</v>
      </c>
      <c r="H189">
        <v>540000</v>
      </c>
      <c r="I189" t="s">
        <v>1064</v>
      </c>
      <c r="J189">
        <v>1</v>
      </c>
      <c r="K189">
        <v>2</v>
      </c>
      <c r="L189" s="15">
        <f t="shared" ref="L189:L192" si="42">IF(ISBLANK(K189),0,H189)</f>
        <v>540000</v>
      </c>
      <c r="M189" s="15">
        <f t="shared" ref="M189:M192" si="43">K189*H189</f>
        <v>1080000</v>
      </c>
      <c r="N189" s="15">
        <f t="shared" ref="N189:N192" si="44">J189*H189</f>
        <v>540000</v>
      </c>
      <c r="O189" s="3" t="s">
        <v>1386</v>
      </c>
    </row>
    <row r="190" spans="1:15" x14ac:dyDescent="0.2">
      <c r="A190" t="s">
        <v>8</v>
      </c>
      <c r="B190">
        <v>2023</v>
      </c>
      <c r="C190" s="3" t="s">
        <v>1383</v>
      </c>
      <c r="D190" s="3" t="s">
        <v>1384</v>
      </c>
      <c r="E190" s="3" t="s">
        <v>25</v>
      </c>
      <c r="F190" s="3"/>
      <c r="G190" s="3" t="s">
        <v>1371</v>
      </c>
      <c r="H190">
        <v>11000</v>
      </c>
      <c r="I190" t="s">
        <v>1060</v>
      </c>
      <c r="J190">
        <v>3</v>
      </c>
      <c r="K190">
        <v>3</v>
      </c>
      <c r="L190" s="15">
        <f t="shared" si="42"/>
        <v>11000</v>
      </c>
      <c r="M190" s="15">
        <f t="shared" si="43"/>
        <v>33000</v>
      </c>
      <c r="N190" s="15">
        <f t="shared" si="44"/>
        <v>33000</v>
      </c>
      <c r="O190" s="3" t="s">
        <v>1385</v>
      </c>
    </row>
    <row r="191" spans="1:15" x14ac:dyDescent="0.2">
      <c r="A191" t="s">
        <v>8</v>
      </c>
      <c r="B191">
        <v>2023</v>
      </c>
      <c r="C191" t="s">
        <v>1055</v>
      </c>
      <c r="D191" t="s">
        <v>1056</v>
      </c>
      <c r="E191" t="s">
        <v>0</v>
      </c>
      <c r="G191" s="3" t="s">
        <v>1371</v>
      </c>
      <c r="H191">
        <v>125000</v>
      </c>
      <c r="I191" t="s">
        <v>1058</v>
      </c>
      <c r="J191">
        <v>1</v>
      </c>
      <c r="K191">
        <v>2</v>
      </c>
      <c r="L191" s="15">
        <f t="shared" si="42"/>
        <v>125000</v>
      </c>
      <c r="M191" s="15">
        <f t="shared" si="43"/>
        <v>250000</v>
      </c>
      <c r="N191" s="15">
        <f t="shared" si="44"/>
        <v>125000</v>
      </c>
      <c r="O191" s="3" t="s">
        <v>1382</v>
      </c>
    </row>
    <row r="192" spans="1:15" x14ac:dyDescent="0.2">
      <c r="A192" t="s">
        <v>8</v>
      </c>
      <c r="B192">
        <v>2023</v>
      </c>
      <c r="C192" t="s">
        <v>1065</v>
      </c>
      <c r="D192" t="s">
        <v>1066</v>
      </c>
      <c r="E192" t="s">
        <v>6</v>
      </c>
      <c r="G192" s="3" t="s">
        <v>1371</v>
      </c>
      <c r="H192">
        <v>10000</v>
      </c>
      <c r="I192" t="s">
        <v>1067</v>
      </c>
      <c r="J192">
        <v>5</v>
      </c>
      <c r="L192" s="15">
        <f t="shared" si="42"/>
        <v>0</v>
      </c>
      <c r="M192" s="15">
        <f t="shared" si="43"/>
        <v>0</v>
      </c>
      <c r="N192" s="15">
        <f t="shared" si="44"/>
        <v>50000</v>
      </c>
      <c r="O192" s="3" t="s">
        <v>1387</v>
      </c>
    </row>
    <row r="194" spans="1:15" ht="12" x14ac:dyDescent="0.25">
      <c r="I194" t="s">
        <v>348</v>
      </c>
      <c r="J194" t="s">
        <v>48</v>
      </c>
      <c r="K194">
        <f>SUMPRODUCT(H189:H192,K189:K192)/(SUM(H189:H192)-SUMIF(E189:E192, "~?", H189:H192))</f>
        <v>2.0162721893491122</v>
      </c>
      <c r="L194" s="4" t="s">
        <v>0</v>
      </c>
    </row>
    <row r="196" spans="1:15" x14ac:dyDescent="0.2">
      <c r="A196" t="s">
        <v>349</v>
      </c>
      <c r="H196" t="s">
        <v>248</v>
      </c>
    </row>
    <row r="197" spans="1:15" x14ac:dyDescent="0.2">
      <c r="A197" t="s">
        <v>10</v>
      </c>
      <c r="B197">
        <v>2021</v>
      </c>
      <c r="C197" t="s">
        <v>1184</v>
      </c>
      <c r="D197" t="s">
        <v>1185</v>
      </c>
      <c r="E197" t="s">
        <v>13</v>
      </c>
      <c r="G197" t="s">
        <v>137</v>
      </c>
      <c r="H197">
        <v>15000</v>
      </c>
      <c r="I197" t="s">
        <v>1187</v>
      </c>
      <c r="J197">
        <v>3</v>
      </c>
      <c r="K197">
        <v>1</v>
      </c>
      <c r="L197" s="15">
        <f t="shared" ref="L197:L200" si="45">IF(ISBLANK(K197),0,H197)</f>
        <v>15000</v>
      </c>
      <c r="M197" s="15">
        <f t="shared" ref="M197:M200" si="46">K197*H197</f>
        <v>15000</v>
      </c>
      <c r="N197" s="15">
        <f t="shared" ref="N197:N200" si="47">J197*H197</f>
        <v>45000</v>
      </c>
      <c r="O197" s="3" t="s">
        <v>1424</v>
      </c>
    </row>
    <row r="198" spans="1:15" x14ac:dyDescent="0.2">
      <c r="A198" t="s">
        <v>10</v>
      </c>
      <c r="B198">
        <v>2023</v>
      </c>
      <c r="C198" t="s">
        <v>1052</v>
      </c>
      <c r="D198" t="s">
        <v>1047</v>
      </c>
      <c r="E198" t="s">
        <v>25</v>
      </c>
      <c r="G198" t="s">
        <v>137</v>
      </c>
      <c r="H198">
        <v>30000</v>
      </c>
      <c r="I198" t="s">
        <v>1054</v>
      </c>
      <c r="J198">
        <v>1</v>
      </c>
      <c r="K198">
        <v>3</v>
      </c>
      <c r="L198" s="15">
        <f t="shared" si="45"/>
        <v>30000</v>
      </c>
      <c r="M198" s="15">
        <f t="shared" si="46"/>
        <v>90000</v>
      </c>
      <c r="N198" s="15">
        <f t="shared" si="47"/>
        <v>30000</v>
      </c>
      <c r="O198" t="s">
        <v>1053</v>
      </c>
    </row>
    <row r="199" spans="1:15" x14ac:dyDescent="0.2">
      <c r="A199" t="s">
        <v>10</v>
      </c>
      <c r="B199">
        <v>2021</v>
      </c>
      <c r="C199" t="s">
        <v>1180</v>
      </c>
      <c r="D199" t="s">
        <v>1181</v>
      </c>
      <c r="E199" t="s">
        <v>13</v>
      </c>
      <c r="G199" t="s">
        <v>137</v>
      </c>
      <c r="H199">
        <v>100000</v>
      </c>
      <c r="I199" t="s">
        <v>1182</v>
      </c>
      <c r="J199">
        <v>1</v>
      </c>
      <c r="K199">
        <v>1</v>
      </c>
      <c r="L199" s="15">
        <f t="shared" si="45"/>
        <v>100000</v>
      </c>
      <c r="M199" s="15">
        <f t="shared" si="46"/>
        <v>100000</v>
      </c>
      <c r="N199" s="15">
        <f t="shared" si="47"/>
        <v>100000</v>
      </c>
      <c r="O199" s="3" t="s">
        <v>1423</v>
      </c>
    </row>
    <row r="200" spans="1:15" x14ac:dyDescent="0.2">
      <c r="A200" t="s">
        <v>10</v>
      </c>
      <c r="B200">
        <v>2020</v>
      </c>
      <c r="C200" t="s">
        <v>1188</v>
      </c>
      <c r="D200" t="s">
        <v>1189</v>
      </c>
      <c r="E200" t="s">
        <v>6</v>
      </c>
      <c r="G200" t="s">
        <v>137</v>
      </c>
      <c r="H200">
        <v>1000</v>
      </c>
      <c r="I200" t="s">
        <v>1190</v>
      </c>
      <c r="J200">
        <v>5</v>
      </c>
      <c r="L200" s="15">
        <f t="shared" si="45"/>
        <v>0</v>
      </c>
      <c r="M200" s="15">
        <f t="shared" si="46"/>
        <v>0</v>
      </c>
      <c r="N200" s="15">
        <f t="shared" si="47"/>
        <v>5000</v>
      </c>
      <c r="O200" t="s">
        <v>1191</v>
      </c>
    </row>
    <row r="202" spans="1:15" ht="12" x14ac:dyDescent="0.25">
      <c r="I202" t="s">
        <v>361</v>
      </c>
      <c r="J202" t="s">
        <v>48</v>
      </c>
      <c r="K202">
        <f>SUMPRODUCT(H197:H200,K197:K200)/(SUM(H197:H200)-SUMIF(E197:E200, "~?", H197:H200))</f>
        <v>1.4137931034482758</v>
      </c>
      <c r="L202" s="10" t="s">
        <v>13</v>
      </c>
    </row>
    <row r="204" spans="1:15" x14ac:dyDescent="0.2">
      <c r="A204" t="s">
        <v>362</v>
      </c>
      <c r="H204" t="s">
        <v>365</v>
      </c>
    </row>
    <row r="205" spans="1:15" x14ac:dyDescent="0.2">
      <c r="A205" t="s">
        <v>10</v>
      </c>
      <c r="B205">
        <v>2021</v>
      </c>
      <c r="C205" t="s">
        <v>1139</v>
      </c>
      <c r="D205" t="s">
        <v>1140</v>
      </c>
      <c r="E205" t="s">
        <v>0</v>
      </c>
      <c r="G205" t="s">
        <v>365</v>
      </c>
      <c r="H205">
        <v>200000</v>
      </c>
      <c r="I205" t="s">
        <v>1141</v>
      </c>
      <c r="J205">
        <v>1</v>
      </c>
      <c r="K205">
        <v>1.5</v>
      </c>
      <c r="L205" s="15">
        <f t="shared" ref="L205:L206" si="48">IF(ISBLANK(K205),0,H205)</f>
        <v>200000</v>
      </c>
      <c r="M205" s="15">
        <f t="shared" ref="M205:M206" si="49">K205*H205</f>
        <v>300000</v>
      </c>
      <c r="N205" s="15">
        <f t="shared" ref="N205:N206" si="50">J205*H205</f>
        <v>200000</v>
      </c>
      <c r="O205" t="s">
        <v>1142</v>
      </c>
    </row>
    <row r="206" spans="1:15" x14ac:dyDescent="0.2">
      <c r="A206" t="s">
        <v>10</v>
      </c>
      <c r="B206">
        <v>2022</v>
      </c>
      <c r="C206" s="3" t="s">
        <v>1393</v>
      </c>
      <c r="D206" t="s">
        <v>366</v>
      </c>
      <c r="E206" t="s">
        <v>0</v>
      </c>
      <c r="G206" t="s">
        <v>365</v>
      </c>
      <c r="H206">
        <v>150000</v>
      </c>
      <c r="I206" t="s">
        <v>1143</v>
      </c>
      <c r="J206">
        <v>1</v>
      </c>
      <c r="K206">
        <v>2</v>
      </c>
      <c r="L206" s="15">
        <f t="shared" si="48"/>
        <v>150000</v>
      </c>
      <c r="M206" s="15">
        <f t="shared" si="49"/>
        <v>300000</v>
      </c>
      <c r="N206" s="15">
        <f t="shared" si="50"/>
        <v>150000</v>
      </c>
      <c r="O206" s="3" t="s">
        <v>1394</v>
      </c>
    </row>
    <row r="208" spans="1:15" ht="12" x14ac:dyDescent="0.25">
      <c r="I208" t="s">
        <v>9</v>
      </c>
      <c r="J208" t="s">
        <v>48</v>
      </c>
      <c r="K208">
        <f>SUMPRODUCT(H205:H206,K205:K206)/SUM(H205:H206)</f>
        <v>1.7142857142857142</v>
      </c>
      <c r="L208" s="10" t="s">
        <v>0</v>
      </c>
    </row>
    <row r="210" spans="1:15" x14ac:dyDescent="0.2">
      <c r="A210" t="s">
        <v>379</v>
      </c>
    </row>
    <row r="211" spans="1:15" x14ac:dyDescent="0.2">
      <c r="A211" t="s">
        <v>10</v>
      </c>
      <c r="B211">
        <v>2022</v>
      </c>
      <c r="C211" t="s">
        <v>1135</v>
      </c>
      <c r="D211" t="s">
        <v>1136</v>
      </c>
      <c r="E211" t="s">
        <v>0</v>
      </c>
      <c r="G211" s="3" t="s">
        <v>1438</v>
      </c>
      <c r="H211">
        <v>2580000</v>
      </c>
      <c r="I211" t="s">
        <v>1137</v>
      </c>
      <c r="J211">
        <v>1</v>
      </c>
      <c r="K211">
        <v>2</v>
      </c>
      <c r="L211" s="15">
        <f>IF(ISBLANK(K211),0,H211)</f>
        <v>2580000</v>
      </c>
      <c r="M211" s="15">
        <f>K211*H211</f>
        <v>5160000</v>
      </c>
      <c r="N211" s="15">
        <f>J211*H211</f>
        <v>2580000</v>
      </c>
      <c r="O211" s="3" t="s">
        <v>1422</v>
      </c>
    </row>
    <row r="212" spans="1:15" ht="12" x14ac:dyDescent="0.25">
      <c r="L212" s="10" t="s">
        <v>0</v>
      </c>
    </row>
    <row r="214" spans="1:15" x14ac:dyDescent="0.2">
      <c r="A214" t="s">
        <v>378</v>
      </c>
      <c r="H214" t="s">
        <v>137</v>
      </c>
    </row>
    <row r="215" spans="1:15" x14ac:dyDescent="0.2">
      <c r="A215" t="s">
        <v>1220</v>
      </c>
      <c r="B215">
        <v>2022</v>
      </c>
      <c r="C215" t="s">
        <v>1068</v>
      </c>
      <c r="D215" t="s">
        <v>1069</v>
      </c>
      <c r="E215" t="s">
        <v>0</v>
      </c>
      <c r="F215" s="3" t="s">
        <v>1268</v>
      </c>
      <c r="G215" t="s">
        <v>137</v>
      </c>
      <c r="H215">
        <v>7000</v>
      </c>
      <c r="I215" t="s">
        <v>1070</v>
      </c>
      <c r="J215">
        <v>1</v>
      </c>
      <c r="K215">
        <v>2</v>
      </c>
      <c r="L215" s="15">
        <f t="shared" ref="L215:L243" si="51">IF(ISBLANK(K215),0,H215)</f>
        <v>7000</v>
      </c>
      <c r="M215" s="15">
        <f t="shared" ref="M215:M243" si="52">K215*H215</f>
        <v>14000</v>
      </c>
      <c r="N215" s="15">
        <f t="shared" ref="N215:N243" si="53">J215*H215</f>
        <v>7000</v>
      </c>
    </row>
    <row r="216" spans="1:15" x14ac:dyDescent="0.2">
      <c r="A216" t="s">
        <v>1220</v>
      </c>
      <c r="B216">
        <v>2020</v>
      </c>
      <c r="C216" t="s">
        <v>412</v>
      </c>
      <c r="D216" t="s">
        <v>399</v>
      </c>
      <c r="E216" t="s">
        <v>0</v>
      </c>
      <c r="F216" s="3" t="s">
        <v>1268</v>
      </c>
      <c r="G216" t="s">
        <v>137</v>
      </c>
      <c r="H216">
        <v>1200</v>
      </c>
      <c r="I216" t="s">
        <v>1099</v>
      </c>
      <c r="J216">
        <v>4</v>
      </c>
      <c r="K216">
        <v>2</v>
      </c>
      <c r="L216" s="15">
        <f t="shared" si="51"/>
        <v>1200</v>
      </c>
      <c r="M216" s="15">
        <f t="shared" si="52"/>
        <v>2400</v>
      </c>
      <c r="N216" s="15">
        <f t="shared" si="53"/>
        <v>4800</v>
      </c>
      <c r="O216" t="s">
        <v>415</v>
      </c>
    </row>
    <row r="217" spans="1:15" x14ac:dyDescent="0.2">
      <c r="A217" t="s">
        <v>1220</v>
      </c>
      <c r="B217">
        <v>2022</v>
      </c>
      <c r="C217" t="s">
        <v>409</v>
      </c>
      <c r="D217" t="s">
        <v>400</v>
      </c>
      <c r="E217" t="s">
        <v>0</v>
      </c>
      <c r="F217" s="3" t="s">
        <v>1268</v>
      </c>
      <c r="G217" t="s">
        <v>137</v>
      </c>
      <c r="H217">
        <v>2500</v>
      </c>
      <c r="I217" t="s">
        <v>1100</v>
      </c>
      <c r="J217">
        <v>1</v>
      </c>
      <c r="K217">
        <v>2</v>
      </c>
      <c r="L217" s="15">
        <f t="shared" si="51"/>
        <v>2500</v>
      </c>
      <c r="M217" s="15">
        <f t="shared" si="52"/>
        <v>5000</v>
      </c>
      <c r="N217" s="15">
        <f t="shared" si="53"/>
        <v>2500</v>
      </c>
    </row>
    <row r="218" spans="1:15" x14ac:dyDescent="0.2">
      <c r="A218" t="s">
        <v>1220</v>
      </c>
      <c r="B218">
        <v>2022</v>
      </c>
      <c r="C218" t="s">
        <v>410</v>
      </c>
      <c r="D218" t="s">
        <v>401</v>
      </c>
      <c r="E218" t="s">
        <v>0</v>
      </c>
      <c r="F218" s="3" t="s">
        <v>1268</v>
      </c>
      <c r="G218" t="s">
        <v>137</v>
      </c>
      <c r="H218">
        <v>6000</v>
      </c>
      <c r="I218" t="s">
        <v>1101</v>
      </c>
      <c r="J218">
        <v>1</v>
      </c>
      <c r="K218">
        <v>2</v>
      </c>
      <c r="L218" s="15">
        <f t="shared" si="51"/>
        <v>6000</v>
      </c>
      <c r="M218" s="15">
        <f t="shared" si="52"/>
        <v>12000</v>
      </c>
      <c r="N218" s="15">
        <f t="shared" si="53"/>
        <v>6000</v>
      </c>
    </row>
    <row r="219" spans="1:15" x14ac:dyDescent="0.2">
      <c r="A219" t="s">
        <v>1220</v>
      </c>
      <c r="B219">
        <v>2022</v>
      </c>
      <c r="C219" t="s">
        <v>411</v>
      </c>
      <c r="D219" t="s">
        <v>402</v>
      </c>
      <c r="E219" t="s">
        <v>0</v>
      </c>
      <c r="F219" s="3" t="s">
        <v>1268</v>
      </c>
      <c r="G219" t="s">
        <v>137</v>
      </c>
      <c r="H219">
        <v>2000</v>
      </c>
      <c r="I219" t="s">
        <v>1102</v>
      </c>
      <c r="J219">
        <v>1</v>
      </c>
      <c r="K219">
        <v>2</v>
      </c>
      <c r="L219" s="15">
        <f t="shared" si="51"/>
        <v>2000</v>
      </c>
      <c r="M219" s="15">
        <f t="shared" si="52"/>
        <v>4000</v>
      </c>
      <c r="N219" s="15">
        <f t="shared" si="53"/>
        <v>2000</v>
      </c>
    </row>
    <row r="220" spans="1:15" x14ac:dyDescent="0.2">
      <c r="A220" t="s">
        <v>1220</v>
      </c>
      <c r="B220">
        <v>2022</v>
      </c>
      <c r="C220" t="s">
        <v>407</v>
      </c>
      <c r="D220" t="s">
        <v>403</v>
      </c>
      <c r="E220" t="s">
        <v>0</v>
      </c>
      <c r="F220" s="3" t="s">
        <v>1268</v>
      </c>
      <c r="G220" t="s">
        <v>137</v>
      </c>
      <c r="H220">
        <v>1000</v>
      </c>
      <c r="I220" t="s">
        <v>1103</v>
      </c>
      <c r="J220">
        <v>1</v>
      </c>
      <c r="K220">
        <v>2</v>
      </c>
      <c r="L220" s="15">
        <f t="shared" si="51"/>
        <v>1000</v>
      </c>
      <c r="M220" s="15">
        <f t="shared" si="52"/>
        <v>2000</v>
      </c>
      <c r="N220" s="15">
        <f t="shared" si="53"/>
        <v>1000</v>
      </c>
    </row>
    <row r="221" spans="1:15" x14ac:dyDescent="0.2">
      <c r="A221" t="s">
        <v>1220</v>
      </c>
      <c r="B221">
        <v>2020</v>
      </c>
      <c r="C221" t="s">
        <v>408</v>
      </c>
      <c r="D221" t="s">
        <v>404</v>
      </c>
      <c r="E221" t="s">
        <v>0</v>
      </c>
      <c r="F221" s="3" t="s">
        <v>1268</v>
      </c>
      <c r="G221" t="s">
        <v>137</v>
      </c>
      <c r="H221">
        <v>200</v>
      </c>
      <c r="I221" t="s">
        <v>1104</v>
      </c>
      <c r="J221">
        <v>4</v>
      </c>
      <c r="K221">
        <v>2</v>
      </c>
      <c r="L221" s="15">
        <f t="shared" si="51"/>
        <v>200</v>
      </c>
      <c r="M221" s="15">
        <f t="shared" si="52"/>
        <v>400</v>
      </c>
      <c r="N221" s="15">
        <f t="shared" si="53"/>
        <v>800</v>
      </c>
      <c r="O221" t="s">
        <v>646</v>
      </c>
    </row>
    <row r="222" spans="1:15" x14ac:dyDescent="0.2">
      <c r="A222" t="s">
        <v>1220</v>
      </c>
      <c r="B222">
        <v>2022</v>
      </c>
      <c r="C222" t="s">
        <v>396</v>
      </c>
      <c r="D222" t="s">
        <v>461</v>
      </c>
      <c r="E222" t="s">
        <v>0</v>
      </c>
      <c r="F222" s="3" t="s">
        <v>1268</v>
      </c>
      <c r="G222" t="s">
        <v>137</v>
      </c>
      <c r="H222">
        <v>4000</v>
      </c>
      <c r="I222" t="s">
        <v>1105</v>
      </c>
      <c r="J222">
        <v>1</v>
      </c>
      <c r="K222">
        <v>2</v>
      </c>
      <c r="L222" s="15">
        <f t="shared" si="51"/>
        <v>4000</v>
      </c>
      <c r="M222" s="15">
        <f t="shared" si="52"/>
        <v>8000</v>
      </c>
      <c r="N222" s="15">
        <f t="shared" si="53"/>
        <v>4000</v>
      </c>
      <c r="O222" t="s">
        <v>657</v>
      </c>
    </row>
    <row r="223" spans="1:15" x14ac:dyDescent="0.2">
      <c r="A223" t="s">
        <v>1220</v>
      </c>
      <c r="B223">
        <v>2022</v>
      </c>
      <c r="C223" t="s">
        <v>397</v>
      </c>
      <c r="D223" t="s">
        <v>462</v>
      </c>
      <c r="E223" t="s">
        <v>0</v>
      </c>
      <c r="F223" s="3" t="s">
        <v>1268</v>
      </c>
      <c r="G223" t="s">
        <v>137</v>
      </c>
      <c r="H223">
        <v>4000</v>
      </c>
      <c r="I223" t="s">
        <v>1106</v>
      </c>
      <c r="J223">
        <v>1</v>
      </c>
      <c r="K223">
        <v>2</v>
      </c>
      <c r="L223" s="15">
        <f t="shared" si="51"/>
        <v>4000</v>
      </c>
      <c r="M223" s="15">
        <f t="shared" si="52"/>
        <v>8000</v>
      </c>
      <c r="N223" s="15">
        <f t="shared" si="53"/>
        <v>4000</v>
      </c>
      <c r="O223" t="s">
        <v>657</v>
      </c>
    </row>
    <row r="224" spans="1:15" x14ac:dyDescent="0.2">
      <c r="A224" t="s">
        <v>1220</v>
      </c>
      <c r="B224">
        <v>2020</v>
      </c>
      <c r="C224" t="s">
        <v>398</v>
      </c>
      <c r="D224" t="s">
        <v>463</v>
      </c>
      <c r="E224" t="s">
        <v>0</v>
      </c>
      <c r="F224" s="3" t="s">
        <v>1268</v>
      </c>
      <c r="G224" t="s">
        <v>137</v>
      </c>
      <c r="H224">
        <v>5000</v>
      </c>
      <c r="I224" t="s">
        <v>1107</v>
      </c>
      <c r="J224">
        <v>1</v>
      </c>
      <c r="K224">
        <v>2</v>
      </c>
      <c r="L224" s="15">
        <f t="shared" si="51"/>
        <v>5000</v>
      </c>
      <c r="M224" s="15">
        <f t="shared" si="52"/>
        <v>10000</v>
      </c>
      <c r="N224" s="15">
        <f t="shared" si="53"/>
        <v>5000</v>
      </c>
      <c r="O224" t="s">
        <v>658</v>
      </c>
    </row>
    <row r="225" spans="1:15" x14ac:dyDescent="0.2">
      <c r="A225" t="s">
        <v>1220</v>
      </c>
      <c r="B225">
        <v>2022</v>
      </c>
      <c r="C225" t="s">
        <v>416</v>
      </c>
      <c r="D225" t="s">
        <v>418</v>
      </c>
      <c r="E225" t="s">
        <v>0</v>
      </c>
      <c r="F225" s="3" t="s">
        <v>1268</v>
      </c>
      <c r="G225" t="s">
        <v>137</v>
      </c>
      <c r="H225">
        <v>600</v>
      </c>
      <c r="I225" t="s">
        <v>1108</v>
      </c>
      <c r="J225">
        <v>1</v>
      </c>
      <c r="K225">
        <v>2</v>
      </c>
      <c r="L225" s="15">
        <f t="shared" si="51"/>
        <v>600</v>
      </c>
      <c r="M225" s="15">
        <f t="shared" si="52"/>
        <v>1200</v>
      </c>
      <c r="N225" s="15">
        <f t="shared" si="53"/>
        <v>600</v>
      </c>
    </row>
    <row r="226" spans="1:15" x14ac:dyDescent="0.2">
      <c r="A226" t="s">
        <v>1220</v>
      </c>
      <c r="B226">
        <v>2022</v>
      </c>
      <c r="C226" t="s">
        <v>417</v>
      </c>
      <c r="D226" t="s">
        <v>419</v>
      </c>
      <c r="E226" t="s">
        <v>0</v>
      </c>
      <c r="F226" s="3" t="s">
        <v>1268</v>
      </c>
      <c r="G226" t="s">
        <v>137</v>
      </c>
      <c r="H226">
        <v>9500</v>
      </c>
      <c r="I226" t="s">
        <v>1109</v>
      </c>
      <c r="J226">
        <v>1</v>
      </c>
      <c r="K226">
        <v>2</v>
      </c>
      <c r="L226" s="15">
        <f t="shared" si="51"/>
        <v>9500</v>
      </c>
      <c r="M226" s="15">
        <f t="shared" si="52"/>
        <v>19000</v>
      </c>
      <c r="N226" s="15">
        <f t="shared" si="53"/>
        <v>9500</v>
      </c>
    </row>
    <row r="227" spans="1:15" x14ac:dyDescent="0.2">
      <c r="A227" t="s">
        <v>1220</v>
      </c>
      <c r="B227">
        <v>2020</v>
      </c>
      <c r="C227" t="s">
        <v>424</v>
      </c>
      <c r="D227" t="s">
        <v>420</v>
      </c>
      <c r="E227" t="s">
        <v>0</v>
      </c>
      <c r="F227" s="3" t="s">
        <v>1268</v>
      </c>
      <c r="G227" t="s">
        <v>137</v>
      </c>
      <c r="H227">
        <v>2200</v>
      </c>
      <c r="I227" t="s">
        <v>1110</v>
      </c>
      <c r="J227">
        <v>1</v>
      </c>
      <c r="K227">
        <v>2</v>
      </c>
      <c r="L227" s="15">
        <f t="shared" si="51"/>
        <v>2200</v>
      </c>
      <c r="M227" s="15">
        <f t="shared" si="52"/>
        <v>4400</v>
      </c>
      <c r="N227" s="15">
        <f t="shared" si="53"/>
        <v>2200</v>
      </c>
      <c r="O227" t="s">
        <v>1111</v>
      </c>
    </row>
    <row r="228" spans="1:15" x14ac:dyDescent="0.2">
      <c r="A228" t="s">
        <v>1220</v>
      </c>
      <c r="B228">
        <v>2022</v>
      </c>
      <c r="C228" t="s">
        <v>425</v>
      </c>
      <c r="D228" t="s">
        <v>421</v>
      </c>
      <c r="E228" t="s">
        <v>13</v>
      </c>
      <c r="F228" s="3" t="s">
        <v>1268</v>
      </c>
      <c r="G228" t="s">
        <v>137</v>
      </c>
      <c r="H228">
        <v>625</v>
      </c>
      <c r="I228" t="s">
        <v>1112</v>
      </c>
      <c r="J228">
        <v>1</v>
      </c>
      <c r="K228">
        <v>1</v>
      </c>
      <c r="L228" s="15">
        <f t="shared" si="51"/>
        <v>625</v>
      </c>
      <c r="M228" s="15">
        <f t="shared" si="52"/>
        <v>625</v>
      </c>
      <c r="N228" s="15">
        <f t="shared" si="53"/>
        <v>625</v>
      </c>
      <c r="O228" s="3" t="s">
        <v>1426</v>
      </c>
    </row>
    <row r="229" spans="1:15" x14ac:dyDescent="0.2">
      <c r="A229" t="s">
        <v>1220</v>
      </c>
      <c r="B229">
        <v>2022</v>
      </c>
      <c r="C229" t="s">
        <v>426</v>
      </c>
      <c r="D229" t="s">
        <v>422</v>
      </c>
      <c r="E229" t="s">
        <v>13</v>
      </c>
      <c r="F229" s="3" t="s">
        <v>1268</v>
      </c>
      <c r="G229" t="s">
        <v>137</v>
      </c>
      <c r="H229">
        <v>840</v>
      </c>
      <c r="I229" t="s">
        <v>1114</v>
      </c>
      <c r="J229">
        <v>1</v>
      </c>
      <c r="K229">
        <v>1</v>
      </c>
      <c r="L229" s="15">
        <f t="shared" si="51"/>
        <v>840</v>
      </c>
      <c r="M229" s="15">
        <f t="shared" si="52"/>
        <v>840</v>
      </c>
      <c r="N229" s="15">
        <f t="shared" si="53"/>
        <v>840</v>
      </c>
      <c r="O229" t="s">
        <v>1115</v>
      </c>
    </row>
    <row r="230" spans="1:15" x14ac:dyDescent="0.2">
      <c r="A230" t="s">
        <v>1220</v>
      </c>
      <c r="B230">
        <v>2022</v>
      </c>
      <c r="C230" t="s">
        <v>1129</v>
      </c>
      <c r="D230" t="s">
        <v>1130</v>
      </c>
      <c r="E230" s="3" t="s">
        <v>0</v>
      </c>
      <c r="F230" s="3" t="s">
        <v>1268</v>
      </c>
      <c r="G230" t="s">
        <v>137</v>
      </c>
      <c r="H230">
        <v>1000</v>
      </c>
      <c r="I230" t="s">
        <v>1131</v>
      </c>
      <c r="J230">
        <v>1</v>
      </c>
      <c r="K230">
        <v>2</v>
      </c>
      <c r="L230" s="15">
        <f t="shared" si="51"/>
        <v>1000</v>
      </c>
      <c r="M230" s="15">
        <f t="shared" si="52"/>
        <v>2000</v>
      </c>
      <c r="N230" s="15">
        <f t="shared" si="53"/>
        <v>1000</v>
      </c>
      <c r="O230" s="3" t="s">
        <v>1427</v>
      </c>
    </row>
    <row r="231" spans="1:15" x14ac:dyDescent="0.2">
      <c r="A231" t="s">
        <v>1220</v>
      </c>
      <c r="B231">
        <v>2022</v>
      </c>
      <c r="C231" t="s">
        <v>1116</v>
      </c>
      <c r="D231" t="s">
        <v>1117</v>
      </c>
      <c r="E231" t="s">
        <v>13</v>
      </c>
      <c r="F231" s="3" t="s">
        <v>1268</v>
      </c>
      <c r="G231" t="s">
        <v>137</v>
      </c>
      <c r="H231">
        <v>1500</v>
      </c>
      <c r="I231" t="s">
        <v>1118</v>
      </c>
      <c r="J231">
        <v>1</v>
      </c>
      <c r="K231">
        <v>1</v>
      </c>
      <c r="L231" s="15">
        <f t="shared" si="51"/>
        <v>1500</v>
      </c>
      <c r="M231" s="15">
        <f t="shared" si="52"/>
        <v>1500</v>
      </c>
      <c r="N231" s="15">
        <f t="shared" si="53"/>
        <v>1500</v>
      </c>
      <c r="O231" t="s">
        <v>1119</v>
      </c>
    </row>
    <row r="232" spans="1:15" x14ac:dyDescent="0.2">
      <c r="A232" t="s">
        <v>1220</v>
      </c>
      <c r="B232">
        <v>2022</v>
      </c>
      <c r="C232" t="s">
        <v>430</v>
      </c>
      <c r="D232" t="s">
        <v>429</v>
      </c>
      <c r="E232" t="s">
        <v>0</v>
      </c>
      <c r="F232" s="3" t="s">
        <v>1268</v>
      </c>
      <c r="G232" t="s">
        <v>137</v>
      </c>
      <c r="H232">
        <v>3200</v>
      </c>
      <c r="I232" t="s">
        <v>1133</v>
      </c>
      <c r="J232">
        <v>1</v>
      </c>
      <c r="K232">
        <v>2</v>
      </c>
      <c r="L232" s="15">
        <f t="shared" si="51"/>
        <v>3200</v>
      </c>
      <c r="M232" s="15">
        <f t="shared" si="52"/>
        <v>6400</v>
      </c>
      <c r="N232" s="15">
        <f t="shared" si="53"/>
        <v>3200</v>
      </c>
      <c r="O232" s="3" t="s">
        <v>1428</v>
      </c>
    </row>
    <row r="233" spans="1:15" x14ac:dyDescent="0.2">
      <c r="A233" t="s">
        <v>1220</v>
      </c>
      <c r="B233">
        <v>2022</v>
      </c>
      <c r="C233" t="s">
        <v>1071</v>
      </c>
      <c r="D233" t="s">
        <v>1072</v>
      </c>
      <c r="E233" t="s">
        <v>13</v>
      </c>
      <c r="F233" s="3" t="s">
        <v>1268</v>
      </c>
      <c r="G233" t="s">
        <v>137</v>
      </c>
      <c r="H233">
        <v>400</v>
      </c>
      <c r="I233" t="s">
        <v>1073</v>
      </c>
      <c r="J233">
        <v>2</v>
      </c>
      <c r="K233">
        <v>1</v>
      </c>
      <c r="L233" s="15">
        <f t="shared" si="51"/>
        <v>400</v>
      </c>
      <c r="M233" s="15">
        <f t="shared" si="52"/>
        <v>400</v>
      </c>
      <c r="N233" s="15">
        <f t="shared" si="53"/>
        <v>800</v>
      </c>
      <c r="O233" t="s">
        <v>1074</v>
      </c>
    </row>
    <row r="234" spans="1:15" x14ac:dyDescent="0.2">
      <c r="A234" t="s">
        <v>1220</v>
      </c>
      <c r="B234">
        <v>2021</v>
      </c>
      <c r="C234" t="s">
        <v>1078</v>
      </c>
      <c r="D234" t="s">
        <v>1079</v>
      </c>
      <c r="E234" t="s">
        <v>13</v>
      </c>
      <c r="F234" s="3" t="s">
        <v>1268</v>
      </c>
      <c r="G234" t="s">
        <v>137</v>
      </c>
      <c r="H234">
        <v>300</v>
      </c>
      <c r="I234" t="s">
        <v>1080</v>
      </c>
      <c r="J234">
        <v>2</v>
      </c>
      <c r="K234">
        <v>1</v>
      </c>
      <c r="L234" s="15">
        <f t="shared" si="51"/>
        <v>300</v>
      </c>
      <c r="M234" s="15">
        <f t="shared" si="52"/>
        <v>300</v>
      </c>
      <c r="N234" s="15">
        <f t="shared" si="53"/>
        <v>600</v>
      </c>
      <c r="O234" t="s">
        <v>1081</v>
      </c>
    </row>
    <row r="235" spans="1:15" x14ac:dyDescent="0.2">
      <c r="A235" t="s">
        <v>1220</v>
      </c>
      <c r="B235">
        <v>2022</v>
      </c>
      <c r="C235" t="s">
        <v>1078</v>
      </c>
      <c r="D235" t="s">
        <v>1082</v>
      </c>
      <c r="E235" s="3" t="s">
        <v>25</v>
      </c>
      <c r="F235" s="3" t="s">
        <v>1268</v>
      </c>
      <c r="G235" t="s">
        <v>137</v>
      </c>
      <c r="H235">
        <v>300</v>
      </c>
      <c r="I235" t="s">
        <v>1083</v>
      </c>
      <c r="J235">
        <v>3</v>
      </c>
      <c r="K235">
        <v>2.5</v>
      </c>
      <c r="L235" s="15">
        <f t="shared" si="51"/>
        <v>300</v>
      </c>
      <c r="M235" s="15">
        <f t="shared" si="52"/>
        <v>750</v>
      </c>
      <c r="N235" s="15">
        <f t="shared" si="53"/>
        <v>900</v>
      </c>
      <c r="O235" s="3" t="s">
        <v>1425</v>
      </c>
    </row>
    <row r="236" spans="1:15" x14ac:dyDescent="0.2">
      <c r="A236" t="s">
        <v>1220</v>
      </c>
      <c r="B236">
        <v>2022</v>
      </c>
      <c r="C236" t="s">
        <v>1120</v>
      </c>
      <c r="D236" t="s">
        <v>1123</v>
      </c>
      <c r="E236" s="3" t="s">
        <v>6</v>
      </c>
      <c r="F236" s="3" t="s">
        <v>1268</v>
      </c>
      <c r="G236" t="s">
        <v>137</v>
      </c>
      <c r="H236">
        <v>100</v>
      </c>
      <c r="I236" t="s">
        <v>1121</v>
      </c>
      <c r="J236">
        <v>3</v>
      </c>
      <c r="L236" s="15">
        <f t="shared" si="51"/>
        <v>0</v>
      </c>
      <c r="M236" s="15">
        <f t="shared" si="52"/>
        <v>0</v>
      </c>
      <c r="N236" s="15">
        <f t="shared" si="53"/>
        <v>300</v>
      </c>
      <c r="O236" t="s">
        <v>1122</v>
      </c>
    </row>
    <row r="237" spans="1:15" x14ac:dyDescent="0.2">
      <c r="A237" t="s">
        <v>1220</v>
      </c>
      <c r="B237">
        <v>2021</v>
      </c>
      <c r="C237" t="s">
        <v>1071</v>
      </c>
      <c r="D237" t="s">
        <v>1076</v>
      </c>
      <c r="E237" t="s">
        <v>0</v>
      </c>
      <c r="F237" s="3" t="s">
        <v>1268</v>
      </c>
      <c r="G237" t="s">
        <v>137</v>
      </c>
      <c r="H237">
        <v>50</v>
      </c>
      <c r="I237" t="s">
        <v>1075</v>
      </c>
      <c r="J237">
        <v>2</v>
      </c>
      <c r="K237">
        <v>2</v>
      </c>
      <c r="L237" s="15">
        <f t="shared" si="51"/>
        <v>50</v>
      </c>
      <c r="M237" s="15">
        <f t="shared" si="52"/>
        <v>100</v>
      </c>
      <c r="N237" s="15">
        <f t="shared" si="53"/>
        <v>100</v>
      </c>
      <c r="O237" t="s">
        <v>1077</v>
      </c>
    </row>
    <row r="238" spans="1:15" x14ac:dyDescent="0.2">
      <c r="A238" t="s">
        <v>1220</v>
      </c>
      <c r="B238">
        <v>2020</v>
      </c>
      <c r="C238" t="s">
        <v>414</v>
      </c>
      <c r="D238" t="s">
        <v>405</v>
      </c>
      <c r="E238" t="s">
        <v>0</v>
      </c>
      <c r="F238" s="3" t="s">
        <v>1268</v>
      </c>
      <c r="G238" t="s">
        <v>137</v>
      </c>
      <c r="H238">
        <v>400</v>
      </c>
      <c r="I238" t="s">
        <v>1124</v>
      </c>
      <c r="J238">
        <v>4</v>
      </c>
      <c r="K238">
        <v>2</v>
      </c>
      <c r="L238" s="15">
        <f t="shared" si="51"/>
        <v>400</v>
      </c>
      <c r="M238" s="15">
        <f t="shared" si="52"/>
        <v>800</v>
      </c>
      <c r="N238" s="15">
        <f t="shared" si="53"/>
        <v>1600</v>
      </c>
      <c r="O238" t="s">
        <v>1125</v>
      </c>
    </row>
    <row r="239" spans="1:15" x14ac:dyDescent="0.2">
      <c r="A239" t="s">
        <v>1220</v>
      </c>
      <c r="B239">
        <v>2020</v>
      </c>
      <c r="C239" t="s">
        <v>413</v>
      </c>
      <c r="D239" t="s">
        <v>406</v>
      </c>
      <c r="E239" t="s">
        <v>0</v>
      </c>
      <c r="F239" s="3" t="s">
        <v>1268</v>
      </c>
      <c r="G239" t="s">
        <v>137</v>
      </c>
      <c r="H239">
        <v>1000</v>
      </c>
      <c r="I239" t="s">
        <v>1126</v>
      </c>
      <c r="J239">
        <v>4</v>
      </c>
      <c r="K239">
        <v>2</v>
      </c>
      <c r="L239" s="15">
        <f t="shared" si="51"/>
        <v>1000</v>
      </c>
      <c r="M239" s="15">
        <f t="shared" si="52"/>
        <v>2000</v>
      </c>
      <c r="N239" s="15">
        <f t="shared" si="53"/>
        <v>4000</v>
      </c>
      <c r="O239" t="s">
        <v>1127</v>
      </c>
    </row>
    <row r="240" spans="1:15" x14ac:dyDescent="0.2">
      <c r="A240" t="s">
        <v>1220</v>
      </c>
      <c r="B240">
        <v>2013</v>
      </c>
      <c r="C240" t="s">
        <v>645</v>
      </c>
      <c r="D240" t="s">
        <v>644</v>
      </c>
      <c r="E240" t="s">
        <v>0</v>
      </c>
      <c r="F240" s="3" t="s">
        <v>1268</v>
      </c>
      <c r="G240" t="s">
        <v>137</v>
      </c>
      <c r="H240">
        <v>600</v>
      </c>
      <c r="I240" t="s">
        <v>1128</v>
      </c>
      <c r="J240">
        <v>4</v>
      </c>
      <c r="K240">
        <v>2</v>
      </c>
      <c r="L240" s="15">
        <f t="shared" si="51"/>
        <v>600</v>
      </c>
      <c r="M240" s="15">
        <f t="shared" si="52"/>
        <v>1200</v>
      </c>
      <c r="N240" s="15">
        <f t="shared" si="53"/>
        <v>2400</v>
      </c>
      <c r="O240" t="s">
        <v>1127</v>
      </c>
    </row>
    <row r="241" spans="1:15" x14ac:dyDescent="0.2">
      <c r="A241" t="s">
        <v>1220</v>
      </c>
      <c r="B241">
        <v>2020</v>
      </c>
      <c r="C241" t="s">
        <v>1091</v>
      </c>
      <c r="D241" t="s">
        <v>805</v>
      </c>
      <c r="E241" t="s">
        <v>6</v>
      </c>
      <c r="F241" s="3" t="s">
        <v>1268</v>
      </c>
      <c r="G241" t="s">
        <v>137</v>
      </c>
      <c r="H241">
        <v>1000</v>
      </c>
      <c r="I241" t="s">
        <v>1092</v>
      </c>
      <c r="J241">
        <v>5</v>
      </c>
      <c r="L241" s="15">
        <f t="shared" si="51"/>
        <v>0</v>
      </c>
      <c r="M241" s="15">
        <f t="shared" si="52"/>
        <v>0</v>
      </c>
      <c r="N241" s="15">
        <f t="shared" si="53"/>
        <v>5000</v>
      </c>
    </row>
    <row r="242" spans="1:15" x14ac:dyDescent="0.2">
      <c r="A242" t="s">
        <v>1220</v>
      </c>
      <c r="B242">
        <v>2022</v>
      </c>
      <c r="C242" t="s">
        <v>1093</v>
      </c>
      <c r="D242" t="s">
        <v>1094</v>
      </c>
      <c r="E242" t="s">
        <v>6</v>
      </c>
      <c r="F242" s="3" t="s">
        <v>1268</v>
      </c>
      <c r="G242" t="s">
        <v>137</v>
      </c>
      <c r="H242">
        <v>200</v>
      </c>
      <c r="I242" t="s">
        <v>1095</v>
      </c>
      <c r="J242">
        <v>5</v>
      </c>
      <c r="L242" s="15">
        <f t="shared" si="51"/>
        <v>0</v>
      </c>
      <c r="M242" s="15">
        <f t="shared" si="52"/>
        <v>0</v>
      </c>
      <c r="N242" s="15">
        <f t="shared" si="53"/>
        <v>1000</v>
      </c>
    </row>
    <row r="243" spans="1:15" x14ac:dyDescent="0.2">
      <c r="A243" t="s">
        <v>1220</v>
      </c>
      <c r="B243">
        <v>2020</v>
      </c>
      <c r="C243" t="s">
        <v>1096</v>
      </c>
      <c r="D243" t="s">
        <v>1097</v>
      </c>
      <c r="E243" t="s">
        <v>6</v>
      </c>
      <c r="F243" s="3" t="s">
        <v>1268</v>
      </c>
      <c r="G243" t="s">
        <v>137</v>
      </c>
      <c r="H243">
        <v>150</v>
      </c>
      <c r="I243" t="s">
        <v>1098</v>
      </c>
      <c r="J243">
        <v>5</v>
      </c>
      <c r="L243" s="15">
        <f t="shared" si="51"/>
        <v>0</v>
      </c>
      <c r="M243" s="15">
        <f t="shared" si="52"/>
        <v>0</v>
      </c>
      <c r="N243" s="15">
        <f t="shared" si="53"/>
        <v>750</v>
      </c>
    </row>
    <row r="245" spans="1:15" ht="12" x14ac:dyDescent="0.25">
      <c r="I245" t="s">
        <v>385</v>
      </c>
      <c r="J245" t="s">
        <v>48</v>
      </c>
      <c r="K245">
        <f>SUMPRODUCT(H215:H243,K215:K243)/(SUM(H215:H243)-SUMIF(E215:E243, "~?", H215:H243))</f>
        <v>1.9365695208878462</v>
      </c>
      <c r="L245" s="4" t="s">
        <v>0</v>
      </c>
    </row>
    <row r="247" spans="1:15" x14ac:dyDescent="0.2">
      <c r="A247" t="s">
        <v>435</v>
      </c>
      <c r="H247" t="s">
        <v>248</v>
      </c>
    </row>
    <row r="248" spans="1:15" x14ac:dyDescent="0.2">
      <c r="A248" t="s">
        <v>4</v>
      </c>
      <c r="B248">
        <v>2023</v>
      </c>
      <c r="C248" t="s">
        <v>1085</v>
      </c>
      <c r="D248" t="s">
        <v>1086</v>
      </c>
      <c r="E248" t="s">
        <v>0</v>
      </c>
      <c r="F248" t="s">
        <v>1270</v>
      </c>
      <c r="G248" t="s">
        <v>137</v>
      </c>
      <c r="H248">
        <v>70000</v>
      </c>
      <c r="I248" t="s">
        <v>1087</v>
      </c>
      <c r="J248">
        <v>1</v>
      </c>
      <c r="K248">
        <v>2</v>
      </c>
      <c r="L248" s="15">
        <f t="shared" ref="L248:L249" si="54">IF(ISBLANK(K248),0,H248)</f>
        <v>70000</v>
      </c>
      <c r="M248" s="15">
        <f t="shared" ref="M248:M249" si="55">K248*H248</f>
        <v>140000</v>
      </c>
      <c r="N248" s="15">
        <f t="shared" ref="N248:N249" si="56">J248*H248</f>
        <v>70000</v>
      </c>
      <c r="O248" s="3" t="s">
        <v>1308</v>
      </c>
    </row>
    <row r="249" spans="1:15" x14ac:dyDescent="0.2">
      <c r="A249" t="s">
        <v>4</v>
      </c>
      <c r="B249">
        <v>2023</v>
      </c>
      <c r="C249" t="s">
        <v>446</v>
      </c>
      <c r="D249" t="s">
        <v>329</v>
      </c>
      <c r="E249" t="s">
        <v>0</v>
      </c>
      <c r="F249" t="s">
        <v>1270</v>
      </c>
      <c r="G249" t="s">
        <v>137</v>
      </c>
      <c r="H249">
        <v>10000</v>
      </c>
      <c r="I249" t="s">
        <v>1090</v>
      </c>
      <c r="J249">
        <v>1</v>
      </c>
      <c r="K249">
        <v>2</v>
      </c>
      <c r="L249" s="15">
        <f t="shared" si="54"/>
        <v>10000</v>
      </c>
      <c r="M249" s="15">
        <f t="shared" si="55"/>
        <v>20000</v>
      </c>
      <c r="N249" s="15">
        <f t="shared" si="56"/>
        <v>10000</v>
      </c>
      <c r="O249" s="3" t="s">
        <v>1309</v>
      </c>
    </row>
    <row r="251" spans="1:15" ht="12" x14ac:dyDescent="0.25">
      <c r="I251" t="s">
        <v>384</v>
      </c>
      <c r="J251" t="s">
        <v>48</v>
      </c>
      <c r="K251">
        <f>SUMPRODUCT(H248:H249,K248:K249)/SUM(H248:H249)</f>
        <v>2</v>
      </c>
      <c r="L251" s="4" t="s">
        <v>0</v>
      </c>
    </row>
    <row r="252" spans="1:15" x14ac:dyDescent="0.2">
      <c r="A252" s="3" t="s">
        <v>1207</v>
      </c>
      <c r="H252" t="s">
        <v>137</v>
      </c>
    </row>
    <row r="253" spans="1:15" x14ac:dyDescent="0.2">
      <c r="A253" t="s">
        <v>7</v>
      </c>
      <c r="B253">
        <v>2023</v>
      </c>
      <c r="C253" t="s">
        <v>666</v>
      </c>
      <c r="D253" t="s">
        <v>329</v>
      </c>
      <c r="E253" t="s">
        <v>0</v>
      </c>
      <c r="G253" t="s">
        <v>137</v>
      </c>
      <c r="H253">
        <v>2000</v>
      </c>
      <c r="I253" s="3" t="s">
        <v>886</v>
      </c>
      <c r="J253">
        <v>2</v>
      </c>
      <c r="K253">
        <v>2</v>
      </c>
      <c r="L253" s="15">
        <f t="shared" ref="L253:L257" si="57">IF(ISBLANK(K253),0,H253)</f>
        <v>2000</v>
      </c>
      <c r="M253" s="15">
        <f t="shared" ref="M253:M257" si="58">K253*H253</f>
        <v>4000</v>
      </c>
      <c r="N253" s="15">
        <f t="shared" ref="N253:N257" si="59">J253*H253</f>
        <v>4000</v>
      </c>
    </row>
    <row r="254" spans="1:15" x14ac:dyDescent="0.2">
      <c r="A254" t="s">
        <v>7</v>
      </c>
      <c r="B254">
        <v>2023</v>
      </c>
      <c r="C254" s="3" t="s">
        <v>929</v>
      </c>
      <c r="D254" s="3" t="s">
        <v>329</v>
      </c>
      <c r="E254" s="3" t="s">
        <v>0</v>
      </c>
      <c r="F254" s="3"/>
      <c r="G254" t="s">
        <v>137</v>
      </c>
      <c r="H254">
        <v>2000</v>
      </c>
      <c r="I254" s="3" t="s">
        <v>931</v>
      </c>
      <c r="J254">
        <v>1</v>
      </c>
      <c r="K254">
        <v>2</v>
      </c>
      <c r="L254" s="15">
        <f t="shared" si="57"/>
        <v>2000</v>
      </c>
      <c r="M254" s="15">
        <f t="shared" si="58"/>
        <v>4000</v>
      </c>
      <c r="N254" s="15">
        <f t="shared" si="59"/>
        <v>2000</v>
      </c>
      <c r="O254" s="3" t="s">
        <v>932</v>
      </c>
    </row>
    <row r="255" spans="1:15" x14ac:dyDescent="0.2">
      <c r="A255" t="s">
        <v>7</v>
      </c>
      <c r="B255">
        <v>2022</v>
      </c>
      <c r="C255" s="3" t="s">
        <v>933</v>
      </c>
      <c r="D255" t="s">
        <v>934</v>
      </c>
      <c r="E255" t="s">
        <v>0</v>
      </c>
      <c r="G255" t="s">
        <v>137</v>
      </c>
      <c r="H255">
        <v>20000</v>
      </c>
      <c r="I255" s="3" t="s">
        <v>1389</v>
      </c>
      <c r="J255">
        <v>1</v>
      </c>
      <c r="K255">
        <v>2</v>
      </c>
      <c r="L255" s="15">
        <f t="shared" si="57"/>
        <v>20000</v>
      </c>
      <c r="M255" s="15">
        <f t="shared" si="58"/>
        <v>40000</v>
      </c>
      <c r="N255" s="15">
        <f t="shared" si="59"/>
        <v>20000</v>
      </c>
      <c r="O255" s="3" t="s">
        <v>1390</v>
      </c>
    </row>
    <row r="256" spans="1:15" x14ac:dyDescent="0.2">
      <c r="A256" t="s">
        <v>7</v>
      </c>
      <c r="B256">
        <v>2022</v>
      </c>
      <c r="C256" s="3" t="s">
        <v>1391</v>
      </c>
      <c r="D256" t="s">
        <v>662</v>
      </c>
      <c r="E256" s="3" t="s">
        <v>0</v>
      </c>
      <c r="G256" t="s">
        <v>137</v>
      </c>
      <c r="H256">
        <v>20000</v>
      </c>
      <c r="I256" s="3" t="s">
        <v>938</v>
      </c>
      <c r="J256">
        <v>3</v>
      </c>
      <c r="K256">
        <v>2</v>
      </c>
      <c r="L256" s="15">
        <f t="shared" si="57"/>
        <v>20000</v>
      </c>
      <c r="M256" s="15">
        <f t="shared" si="58"/>
        <v>40000</v>
      </c>
      <c r="N256" s="15">
        <f t="shared" si="59"/>
        <v>60000</v>
      </c>
      <c r="O256" s="3" t="s">
        <v>1392</v>
      </c>
    </row>
    <row r="257" spans="1:15" x14ac:dyDescent="0.2">
      <c r="A257" t="s">
        <v>7</v>
      </c>
      <c r="B257">
        <v>2023</v>
      </c>
      <c r="C257" s="3" t="s">
        <v>887</v>
      </c>
      <c r="D257" s="3" t="s">
        <v>934</v>
      </c>
      <c r="E257" s="3" t="s">
        <v>0</v>
      </c>
      <c r="F257" s="3"/>
      <c r="G257" t="s">
        <v>137</v>
      </c>
      <c r="H257">
        <v>20000</v>
      </c>
      <c r="I257" s="3" t="s">
        <v>888</v>
      </c>
      <c r="J257">
        <v>1</v>
      </c>
      <c r="K257">
        <v>2</v>
      </c>
      <c r="L257" s="15">
        <f t="shared" si="57"/>
        <v>20000</v>
      </c>
      <c r="M257" s="15">
        <f t="shared" si="58"/>
        <v>40000</v>
      </c>
      <c r="N257" s="15">
        <f t="shared" si="59"/>
        <v>20000</v>
      </c>
      <c r="O257" s="3" t="s">
        <v>1332</v>
      </c>
    </row>
    <row r="259" spans="1:15" ht="12" x14ac:dyDescent="0.25">
      <c r="I259" t="s">
        <v>458</v>
      </c>
      <c r="J259" t="s">
        <v>48</v>
      </c>
      <c r="K259">
        <f>SUMPRODUCT(H253:H257,K253:K257)/(SUM(H253:H257)-SUMIF(E253:E257, "~?", H253:H257))</f>
        <v>2</v>
      </c>
      <c r="L259" s="4" t="s">
        <v>0</v>
      </c>
    </row>
    <row r="261" spans="1:15" x14ac:dyDescent="0.2">
      <c r="H261" s="3" t="s">
        <v>137</v>
      </c>
    </row>
    <row r="262" spans="1:15" x14ac:dyDescent="0.2">
      <c r="A262" t="s">
        <v>4</v>
      </c>
      <c r="B262">
        <v>2023</v>
      </c>
      <c r="C262" s="3" t="s">
        <v>892</v>
      </c>
      <c r="D262" s="3" t="s">
        <v>893</v>
      </c>
      <c r="E262" s="3" t="s">
        <v>0</v>
      </c>
      <c r="F262" s="3"/>
      <c r="G262" t="s">
        <v>137</v>
      </c>
      <c r="H262">
        <v>1500</v>
      </c>
      <c r="I262" s="3" t="s">
        <v>894</v>
      </c>
      <c r="J262">
        <v>3</v>
      </c>
      <c r="K262">
        <v>2</v>
      </c>
      <c r="L262" s="15">
        <f t="shared" ref="L262:L282" si="60">IF(ISBLANK(K262),0,H262)</f>
        <v>1500</v>
      </c>
      <c r="M262" s="15">
        <f t="shared" ref="M262:M282" si="61">K262*H262</f>
        <v>3000</v>
      </c>
      <c r="N262" s="15">
        <f t="shared" ref="N262:N282" si="62">J262*H262</f>
        <v>4500</v>
      </c>
      <c r="O262" s="3" t="s">
        <v>895</v>
      </c>
    </row>
    <row r="263" spans="1:15" x14ac:dyDescent="0.2">
      <c r="A263" t="s">
        <v>4</v>
      </c>
      <c r="B263">
        <v>2023</v>
      </c>
      <c r="C263" s="3" t="s">
        <v>899</v>
      </c>
      <c r="D263" s="3" t="s">
        <v>900</v>
      </c>
      <c r="E263" s="3" t="s">
        <v>13</v>
      </c>
      <c r="F263" s="3"/>
      <c r="G263" t="s">
        <v>137</v>
      </c>
      <c r="H263">
        <v>1000</v>
      </c>
      <c r="I263" s="3" t="s">
        <v>901</v>
      </c>
      <c r="J263">
        <v>5</v>
      </c>
      <c r="K263">
        <v>1</v>
      </c>
      <c r="L263" s="15">
        <f t="shared" si="60"/>
        <v>1000</v>
      </c>
      <c r="M263" s="15">
        <f t="shared" si="61"/>
        <v>1000</v>
      </c>
      <c r="N263" s="15">
        <f t="shared" si="62"/>
        <v>5000</v>
      </c>
      <c r="O263" s="3" t="s">
        <v>902</v>
      </c>
    </row>
    <row r="264" spans="1:15" x14ac:dyDescent="0.2">
      <c r="A264" t="s">
        <v>4</v>
      </c>
      <c r="B264">
        <v>2023</v>
      </c>
      <c r="C264" s="3" t="s">
        <v>903</v>
      </c>
      <c r="D264" s="3" t="s">
        <v>904</v>
      </c>
      <c r="E264" s="3" t="s">
        <v>0</v>
      </c>
      <c r="F264" s="3"/>
      <c r="G264" t="s">
        <v>137</v>
      </c>
      <c r="H264">
        <v>5000</v>
      </c>
      <c r="I264" s="3" t="s">
        <v>905</v>
      </c>
      <c r="J264">
        <v>1</v>
      </c>
      <c r="K264">
        <v>2</v>
      </c>
      <c r="L264" s="15">
        <f t="shared" si="60"/>
        <v>5000</v>
      </c>
      <c r="M264" s="15">
        <f t="shared" si="61"/>
        <v>10000</v>
      </c>
      <c r="N264" s="15">
        <f t="shared" si="62"/>
        <v>5000</v>
      </c>
      <c r="O264" s="3" t="s">
        <v>906</v>
      </c>
    </row>
    <row r="265" spans="1:15" x14ac:dyDescent="0.2">
      <c r="A265" t="s">
        <v>4</v>
      </c>
      <c r="B265">
        <v>2023</v>
      </c>
      <c r="C265" s="3" t="s">
        <v>911</v>
      </c>
      <c r="D265" s="3" t="s">
        <v>890</v>
      </c>
      <c r="E265" s="3" t="s">
        <v>6</v>
      </c>
      <c r="F265" s="3"/>
      <c r="G265" t="s">
        <v>137</v>
      </c>
      <c r="H265">
        <v>2000</v>
      </c>
      <c r="I265" s="3" t="s">
        <v>912</v>
      </c>
      <c r="J265">
        <v>3</v>
      </c>
      <c r="L265" s="15">
        <f t="shared" si="60"/>
        <v>0</v>
      </c>
      <c r="M265" s="15">
        <f t="shared" si="61"/>
        <v>0</v>
      </c>
      <c r="N265" s="15">
        <f t="shared" si="62"/>
        <v>6000</v>
      </c>
      <c r="O265" s="3" t="s">
        <v>913</v>
      </c>
    </row>
    <row r="266" spans="1:15" x14ac:dyDescent="0.2">
      <c r="A266" t="s">
        <v>4</v>
      </c>
      <c r="B266">
        <v>2023</v>
      </c>
      <c r="C266" s="3" t="s">
        <v>914</v>
      </c>
      <c r="D266" s="3" t="s">
        <v>915</v>
      </c>
      <c r="E266" s="3" t="s">
        <v>0</v>
      </c>
      <c r="F266" s="3"/>
      <c r="G266" t="s">
        <v>137</v>
      </c>
      <c r="H266">
        <v>8000</v>
      </c>
      <c r="I266" s="3" t="s">
        <v>917</v>
      </c>
      <c r="J266">
        <v>3</v>
      </c>
      <c r="K266">
        <v>2</v>
      </c>
      <c r="L266" s="15">
        <f t="shared" si="60"/>
        <v>8000</v>
      </c>
      <c r="M266" s="15">
        <f t="shared" si="61"/>
        <v>16000</v>
      </c>
      <c r="N266" s="15">
        <f t="shared" si="62"/>
        <v>24000</v>
      </c>
      <c r="O266" s="3" t="s">
        <v>1341</v>
      </c>
    </row>
    <row r="267" spans="1:15" x14ac:dyDescent="0.2">
      <c r="A267" t="s">
        <v>4</v>
      </c>
      <c r="B267">
        <v>2023</v>
      </c>
      <c r="C267" s="3" t="s">
        <v>918</v>
      </c>
      <c r="D267" s="3" t="s">
        <v>919</v>
      </c>
      <c r="E267" s="3" t="s">
        <v>0</v>
      </c>
      <c r="F267" s="3"/>
      <c r="G267" t="s">
        <v>137</v>
      </c>
      <c r="H267">
        <v>6500</v>
      </c>
      <c r="I267" s="3" t="s">
        <v>920</v>
      </c>
      <c r="J267">
        <v>1</v>
      </c>
      <c r="K267">
        <v>2</v>
      </c>
      <c r="L267" s="15">
        <f t="shared" si="60"/>
        <v>6500</v>
      </c>
      <c r="M267" s="15">
        <f t="shared" si="61"/>
        <v>13000</v>
      </c>
      <c r="N267" s="15">
        <f t="shared" si="62"/>
        <v>6500</v>
      </c>
      <c r="O267" s="3" t="s">
        <v>921</v>
      </c>
    </row>
    <row r="268" spans="1:15" x14ac:dyDescent="0.2">
      <c r="A268" t="s">
        <v>4</v>
      </c>
      <c r="B268">
        <v>2022</v>
      </c>
      <c r="C268" s="3" t="s">
        <v>922</v>
      </c>
      <c r="D268" s="3" t="s">
        <v>923</v>
      </c>
      <c r="E268" s="3" t="s">
        <v>0</v>
      </c>
      <c r="F268" s="3"/>
      <c r="G268" t="s">
        <v>137</v>
      </c>
      <c r="H268">
        <v>4000</v>
      </c>
      <c r="I268" s="3" t="s">
        <v>924</v>
      </c>
      <c r="J268">
        <v>1</v>
      </c>
      <c r="K268">
        <v>2</v>
      </c>
      <c r="L268" s="15">
        <f t="shared" si="60"/>
        <v>4000</v>
      </c>
      <c r="M268" s="15">
        <f t="shared" si="61"/>
        <v>8000</v>
      </c>
      <c r="N268" s="15">
        <f t="shared" si="62"/>
        <v>4000</v>
      </c>
    </row>
    <row r="269" spans="1:15" x14ac:dyDescent="0.2">
      <c r="A269" t="s">
        <v>4</v>
      </c>
      <c r="B269">
        <v>2023</v>
      </c>
      <c r="C269" s="3" t="s">
        <v>927</v>
      </c>
      <c r="D269" s="3" t="s">
        <v>928</v>
      </c>
      <c r="E269" s="3" t="s">
        <v>0</v>
      </c>
      <c r="F269" s="3"/>
      <c r="G269" t="s">
        <v>137</v>
      </c>
      <c r="H269">
        <v>20000</v>
      </c>
      <c r="I269" s="3" t="s">
        <v>925</v>
      </c>
      <c r="J269">
        <v>3</v>
      </c>
      <c r="K269">
        <v>2</v>
      </c>
      <c r="L269" s="15">
        <f t="shared" si="60"/>
        <v>20000</v>
      </c>
      <c r="M269" s="15">
        <f t="shared" si="61"/>
        <v>40000</v>
      </c>
      <c r="N269" s="15">
        <f t="shared" si="62"/>
        <v>60000</v>
      </c>
      <c r="O269" s="3" t="s">
        <v>1342</v>
      </c>
    </row>
    <row r="270" spans="1:15" x14ac:dyDescent="0.2">
      <c r="A270" t="s">
        <v>4</v>
      </c>
      <c r="B270">
        <v>2021</v>
      </c>
      <c r="C270" s="3" t="s">
        <v>1443</v>
      </c>
      <c r="D270" t="s">
        <v>225</v>
      </c>
      <c r="E270" s="3" t="s">
        <v>6</v>
      </c>
      <c r="G270" t="s">
        <v>137</v>
      </c>
      <c r="H270">
        <v>300</v>
      </c>
      <c r="I270" s="3" t="s">
        <v>944</v>
      </c>
      <c r="J270">
        <v>6</v>
      </c>
      <c r="L270" s="15">
        <f t="shared" si="60"/>
        <v>0</v>
      </c>
      <c r="M270" s="15">
        <f t="shared" si="61"/>
        <v>0</v>
      </c>
      <c r="N270" s="15">
        <f t="shared" si="62"/>
        <v>1800</v>
      </c>
      <c r="O270" s="3" t="s">
        <v>945</v>
      </c>
    </row>
    <row r="271" spans="1:15" x14ac:dyDescent="0.2">
      <c r="A271" t="s">
        <v>4</v>
      </c>
      <c r="B271">
        <v>2023</v>
      </c>
      <c r="C271" s="3" t="s">
        <v>946</v>
      </c>
      <c r="D271" s="3" t="s">
        <v>947</v>
      </c>
      <c r="E271" s="3" t="s">
        <v>6</v>
      </c>
      <c r="F271" s="3"/>
      <c r="G271" t="s">
        <v>137</v>
      </c>
      <c r="H271">
        <v>3000</v>
      </c>
      <c r="I271" s="3" t="s">
        <v>948</v>
      </c>
      <c r="J271">
        <v>5</v>
      </c>
      <c r="L271" s="15">
        <f t="shared" si="60"/>
        <v>0</v>
      </c>
      <c r="M271" s="15">
        <f t="shared" si="61"/>
        <v>0</v>
      </c>
      <c r="N271" s="15">
        <f t="shared" si="62"/>
        <v>15000</v>
      </c>
      <c r="O271" s="3" t="s">
        <v>1206</v>
      </c>
    </row>
    <row r="272" spans="1:15" x14ac:dyDescent="0.2">
      <c r="A272" t="s">
        <v>4</v>
      </c>
      <c r="B272">
        <v>2023</v>
      </c>
      <c r="C272" s="3" t="s">
        <v>949</v>
      </c>
      <c r="D272" s="3" t="s">
        <v>950</v>
      </c>
      <c r="E272" s="3" t="s">
        <v>6</v>
      </c>
      <c r="F272" s="3"/>
      <c r="G272" t="s">
        <v>137</v>
      </c>
      <c r="H272">
        <v>200</v>
      </c>
      <c r="I272" s="3" t="s">
        <v>951</v>
      </c>
      <c r="J272">
        <v>6</v>
      </c>
      <c r="L272" s="15">
        <f t="shared" si="60"/>
        <v>0</v>
      </c>
      <c r="M272" s="15">
        <f t="shared" si="61"/>
        <v>0</v>
      </c>
      <c r="N272" s="15">
        <f t="shared" si="62"/>
        <v>1200</v>
      </c>
      <c r="O272" s="3" t="s">
        <v>945</v>
      </c>
    </row>
    <row r="273" spans="1:15" x14ac:dyDescent="0.2">
      <c r="A273" t="s">
        <v>4</v>
      </c>
      <c r="B273">
        <v>2023</v>
      </c>
      <c r="C273" s="3" t="s">
        <v>1357</v>
      </c>
      <c r="D273" s="3" t="s">
        <v>1358</v>
      </c>
      <c r="E273" s="3" t="s">
        <v>13</v>
      </c>
      <c r="F273" s="3"/>
      <c r="G273" t="s">
        <v>137</v>
      </c>
      <c r="H273">
        <v>1000</v>
      </c>
      <c r="I273" s="3" t="s">
        <v>1359</v>
      </c>
      <c r="J273">
        <v>3</v>
      </c>
      <c r="K273">
        <v>1</v>
      </c>
      <c r="L273" s="15">
        <f t="shared" si="60"/>
        <v>1000</v>
      </c>
      <c r="M273" s="15">
        <f t="shared" si="61"/>
        <v>1000</v>
      </c>
      <c r="N273" s="15">
        <f t="shared" si="62"/>
        <v>3000</v>
      </c>
      <c r="O273" s="3" t="s">
        <v>1360</v>
      </c>
    </row>
    <row r="274" spans="1:15" x14ac:dyDescent="0.2">
      <c r="A274" t="s">
        <v>4</v>
      </c>
      <c r="B274">
        <v>2021</v>
      </c>
      <c r="C274" s="3" t="s">
        <v>964</v>
      </c>
      <c r="D274" s="3" t="s">
        <v>965</v>
      </c>
      <c r="E274" s="3" t="s">
        <v>6</v>
      </c>
      <c r="F274" s="3"/>
      <c r="G274" t="s">
        <v>137</v>
      </c>
      <c r="H274">
        <v>50</v>
      </c>
      <c r="I274" s="3" t="s">
        <v>966</v>
      </c>
      <c r="J274">
        <v>6</v>
      </c>
      <c r="L274" s="15">
        <f t="shared" si="60"/>
        <v>0</v>
      </c>
      <c r="M274" s="15">
        <f t="shared" si="61"/>
        <v>0</v>
      </c>
      <c r="N274" s="15">
        <f t="shared" si="62"/>
        <v>300</v>
      </c>
      <c r="O274" s="3" t="s">
        <v>945</v>
      </c>
    </row>
    <row r="275" spans="1:15" x14ac:dyDescent="0.2">
      <c r="A275" t="s">
        <v>4</v>
      </c>
      <c r="B275">
        <v>2023</v>
      </c>
      <c r="C275" s="3" t="s">
        <v>967</v>
      </c>
      <c r="D275" s="3" t="s">
        <v>915</v>
      </c>
      <c r="E275" s="3" t="s">
        <v>0</v>
      </c>
      <c r="F275" s="3"/>
      <c r="G275" t="s">
        <v>137</v>
      </c>
      <c r="H275">
        <v>10000</v>
      </c>
      <c r="I275" s="3" t="s">
        <v>968</v>
      </c>
      <c r="J275">
        <v>3</v>
      </c>
      <c r="K275">
        <v>2</v>
      </c>
      <c r="L275" s="15">
        <f t="shared" si="60"/>
        <v>10000</v>
      </c>
      <c r="M275" s="15">
        <f t="shared" si="61"/>
        <v>20000</v>
      </c>
      <c r="N275" s="15">
        <f t="shared" si="62"/>
        <v>30000</v>
      </c>
      <c r="O275" s="3" t="s">
        <v>1355</v>
      </c>
    </row>
    <row r="276" spans="1:15" x14ac:dyDescent="0.2">
      <c r="A276" t="s">
        <v>4</v>
      </c>
      <c r="B276">
        <v>2023</v>
      </c>
      <c r="C276" s="3" t="s">
        <v>970</v>
      </c>
      <c r="D276" s="3" t="s">
        <v>971</v>
      </c>
      <c r="E276" s="3" t="s">
        <v>0</v>
      </c>
      <c r="F276" s="3"/>
      <c r="G276" t="s">
        <v>137</v>
      </c>
      <c r="H276">
        <v>5000</v>
      </c>
      <c r="I276" s="3" t="s">
        <v>972</v>
      </c>
      <c r="J276">
        <v>3</v>
      </c>
      <c r="K276">
        <v>2</v>
      </c>
      <c r="L276" s="15">
        <f t="shared" si="60"/>
        <v>5000</v>
      </c>
      <c r="M276" s="15">
        <f t="shared" si="61"/>
        <v>10000</v>
      </c>
      <c r="N276" s="15">
        <f t="shared" si="62"/>
        <v>15000</v>
      </c>
      <c r="O276" s="3" t="s">
        <v>1355</v>
      </c>
    </row>
    <row r="277" spans="1:15" x14ac:dyDescent="0.2">
      <c r="A277" t="s">
        <v>4</v>
      </c>
      <c r="B277">
        <v>2023</v>
      </c>
      <c r="C277" s="3" t="s">
        <v>973</v>
      </c>
      <c r="D277" s="3" t="s">
        <v>974</v>
      </c>
      <c r="E277" s="3" t="s">
        <v>0</v>
      </c>
      <c r="F277" s="3"/>
      <c r="G277" t="s">
        <v>137</v>
      </c>
      <c r="H277">
        <v>4000</v>
      </c>
      <c r="I277" s="3" t="s">
        <v>975</v>
      </c>
      <c r="J277">
        <v>1</v>
      </c>
      <c r="K277">
        <v>2</v>
      </c>
      <c r="L277" s="15">
        <f t="shared" si="60"/>
        <v>4000</v>
      </c>
      <c r="M277" s="15">
        <f t="shared" si="61"/>
        <v>8000</v>
      </c>
      <c r="N277" s="15">
        <f t="shared" si="62"/>
        <v>4000</v>
      </c>
      <c r="O277" s="3" t="s">
        <v>1356</v>
      </c>
    </row>
    <row r="278" spans="1:15" x14ac:dyDescent="0.2">
      <c r="A278" t="s">
        <v>4</v>
      </c>
      <c r="B278">
        <v>2022</v>
      </c>
      <c r="C278" s="3" t="s">
        <v>977</v>
      </c>
      <c r="D278" s="3" t="s">
        <v>978</v>
      </c>
      <c r="E278" s="3" t="s">
        <v>6</v>
      </c>
      <c r="F278" s="3"/>
      <c r="G278" t="s">
        <v>137</v>
      </c>
      <c r="H278">
        <v>500</v>
      </c>
      <c r="I278" s="3" t="s">
        <v>979</v>
      </c>
      <c r="J278">
        <v>5</v>
      </c>
      <c r="L278" s="15">
        <f t="shared" si="60"/>
        <v>0</v>
      </c>
      <c r="M278" s="15">
        <f t="shared" si="61"/>
        <v>0</v>
      </c>
      <c r="N278" s="15">
        <f t="shared" si="62"/>
        <v>2500</v>
      </c>
      <c r="O278" s="3" t="s">
        <v>945</v>
      </c>
    </row>
    <row r="279" spans="1:15" x14ac:dyDescent="0.2">
      <c r="A279" t="s">
        <v>4</v>
      </c>
      <c r="B279">
        <v>2021</v>
      </c>
      <c r="C279" s="3" t="s">
        <v>980</v>
      </c>
      <c r="D279" s="3" t="s">
        <v>981</v>
      </c>
      <c r="E279" s="3" t="s">
        <v>6</v>
      </c>
      <c r="F279" s="3"/>
      <c r="G279" t="s">
        <v>137</v>
      </c>
      <c r="H279">
        <v>50</v>
      </c>
      <c r="I279" s="3" t="s">
        <v>982</v>
      </c>
      <c r="J279">
        <v>6</v>
      </c>
      <c r="L279" s="15">
        <f t="shared" si="60"/>
        <v>0</v>
      </c>
      <c r="M279" s="15">
        <f t="shared" si="61"/>
        <v>0</v>
      </c>
      <c r="N279" s="15">
        <f t="shared" si="62"/>
        <v>300</v>
      </c>
      <c r="O279" s="3" t="s">
        <v>945</v>
      </c>
    </row>
    <row r="280" spans="1:15" x14ac:dyDescent="0.2">
      <c r="A280" t="s">
        <v>4</v>
      </c>
      <c r="B280">
        <v>2023</v>
      </c>
      <c r="C280" s="3" t="s">
        <v>992</v>
      </c>
      <c r="D280" s="3" t="s">
        <v>993</v>
      </c>
      <c r="E280" s="3" t="s">
        <v>6</v>
      </c>
      <c r="F280" s="3"/>
      <c r="G280" t="s">
        <v>137</v>
      </c>
      <c r="H280">
        <v>2000</v>
      </c>
      <c r="I280" s="3" t="s">
        <v>994</v>
      </c>
      <c r="J280">
        <v>5</v>
      </c>
      <c r="L280" s="15">
        <f t="shared" si="60"/>
        <v>0</v>
      </c>
      <c r="M280" s="15">
        <f t="shared" si="61"/>
        <v>0</v>
      </c>
      <c r="N280" s="15">
        <f t="shared" si="62"/>
        <v>10000</v>
      </c>
      <c r="O280" s="3" t="s">
        <v>945</v>
      </c>
    </row>
    <row r="281" spans="1:15" x14ac:dyDescent="0.2">
      <c r="A281" t="s">
        <v>4</v>
      </c>
      <c r="B281">
        <v>2023</v>
      </c>
      <c r="C281" s="3" t="s">
        <v>995</v>
      </c>
      <c r="D281" s="3" t="s">
        <v>996</v>
      </c>
      <c r="E281" s="3" t="s">
        <v>13</v>
      </c>
      <c r="F281" s="3"/>
      <c r="G281" t="s">
        <v>137</v>
      </c>
      <c r="H281">
        <v>3000</v>
      </c>
      <c r="I281" s="3" t="s">
        <v>998</v>
      </c>
      <c r="J281">
        <v>2</v>
      </c>
      <c r="K281">
        <v>1</v>
      </c>
      <c r="L281" s="15">
        <f t="shared" si="60"/>
        <v>3000</v>
      </c>
      <c r="M281" s="15">
        <f t="shared" si="61"/>
        <v>3000</v>
      </c>
      <c r="N281" s="15">
        <f t="shared" si="62"/>
        <v>6000</v>
      </c>
      <c r="O281" s="3" t="s">
        <v>1374</v>
      </c>
    </row>
    <row r="282" spans="1:15" x14ac:dyDescent="0.2">
      <c r="A282" t="s">
        <v>4</v>
      </c>
      <c r="B282">
        <v>2023</v>
      </c>
      <c r="C282" s="3" t="s">
        <v>999</v>
      </c>
      <c r="D282" s="3" t="s">
        <v>1000</v>
      </c>
      <c r="E282" s="3" t="s">
        <v>0</v>
      </c>
      <c r="F282" s="3"/>
      <c r="G282" t="s">
        <v>137</v>
      </c>
      <c r="H282">
        <v>2000</v>
      </c>
      <c r="I282" s="3" t="s">
        <v>1001</v>
      </c>
      <c r="J282">
        <v>3</v>
      </c>
      <c r="K282">
        <v>2</v>
      </c>
      <c r="L282" s="15">
        <f t="shared" si="60"/>
        <v>2000</v>
      </c>
      <c r="M282" s="15">
        <f t="shared" si="61"/>
        <v>4000</v>
      </c>
      <c r="N282" s="15">
        <f t="shared" si="62"/>
        <v>6000</v>
      </c>
      <c r="O282" s="3" t="s">
        <v>1375</v>
      </c>
    </row>
    <row r="283" spans="1:15" x14ac:dyDescent="0.2">
      <c r="C283" s="3"/>
      <c r="D283" s="3"/>
      <c r="E283" s="3"/>
      <c r="F283" s="3"/>
      <c r="I283" s="3"/>
      <c r="L283" s="15"/>
      <c r="M283" s="15"/>
      <c r="N283" s="15"/>
      <c r="O283" s="3"/>
    </row>
    <row r="284" spans="1:15" x14ac:dyDescent="0.2">
      <c r="A284" t="s">
        <v>5</v>
      </c>
      <c r="B284">
        <v>2022</v>
      </c>
      <c r="C284" s="3" t="s">
        <v>1006</v>
      </c>
      <c r="D284" s="3" t="s">
        <v>1007</v>
      </c>
      <c r="E284" s="3" t="s">
        <v>0</v>
      </c>
      <c r="F284" s="3"/>
      <c r="G284" t="s">
        <v>137</v>
      </c>
      <c r="H284">
        <v>2000</v>
      </c>
      <c r="I284" s="3" t="s">
        <v>1008</v>
      </c>
      <c r="J284">
        <v>1</v>
      </c>
      <c r="L284" s="15">
        <f>IF(ISBLANK(K284),0,H284)</f>
        <v>0</v>
      </c>
      <c r="M284" s="15">
        <f>K284*H284</f>
        <v>0</v>
      </c>
      <c r="N284" s="15">
        <f>J284*H284</f>
        <v>2000</v>
      </c>
      <c r="O284" s="3" t="s">
        <v>1009</v>
      </c>
    </row>
    <row r="285" spans="1:15" x14ac:dyDescent="0.2">
      <c r="A285" t="s">
        <v>5</v>
      </c>
      <c r="B285">
        <v>2021</v>
      </c>
      <c r="C285" s="3" t="s">
        <v>1010</v>
      </c>
      <c r="D285" s="3" t="s">
        <v>1011</v>
      </c>
      <c r="E285" s="3" t="s">
        <v>6</v>
      </c>
      <c r="F285" s="3"/>
      <c r="G285" t="s">
        <v>137</v>
      </c>
      <c r="H285">
        <v>2000</v>
      </c>
      <c r="I285" s="3" t="s">
        <v>1012</v>
      </c>
      <c r="J285">
        <v>6</v>
      </c>
      <c r="L285" s="15">
        <f>IF(ISBLANK(K285),0,H285)</f>
        <v>0</v>
      </c>
      <c r="M285" s="15">
        <f>K285*H285</f>
        <v>0</v>
      </c>
      <c r="N285" s="15">
        <f>J285*H285</f>
        <v>12000</v>
      </c>
      <c r="O285" s="3" t="s">
        <v>945</v>
      </c>
    </row>
    <row r="286" spans="1:15" x14ac:dyDescent="0.2">
      <c r="A286" t="s">
        <v>5</v>
      </c>
      <c r="B286">
        <v>2022</v>
      </c>
      <c r="C286" s="3" t="s">
        <v>1013</v>
      </c>
      <c r="D286" s="3" t="s">
        <v>1014</v>
      </c>
      <c r="E286" s="3" t="s">
        <v>0</v>
      </c>
      <c r="F286" s="3"/>
      <c r="G286" t="s">
        <v>137</v>
      </c>
      <c r="H286">
        <v>3000</v>
      </c>
      <c r="I286" s="3" t="s">
        <v>1015</v>
      </c>
      <c r="J286">
        <v>1</v>
      </c>
      <c r="K286">
        <v>2</v>
      </c>
      <c r="L286" s="15">
        <f>IF(ISBLANK(K286),0,H286)</f>
        <v>3000</v>
      </c>
      <c r="M286" s="15">
        <f>K286*H286</f>
        <v>6000</v>
      </c>
      <c r="N286" s="15">
        <f>J286*H286</f>
        <v>3000</v>
      </c>
    </row>
    <row r="287" spans="1:15" x14ac:dyDescent="0.2">
      <c r="A287" t="s">
        <v>5</v>
      </c>
      <c r="B287">
        <v>2021</v>
      </c>
      <c r="C287" s="3" t="s">
        <v>1016</v>
      </c>
      <c r="D287" s="3" t="s">
        <v>1017</v>
      </c>
      <c r="E287" s="3" t="s">
        <v>6</v>
      </c>
      <c r="F287" s="3"/>
      <c r="G287" t="s">
        <v>137</v>
      </c>
      <c r="H287">
        <v>1000</v>
      </c>
      <c r="I287" s="3" t="s">
        <v>1018</v>
      </c>
      <c r="J287">
        <v>5</v>
      </c>
      <c r="L287" s="15">
        <f>IF(ISBLANK(K287),0,H287)</f>
        <v>0</v>
      </c>
      <c r="M287" s="15">
        <f>K287*H287</f>
        <v>0</v>
      </c>
      <c r="N287" s="15">
        <f>J287*H287</f>
        <v>5000</v>
      </c>
      <c r="O287" s="3" t="s">
        <v>945</v>
      </c>
    </row>
    <row r="288" spans="1:15" x14ac:dyDescent="0.2">
      <c r="A288" t="s">
        <v>5</v>
      </c>
      <c r="B288">
        <v>2021</v>
      </c>
      <c r="C288" s="3" t="s">
        <v>1019</v>
      </c>
      <c r="D288" s="3" t="s">
        <v>1020</v>
      </c>
      <c r="E288" s="3" t="s">
        <v>6</v>
      </c>
      <c r="F288" s="3"/>
      <c r="G288" t="s">
        <v>137</v>
      </c>
      <c r="H288">
        <v>3000</v>
      </c>
      <c r="I288" s="3" t="s">
        <v>1021</v>
      </c>
      <c r="J288">
        <v>5</v>
      </c>
      <c r="L288" s="15">
        <f>IF(ISBLANK(K288),0,H288)</f>
        <v>0</v>
      </c>
      <c r="M288" s="15">
        <f>K288*H288</f>
        <v>0</v>
      </c>
      <c r="N288" s="15">
        <f>J288*H288</f>
        <v>15000</v>
      </c>
      <c r="O288" s="3" t="s">
        <v>1022</v>
      </c>
    </row>
    <row r="289" spans="1:15" x14ac:dyDescent="0.2">
      <c r="C289" s="3"/>
      <c r="D289" s="3"/>
      <c r="E289" s="3"/>
      <c r="F289" s="3"/>
      <c r="I289" s="3"/>
      <c r="L289" s="15"/>
      <c r="M289" s="15"/>
      <c r="N289" s="15"/>
      <c r="O289" s="3"/>
    </row>
    <row r="290" spans="1:15" x14ac:dyDescent="0.2">
      <c r="A290" t="s">
        <v>7</v>
      </c>
      <c r="B290">
        <v>2023</v>
      </c>
      <c r="C290" s="3" t="s">
        <v>889</v>
      </c>
      <c r="D290" s="3" t="s">
        <v>890</v>
      </c>
      <c r="E290" s="3" t="s">
        <v>6</v>
      </c>
      <c r="F290" s="3"/>
      <c r="G290" t="s">
        <v>137</v>
      </c>
      <c r="H290">
        <v>300</v>
      </c>
      <c r="I290" t="s">
        <v>885</v>
      </c>
      <c r="J290">
        <v>5</v>
      </c>
      <c r="L290" s="15">
        <f>IF(ISBLANK(K290),0,H290)</f>
        <v>0</v>
      </c>
      <c r="M290" s="15">
        <f>K290*H290</f>
        <v>0</v>
      </c>
      <c r="N290" s="15">
        <f>J290*H290</f>
        <v>1500</v>
      </c>
      <c r="O290" s="3" t="s">
        <v>945</v>
      </c>
    </row>
    <row r="291" spans="1:15" x14ac:dyDescent="0.2">
      <c r="A291" t="s">
        <v>7</v>
      </c>
      <c r="B291">
        <v>2023</v>
      </c>
      <c r="C291" s="3" t="s">
        <v>907</v>
      </c>
      <c r="D291" s="3" t="s">
        <v>908</v>
      </c>
      <c r="E291" s="3" t="s">
        <v>0</v>
      </c>
      <c r="F291" s="3"/>
      <c r="G291" t="s">
        <v>137</v>
      </c>
      <c r="H291">
        <v>6000</v>
      </c>
      <c r="I291" s="3" t="s">
        <v>910</v>
      </c>
      <c r="J291">
        <v>3</v>
      </c>
      <c r="K291">
        <v>2</v>
      </c>
      <c r="L291" s="15">
        <f>IF(ISBLANK(K291),0,H291)</f>
        <v>6000</v>
      </c>
      <c r="M291" s="15">
        <f>K291*H291</f>
        <v>12000</v>
      </c>
      <c r="N291" s="15">
        <f>J291*H291</f>
        <v>18000</v>
      </c>
      <c r="O291" s="3" t="s">
        <v>1388</v>
      </c>
    </row>
    <row r="292" spans="1:15" x14ac:dyDescent="0.2">
      <c r="A292" t="s">
        <v>7</v>
      </c>
      <c r="B292">
        <v>2023</v>
      </c>
      <c r="C292" s="3" t="s">
        <v>939</v>
      </c>
      <c r="D292" s="3" t="s">
        <v>940</v>
      </c>
      <c r="E292" s="3" t="s">
        <v>13</v>
      </c>
      <c r="F292" s="3"/>
      <c r="G292" t="s">
        <v>137</v>
      </c>
      <c r="H292">
        <v>2000</v>
      </c>
      <c r="I292" s="3" t="s">
        <v>941</v>
      </c>
      <c r="J292">
        <v>6</v>
      </c>
      <c r="K292">
        <v>1</v>
      </c>
      <c r="L292" s="15">
        <f>IF(ISBLANK(K292),0,H292)</f>
        <v>2000</v>
      </c>
      <c r="M292" s="15">
        <f>K292*H292</f>
        <v>2000</v>
      </c>
      <c r="N292" s="15">
        <f>J292*H292</f>
        <v>12000</v>
      </c>
      <c r="O292" s="3" t="s">
        <v>942</v>
      </c>
    </row>
    <row r="293" spans="1:15" x14ac:dyDescent="0.2">
      <c r="A293" t="s">
        <v>7</v>
      </c>
      <c r="B293">
        <v>2023</v>
      </c>
      <c r="C293" s="3" t="s">
        <v>1338</v>
      </c>
      <c r="D293" s="3" t="s">
        <v>919</v>
      </c>
      <c r="E293" s="3" t="s">
        <v>0</v>
      </c>
      <c r="F293" s="3"/>
      <c r="G293" t="s">
        <v>137</v>
      </c>
      <c r="H293">
        <v>10000</v>
      </c>
      <c r="I293" s="3" t="s">
        <v>1339</v>
      </c>
      <c r="J293">
        <v>1</v>
      </c>
      <c r="K293">
        <v>2</v>
      </c>
      <c r="L293" s="15">
        <f>IF(ISBLANK(K293),0,H293)</f>
        <v>10000</v>
      </c>
      <c r="M293" s="15">
        <f>K293*H293</f>
        <v>20000</v>
      </c>
      <c r="N293" s="15">
        <f>J293*H293</f>
        <v>10000</v>
      </c>
      <c r="O293" s="3" t="s">
        <v>1340</v>
      </c>
    </row>
    <row r="295" spans="1:15" ht="12" x14ac:dyDescent="0.25">
      <c r="K295">
        <f>SUMPRODUCT(H262:H293,K262:K293)/(SUM(H262:H293)-SUMIF(E262:E293, "~?", H262:H293))</f>
        <v>1.8829787234042554</v>
      </c>
      <c r="L295" s="10" t="s">
        <v>0</v>
      </c>
      <c r="O295" s="3" t="s">
        <v>983</v>
      </c>
    </row>
    <row r="296" spans="1:15" x14ac:dyDescent="0.2">
      <c r="A296" s="3" t="s">
        <v>954</v>
      </c>
      <c r="H296" s="3" t="s">
        <v>137</v>
      </c>
    </row>
    <row r="297" spans="1:15" x14ac:dyDescent="0.2">
      <c r="A297" t="s">
        <v>5</v>
      </c>
      <c r="B297">
        <v>2023</v>
      </c>
      <c r="C297" s="3" t="s">
        <v>952</v>
      </c>
      <c r="D297" s="3" t="s">
        <v>953</v>
      </c>
      <c r="E297" s="3" t="s">
        <v>13</v>
      </c>
      <c r="F297" s="3"/>
      <c r="G297" t="s">
        <v>137</v>
      </c>
      <c r="H297">
        <v>4000</v>
      </c>
      <c r="I297" s="3" t="s">
        <v>955</v>
      </c>
      <c r="J297">
        <v>6</v>
      </c>
      <c r="K297">
        <v>1</v>
      </c>
      <c r="L297" s="15">
        <f t="shared" ref="L297:L299" si="63">IF(ISBLANK(K297),0,H297)</f>
        <v>4000</v>
      </c>
      <c r="M297" s="15">
        <f t="shared" ref="M297:M299" si="64">K297*H297</f>
        <v>4000</v>
      </c>
      <c r="N297" s="15">
        <f t="shared" ref="N297:N299" si="65">J297*H297</f>
        <v>24000</v>
      </c>
      <c r="O297" s="3" t="s">
        <v>1353</v>
      </c>
    </row>
    <row r="298" spans="1:15" x14ac:dyDescent="0.2">
      <c r="A298" t="s">
        <v>5</v>
      </c>
      <c r="B298">
        <v>2023</v>
      </c>
      <c r="C298" s="3" t="s">
        <v>956</v>
      </c>
      <c r="D298" s="3" t="s">
        <v>957</v>
      </c>
      <c r="E298" s="3" t="s">
        <v>6</v>
      </c>
      <c r="F298" s="3"/>
      <c r="G298" t="s">
        <v>137</v>
      </c>
      <c r="H298">
        <v>400</v>
      </c>
      <c r="I298" s="3" t="s">
        <v>958</v>
      </c>
      <c r="J298">
        <v>3</v>
      </c>
      <c r="L298" s="15">
        <f t="shared" si="63"/>
        <v>0</v>
      </c>
      <c r="M298" s="15">
        <f t="shared" si="64"/>
        <v>0</v>
      </c>
      <c r="N298" s="15">
        <f t="shared" si="65"/>
        <v>1200</v>
      </c>
      <c r="O298" s="3" t="s">
        <v>959</v>
      </c>
    </row>
    <row r="299" spans="1:15" x14ac:dyDescent="0.2">
      <c r="A299" t="s">
        <v>5</v>
      </c>
      <c r="B299">
        <v>2023</v>
      </c>
      <c r="C299" s="3" t="s">
        <v>960</v>
      </c>
      <c r="D299" t="s">
        <v>961</v>
      </c>
      <c r="E299" s="3" t="s">
        <v>0</v>
      </c>
      <c r="G299" t="s">
        <v>137</v>
      </c>
      <c r="H299">
        <v>400</v>
      </c>
      <c r="I299" s="3" t="s">
        <v>962</v>
      </c>
      <c r="J299">
        <v>3</v>
      </c>
      <c r="K299">
        <v>2</v>
      </c>
      <c r="L299" s="15">
        <f t="shared" si="63"/>
        <v>400</v>
      </c>
      <c r="M299" s="15">
        <f t="shared" si="64"/>
        <v>800</v>
      </c>
      <c r="N299" s="15">
        <f t="shared" si="65"/>
        <v>1200</v>
      </c>
      <c r="O299" s="3" t="s">
        <v>1354</v>
      </c>
    </row>
    <row r="301" spans="1:15" ht="12" x14ac:dyDescent="0.25">
      <c r="K301">
        <f>SUMPRODUCT(H297:H299,K297:K299)/(SUM(H297:H299)-SUMIF(E297:E299, "~?", H297:H299))</f>
        <v>1.0909090909090908</v>
      </c>
      <c r="L301" s="10" t="s">
        <v>13</v>
      </c>
    </row>
    <row r="302" spans="1:15" x14ac:dyDescent="0.2">
      <c r="A302" s="3" t="s">
        <v>1376</v>
      </c>
      <c r="H302" t="s">
        <v>137</v>
      </c>
    </row>
    <row r="303" spans="1:15" x14ac:dyDescent="0.2">
      <c r="A303" t="s">
        <v>10</v>
      </c>
      <c r="B303">
        <v>2023</v>
      </c>
      <c r="C303" t="s">
        <v>1194</v>
      </c>
      <c r="D303" t="s">
        <v>1195</v>
      </c>
      <c r="E303" t="s">
        <v>0</v>
      </c>
      <c r="G303" t="s">
        <v>137</v>
      </c>
      <c r="H303">
        <v>15000</v>
      </c>
      <c r="I303" t="s">
        <v>1196</v>
      </c>
      <c r="J303">
        <v>1</v>
      </c>
      <c r="K303">
        <v>2</v>
      </c>
      <c r="L303" s="15">
        <f t="shared" ref="L303:L306" si="66">IF(ISBLANK(K303),0,H303)</f>
        <v>15000</v>
      </c>
      <c r="M303" s="15">
        <f t="shared" ref="M303:M306" si="67">K303*H303</f>
        <v>30000</v>
      </c>
      <c r="N303" s="15">
        <f t="shared" ref="N303:N306" si="68">J303*H303</f>
        <v>15000</v>
      </c>
      <c r="O303" s="3" t="s">
        <v>1380</v>
      </c>
    </row>
    <row r="304" spans="1:15" x14ac:dyDescent="0.2">
      <c r="A304" t="s">
        <v>10</v>
      </c>
      <c r="B304">
        <v>2023</v>
      </c>
      <c r="C304" s="3" t="s">
        <v>1377</v>
      </c>
      <c r="D304" s="3" t="s">
        <v>974</v>
      </c>
      <c r="E304" s="3" t="s">
        <v>25</v>
      </c>
      <c r="F304" s="3"/>
      <c r="G304" t="s">
        <v>137</v>
      </c>
      <c r="H304">
        <v>10000</v>
      </c>
      <c r="I304" s="3" t="s">
        <v>1378</v>
      </c>
      <c r="J304">
        <v>1</v>
      </c>
      <c r="K304">
        <v>3</v>
      </c>
      <c r="L304" s="15">
        <f t="shared" si="66"/>
        <v>10000</v>
      </c>
      <c r="M304" s="15">
        <f t="shared" si="67"/>
        <v>30000</v>
      </c>
      <c r="N304" s="15">
        <f t="shared" si="68"/>
        <v>10000</v>
      </c>
      <c r="O304" s="3" t="s">
        <v>1379</v>
      </c>
    </row>
    <row r="305" spans="1:15" x14ac:dyDescent="0.2">
      <c r="A305" t="s">
        <v>10</v>
      </c>
      <c r="B305">
        <v>2023</v>
      </c>
      <c r="C305" t="s">
        <v>1197</v>
      </c>
      <c r="D305" t="s">
        <v>1198</v>
      </c>
      <c r="E305" s="3" t="s">
        <v>0</v>
      </c>
      <c r="G305" t="s">
        <v>137</v>
      </c>
      <c r="H305">
        <v>1000</v>
      </c>
      <c r="I305" t="s">
        <v>1199</v>
      </c>
      <c r="J305">
        <v>3</v>
      </c>
      <c r="K305">
        <v>2</v>
      </c>
      <c r="L305" s="15">
        <f t="shared" si="66"/>
        <v>1000</v>
      </c>
      <c r="M305" s="15">
        <f t="shared" si="67"/>
        <v>2000</v>
      </c>
      <c r="N305" s="15">
        <f t="shared" si="68"/>
        <v>3000</v>
      </c>
      <c r="O305" s="3" t="s">
        <v>1381</v>
      </c>
    </row>
    <row r="306" spans="1:15" x14ac:dyDescent="0.2">
      <c r="A306" t="s">
        <v>10</v>
      </c>
      <c r="B306">
        <v>2023</v>
      </c>
      <c r="C306" t="s">
        <v>1200</v>
      </c>
      <c r="D306" t="s">
        <v>1201</v>
      </c>
      <c r="E306" t="s">
        <v>0</v>
      </c>
      <c r="G306" t="s">
        <v>137</v>
      </c>
      <c r="H306">
        <v>10000</v>
      </c>
      <c r="I306" t="s">
        <v>1202</v>
      </c>
      <c r="J306">
        <v>3</v>
      </c>
      <c r="K306">
        <v>2</v>
      </c>
      <c r="L306" s="15">
        <f t="shared" si="66"/>
        <v>10000</v>
      </c>
      <c r="M306" s="15">
        <f t="shared" si="67"/>
        <v>20000</v>
      </c>
      <c r="N306" s="15">
        <f t="shared" si="68"/>
        <v>30000</v>
      </c>
      <c r="O306" t="s">
        <v>1203</v>
      </c>
    </row>
    <row r="308" spans="1:15" ht="12" x14ac:dyDescent="0.25">
      <c r="K308">
        <f>SUMPRODUCT(H303:H306,K303:K306)/(SUM(H303:H306)-SUMIF(E303:E306, "~?", H303:H306))</f>
        <v>2.2777777777777777</v>
      </c>
      <c r="L308" s="10" t="s">
        <v>0</v>
      </c>
    </row>
    <row r="310" spans="1:15" x14ac:dyDescent="0.2">
      <c r="A310" t="s">
        <v>5</v>
      </c>
      <c r="B310">
        <v>2021</v>
      </c>
      <c r="C310" s="3" t="s">
        <v>1006</v>
      </c>
      <c r="D310" s="3" t="s">
        <v>1007</v>
      </c>
      <c r="E310" s="3" t="s">
        <v>0</v>
      </c>
      <c r="F310" t="s">
        <v>1271</v>
      </c>
      <c r="G310" t="s">
        <v>137</v>
      </c>
      <c r="H310">
        <v>2000</v>
      </c>
      <c r="I310" s="3" t="s">
        <v>1008</v>
      </c>
      <c r="J310">
        <v>1</v>
      </c>
      <c r="K310">
        <v>2</v>
      </c>
      <c r="L310" s="15">
        <f>IF(ISBLANK(K310),0,H310)</f>
        <v>2000</v>
      </c>
      <c r="M310" s="15">
        <f>K310*H310</f>
        <v>4000</v>
      </c>
      <c r="N310" s="15">
        <f>J310*H310</f>
        <v>2000</v>
      </c>
      <c r="O310" s="3" t="s">
        <v>1009</v>
      </c>
    </row>
    <row r="311" spans="1:15" x14ac:dyDescent="0.2">
      <c r="A311" t="s">
        <v>5</v>
      </c>
      <c r="B311">
        <v>2021</v>
      </c>
      <c r="C311" s="3" t="s">
        <v>1013</v>
      </c>
      <c r="D311" s="3" t="s">
        <v>1014</v>
      </c>
      <c r="E311" s="3" t="s">
        <v>0</v>
      </c>
      <c r="F311" t="s">
        <v>1271</v>
      </c>
      <c r="G311" t="s">
        <v>137</v>
      </c>
      <c r="H311">
        <v>3000</v>
      </c>
      <c r="I311" s="3" t="s">
        <v>1015</v>
      </c>
      <c r="J311">
        <v>1</v>
      </c>
      <c r="K311">
        <v>2</v>
      </c>
      <c r="L311" s="15">
        <f>IF(ISBLANK(K311),0,H311)</f>
        <v>3000</v>
      </c>
      <c r="M311" s="15">
        <f>K311*H311</f>
        <v>6000</v>
      </c>
      <c r="N311" s="15">
        <f>J311*H311</f>
        <v>3000</v>
      </c>
    </row>
    <row r="312" spans="1:15" x14ac:dyDescent="0.2">
      <c r="A312" t="s">
        <v>5</v>
      </c>
      <c r="B312">
        <v>2021</v>
      </c>
      <c r="C312" s="3" t="s">
        <v>1016</v>
      </c>
      <c r="D312" s="3" t="s">
        <v>1017</v>
      </c>
      <c r="E312" s="3" t="s">
        <v>6</v>
      </c>
      <c r="F312" t="s">
        <v>1271</v>
      </c>
      <c r="G312" t="s">
        <v>137</v>
      </c>
      <c r="H312">
        <v>1000</v>
      </c>
      <c r="I312" s="3" t="s">
        <v>1018</v>
      </c>
      <c r="J312">
        <v>5</v>
      </c>
      <c r="L312" s="15">
        <f>IF(ISBLANK(K312),0,H312)</f>
        <v>0</v>
      </c>
      <c r="M312" s="15">
        <f t="shared" ref="M312:M313" si="69">K312*H312</f>
        <v>0</v>
      </c>
      <c r="N312" s="15">
        <f>J312*H312</f>
        <v>5000</v>
      </c>
      <c r="O312" s="3" t="s">
        <v>945</v>
      </c>
    </row>
    <row r="313" spans="1:15" x14ac:dyDescent="0.2">
      <c r="A313" t="s">
        <v>5</v>
      </c>
      <c r="B313">
        <v>2021</v>
      </c>
      <c r="C313" s="3" t="s">
        <v>1010</v>
      </c>
      <c r="D313" s="3" t="s">
        <v>1011</v>
      </c>
      <c r="E313" s="3" t="s">
        <v>6</v>
      </c>
      <c r="F313" t="s">
        <v>1271</v>
      </c>
      <c r="G313" t="s">
        <v>137</v>
      </c>
      <c r="H313">
        <v>2000</v>
      </c>
      <c r="I313" s="3" t="s">
        <v>1012</v>
      </c>
      <c r="J313">
        <v>6</v>
      </c>
      <c r="L313" s="15">
        <f>IF(ISBLANK(K313),0,H313)</f>
        <v>0</v>
      </c>
      <c r="M313" s="15">
        <f t="shared" si="69"/>
        <v>0</v>
      </c>
      <c r="N313" s="15">
        <f>J313*H313</f>
        <v>12000</v>
      </c>
      <c r="O313" s="3" t="s">
        <v>945</v>
      </c>
    </row>
    <row r="315" spans="1:15" ht="12" x14ac:dyDescent="0.25">
      <c r="K315">
        <f>SUMPRODUCT(H310:H313,K310:K313)/(SUM(H310:H313)-SUMIF(E310:E313, "~?", H310:H313))</f>
        <v>2</v>
      </c>
      <c r="L315" s="10" t="s">
        <v>0</v>
      </c>
    </row>
  </sheetData>
  <sortState xmlns:xlrd2="http://schemas.microsoft.com/office/spreadsheetml/2017/richdata2" ref="A262:O293">
    <sortCondition ref="A262:A293"/>
  </sortState>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8829-BC17-42DA-971A-285C5683BB25}">
  <sheetPr codeName="Sheet6"/>
  <dimension ref="A1:L299"/>
  <sheetViews>
    <sheetView topLeftCell="A70" workbookViewId="0">
      <selection activeCell="J103" sqref="J103"/>
    </sheetView>
  </sheetViews>
  <sheetFormatPr defaultRowHeight="11.4" x14ac:dyDescent="0.2"/>
  <cols>
    <col min="1" max="2" width="7.625" customWidth="1"/>
    <col min="3" max="3" width="41.125" customWidth="1"/>
    <col min="4" max="5" width="25.375" customWidth="1"/>
    <col min="6" max="6" width="17.875" customWidth="1"/>
    <col min="7" max="7" width="18.25" customWidth="1"/>
  </cols>
  <sheetData>
    <row r="1" spans="1:11" x14ac:dyDescent="0.2">
      <c r="B1">
        <f>COUNT(B4:B251)</f>
        <v>156</v>
      </c>
      <c r="F1" t="s">
        <v>174</v>
      </c>
      <c r="G1" s="6" t="s">
        <v>482</v>
      </c>
    </row>
    <row r="2" spans="1:11" x14ac:dyDescent="0.2">
      <c r="B2">
        <f>COUNT(B4:B17)</f>
        <v>14</v>
      </c>
      <c r="C2" s="11"/>
      <c r="F2" s="6" t="s">
        <v>469</v>
      </c>
    </row>
    <row r="3" spans="1:11" x14ac:dyDescent="0.2">
      <c r="A3" t="s">
        <v>52</v>
      </c>
      <c r="B3" t="s">
        <v>60</v>
      </c>
      <c r="D3" t="s">
        <v>16</v>
      </c>
      <c r="F3" t="s">
        <v>17</v>
      </c>
      <c r="G3" t="s">
        <v>18</v>
      </c>
      <c r="H3" s="3" t="s">
        <v>679</v>
      </c>
      <c r="I3" s="3" t="s">
        <v>1002</v>
      </c>
      <c r="J3" s="6" t="s">
        <v>483</v>
      </c>
    </row>
    <row r="4" spans="1:11" x14ac:dyDescent="0.2">
      <c r="B4">
        <v>2020</v>
      </c>
      <c r="C4" t="s">
        <v>19</v>
      </c>
      <c r="D4" s="3" t="s">
        <v>36</v>
      </c>
      <c r="E4" s="3"/>
      <c r="F4">
        <v>36400</v>
      </c>
      <c r="G4" s="3" t="s">
        <v>13</v>
      </c>
      <c r="H4" s="3" t="s">
        <v>680</v>
      </c>
      <c r="I4">
        <v>1</v>
      </c>
      <c r="J4">
        <v>1</v>
      </c>
    </row>
    <row r="5" spans="1:11" x14ac:dyDescent="0.2">
      <c r="B5">
        <v>2021</v>
      </c>
      <c r="C5" t="s">
        <v>22</v>
      </c>
      <c r="D5" s="3" t="s">
        <v>677</v>
      </c>
      <c r="E5" s="3"/>
      <c r="F5">
        <v>116000</v>
      </c>
      <c r="G5" s="3" t="s">
        <v>13</v>
      </c>
      <c r="H5" s="3" t="s">
        <v>676</v>
      </c>
      <c r="I5">
        <v>1</v>
      </c>
      <c r="J5">
        <v>1</v>
      </c>
      <c r="K5" s="3" t="s">
        <v>694</v>
      </c>
    </row>
    <row r="6" spans="1:11" x14ac:dyDescent="0.2">
      <c r="B6">
        <v>2021</v>
      </c>
      <c r="C6" t="s">
        <v>26</v>
      </c>
      <c r="D6" t="s">
        <v>38</v>
      </c>
      <c r="F6">
        <v>460000</v>
      </c>
      <c r="G6" s="3" t="s">
        <v>0</v>
      </c>
      <c r="H6" s="3" t="s">
        <v>667</v>
      </c>
      <c r="I6">
        <v>1</v>
      </c>
      <c r="J6">
        <v>2</v>
      </c>
      <c r="K6" s="3" t="s">
        <v>683</v>
      </c>
    </row>
    <row r="7" spans="1:11" x14ac:dyDescent="0.2">
      <c r="B7">
        <v>2021</v>
      </c>
      <c r="C7" s="3" t="s">
        <v>686</v>
      </c>
      <c r="D7" s="3" t="s">
        <v>688</v>
      </c>
      <c r="E7" s="3"/>
      <c r="F7">
        <v>150000</v>
      </c>
      <c r="G7" t="s">
        <v>13</v>
      </c>
      <c r="H7" s="3" t="s">
        <v>668</v>
      </c>
      <c r="I7">
        <v>1</v>
      </c>
      <c r="J7">
        <v>1</v>
      </c>
      <c r="K7" s="3" t="s">
        <v>684</v>
      </c>
    </row>
    <row r="8" spans="1:11" x14ac:dyDescent="0.2">
      <c r="B8">
        <v>2021</v>
      </c>
      <c r="C8" s="3" t="s">
        <v>685</v>
      </c>
      <c r="D8" s="3" t="s">
        <v>687</v>
      </c>
      <c r="E8" s="3"/>
      <c r="F8">
        <v>10000</v>
      </c>
      <c r="G8" s="3" t="s">
        <v>13</v>
      </c>
      <c r="H8" s="3" t="s">
        <v>669</v>
      </c>
      <c r="I8">
        <v>3</v>
      </c>
      <c r="J8">
        <v>1</v>
      </c>
      <c r="K8" s="3" t="s">
        <v>689</v>
      </c>
    </row>
    <row r="9" spans="1:11" x14ac:dyDescent="0.2">
      <c r="B9">
        <v>2020</v>
      </c>
      <c r="C9" t="s">
        <v>34</v>
      </c>
      <c r="D9" t="s">
        <v>35</v>
      </c>
      <c r="F9">
        <v>50000</v>
      </c>
      <c r="G9" t="s">
        <v>13</v>
      </c>
      <c r="H9" s="3" t="s">
        <v>681</v>
      </c>
      <c r="I9">
        <v>3</v>
      </c>
      <c r="J9">
        <v>1</v>
      </c>
      <c r="K9" s="3" t="s">
        <v>691</v>
      </c>
    </row>
    <row r="10" spans="1:11" x14ac:dyDescent="0.2">
      <c r="B10">
        <v>2020</v>
      </c>
      <c r="C10" t="s">
        <v>43</v>
      </c>
      <c r="D10" t="s">
        <v>42</v>
      </c>
      <c r="F10">
        <v>30000</v>
      </c>
      <c r="G10" s="3" t="s">
        <v>0</v>
      </c>
      <c r="H10" s="3" t="s">
        <v>682</v>
      </c>
      <c r="I10">
        <v>1</v>
      </c>
      <c r="J10">
        <v>2</v>
      </c>
    </row>
    <row r="11" spans="1:11" x14ac:dyDescent="0.2">
      <c r="B11">
        <v>2021</v>
      </c>
      <c r="C11" t="s">
        <v>45</v>
      </c>
      <c r="D11" t="s">
        <v>46</v>
      </c>
      <c r="F11">
        <v>265000</v>
      </c>
      <c r="G11" s="3" t="s">
        <v>0</v>
      </c>
      <c r="H11" s="3" t="s">
        <v>670</v>
      </c>
      <c r="I11">
        <v>1</v>
      </c>
      <c r="J11">
        <v>2</v>
      </c>
      <c r="K11" s="3" t="s">
        <v>690</v>
      </c>
    </row>
    <row r="12" spans="1:11" x14ac:dyDescent="0.2">
      <c r="B12">
        <v>2021</v>
      </c>
      <c r="C12" t="s">
        <v>90</v>
      </c>
      <c r="D12" t="s">
        <v>89</v>
      </c>
      <c r="F12">
        <v>110000</v>
      </c>
      <c r="G12" t="s">
        <v>13</v>
      </c>
      <c r="H12" s="3" t="s">
        <v>675</v>
      </c>
      <c r="I12">
        <v>1</v>
      </c>
      <c r="J12">
        <v>1</v>
      </c>
      <c r="K12" s="3" t="s">
        <v>695</v>
      </c>
    </row>
    <row r="13" spans="1:11" x14ac:dyDescent="0.2">
      <c r="B13">
        <v>2021</v>
      </c>
      <c r="C13" t="s">
        <v>93</v>
      </c>
      <c r="D13" t="s">
        <v>92</v>
      </c>
      <c r="F13">
        <v>10000</v>
      </c>
      <c r="G13" s="3" t="s">
        <v>13</v>
      </c>
      <c r="H13" s="3" t="s">
        <v>674</v>
      </c>
      <c r="I13">
        <v>1</v>
      </c>
      <c r="J13">
        <v>1</v>
      </c>
    </row>
    <row r="14" spans="1:11" x14ac:dyDescent="0.2">
      <c r="B14">
        <v>2021</v>
      </c>
      <c r="C14" t="s">
        <v>464</v>
      </c>
      <c r="D14" t="s">
        <v>96</v>
      </c>
      <c r="F14">
        <f>3*7000</f>
        <v>21000</v>
      </c>
      <c r="G14" s="6" t="s">
        <v>13</v>
      </c>
      <c r="H14" s="3" t="s">
        <v>673</v>
      </c>
      <c r="I14">
        <v>3</v>
      </c>
      <c r="J14">
        <v>1</v>
      </c>
      <c r="K14" s="3" t="s">
        <v>692</v>
      </c>
    </row>
    <row r="15" spans="1:11" x14ac:dyDescent="0.2">
      <c r="B15">
        <v>2021</v>
      </c>
      <c r="C15" t="s">
        <v>99</v>
      </c>
      <c r="D15" s="3" t="s">
        <v>1192</v>
      </c>
      <c r="E15" s="3"/>
      <c r="F15">
        <v>21000</v>
      </c>
      <c r="G15" t="s">
        <v>13</v>
      </c>
      <c r="H15" s="3" t="s">
        <v>678</v>
      </c>
      <c r="I15">
        <v>3</v>
      </c>
      <c r="J15">
        <v>1</v>
      </c>
      <c r="K15" s="3" t="s">
        <v>693</v>
      </c>
    </row>
    <row r="16" spans="1:11" x14ac:dyDescent="0.2">
      <c r="B16">
        <v>2021</v>
      </c>
      <c r="C16" t="s">
        <v>101</v>
      </c>
      <c r="D16" s="6" t="s">
        <v>293</v>
      </c>
      <c r="E16" s="6"/>
      <c r="F16">
        <v>10000</v>
      </c>
      <c r="G16" s="3" t="s">
        <v>6</v>
      </c>
      <c r="H16" s="3" t="s">
        <v>672</v>
      </c>
      <c r="I16">
        <v>6</v>
      </c>
      <c r="K16" s="6" t="s">
        <v>474</v>
      </c>
    </row>
    <row r="17" spans="1:12" x14ac:dyDescent="0.2">
      <c r="B17">
        <v>2021</v>
      </c>
      <c r="C17" t="s">
        <v>106</v>
      </c>
      <c r="D17" s="3" t="s">
        <v>105</v>
      </c>
      <c r="E17" s="3"/>
      <c r="F17">
        <v>20000</v>
      </c>
      <c r="G17" t="s">
        <v>13</v>
      </c>
      <c r="H17" s="3" t="s">
        <v>671</v>
      </c>
      <c r="I17">
        <v>1</v>
      </c>
      <c r="J17">
        <v>1</v>
      </c>
      <c r="K17" s="3"/>
    </row>
    <row r="19" spans="1:12" ht="12" x14ac:dyDescent="0.25">
      <c r="H19" t="s">
        <v>49</v>
      </c>
      <c r="I19" t="s">
        <v>48</v>
      </c>
      <c r="J19">
        <f>SUMPRODUCT(F4:F17,J4:J17)/(SUM(F4:F17)-SUMIF(G4:G17, "~?", F4:F17))</f>
        <v>1.5810374018777897</v>
      </c>
      <c r="K19" s="10" t="s">
        <v>59</v>
      </c>
      <c r="L19" t="s">
        <v>109</v>
      </c>
    </row>
    <row r="21" spans="1:12" x14ac:dyDescent="0.2">
      <c r="A21" t="s">
        <v>53</v>
      </c>
      <c r="C21" s="3" t="s">
        <v>704</v>
      </c>
      <c r="F21" s="6" t="s">
        <v>481</v>
      </c>
      <c r="J21" t="s">
        <v>28</v>
      </c>
      <c r="K21" s="3" t="s">
        <v>701</v>
      </c>
    </row>
    <row r="22" spans="1:12" x14ac:dyDescent="0.2">
      <c r="B22">
        <v>2021</v>
      </c>
      <c r="C22" s="3" t="s">
        <v>460</v>
      </c>
      <c r="D22" s="6" t="s">
        <v>479</v>
      </c>
      <c r="E22" s="6"/>
      <c r="F22">
        <v>138086</v>
      </c>
      <c r="G22" t="s">
        <v>0</v>
      </c>
      <c r="H22" s="9" t="s">
        <v>696</v>
      </c>
      <c r="I22">
        <v>1</v>
      </c>
      <c r="J22">
        <v>2</v>
      </c>
      <c r="K22" s="3" t="s">
        <v>699</v>
      </c>
    </row>
    <row r="23" spans="1:12" x14ac:dyDescent="0.2">
      <c r="B23">
        <v>2021</v>
      </c>
      <c r="C23" t="s">
        <v>460</v>
      </c>
      <c r="D23" s="6" t="s">
        <v>478</v>
      </c>
      <c r="E23" s="6"/>
      <c r="F23">
        <v>122268</v>
      </c>
      <c r="G23" s="6" t="s">
        <v>0</v>
      </c>
      <c r="H23" s="9" t="s">
        <v>696</v>
      </c>
      <c r="I23">
        <v>1</v>
      </c>
      <c r="J23">
        <v>2</v>
      </c>
      <c r="K23" s="3" t="s">
        <v>698</v>
      </c>
    </row>
    <row r="24" spans="1:12" x14ac:dyDescent="0.2">
      <c r="B24">
        <v>2021</v>
      </c>
      <c r="C24" s="3" t="s">
        <v>697</v>
      </c>
      <c r="D24" t="s">
        <v>54</v>
      </c>
      <c r="F24">
        <v>436992</v>
      </c>
      <c r="G24" s="3" t="s">
        <v>13</v>
      </c>
      <c r="H24" s="9" t="s">
        <v>696</v>
      </c>
      <c r="I24">
        <v>1</v>
      </c>
      <c r="J24">
        <v>1.5</v>
      </c>
      <c r="K24" s="3" t="s">
        <v>700</v>
      </c>
    </row>
    <row r="25" spans="1:12" x14ac:dyDescent="0.2">
      <c r="B25">
        <v>2021</v>
      </c>
      <c r="C25" s="3" t="s">
        <v>697</v>
      </c>
      <c r="D25" t="s">
        <v>56</v>
      </c>
      <c r="F25">
        <v>174735</v>
      </c>
      <c r="G25" s="6" t="s">
        <v>0</v>
      </c>
      <c r="H25" s="9" t="s">
        <v>696</v>
      </c>
      <c r="I25">
        <v>1</v>
      </c>
      <c r="J25">
        <v>1.5</v>
      </c>
      <c r="K25" s="3" t="s">
        <v>702</v>
      </c>
    </row>
    <row r="27" spans="1:12" ht="12" x14ac:dyDescent="0.25">
      <c r="H27" t="s">
        <v>57</v>
      </c>
      <c r="I27" t="s">
        <v>58</v>
      </c>
      <c r="J27">
        <f>SUMPRODUCT(J22:J25,F22:F25)/SUM(F22:F25)</f>
        <v>1.6492716846256255</v>
      </c>
      <c r="K27" s="10" t="s">
        <v>59</v>
      </c>
      <c r="L27" t="s">
        <v>703</v>
      </c>
    </row>
    <row r="28" spans="1:12" x14ac:dyDescent="0.2">
      <c r="A28" t="s">
        <v>442</v>
      </c>
    </row>
    <row r="29" spans="1:12" x14ac:dyDescent="0.2">
      <c r="B29">
        <v>2021</v>
      </c>
      <c r="C29" s="6" t="s">
        <v>175</v>
      </c>
      <c r="D29" t="s">
        <v>176</v>
      </c>
      <c r="F29">
        <v>800</v>
      </c>
      <c r="G29" s="6" t="s">
        <v>0</v>
      </c>
      <c r="H29" s="3" t="s">
        <v>706</v>
      </c>
      <c r="I29">
        <v>3</v>
      </c>
      <c r="J29">
        <v>1</v>
      </c>
      <c r="K29" s="3" t="s">
        <v>705</v>
      </c>
    </row>
    <row r="31" spans="1:12" ht="12" x14ac:dyDescent="0.25">
      <c r="K31" s="4" t="s">
        <v>59</v>
      </c>
    </row>
    <row r="33" spans="1:12" x14ac:dyDescent="0.2">
      <c r="A33" t="s">
        <v>61</v>
      </c>
      <c r="F33" s="3" t="s">
        <v>722</v>
      </c>
    </row>
    <row r="34" spans="1:12" x14ac:dyDescent="0.2">
      <c r="B34">
        <v>2021</v>
      </c>
      <c r="C34" t="s">
        <v>71</v>
      </c>
      <c r="D34" s="6" t="s">
        <v>499</v>
      </c>
      <c r="E34" s="6"/>
      <c r="F34">
        <v>3000</v>
      </c>
      <c r="G34" s="6" t="s">
        <v>0</v>
      </c>
      <c r="H34" s="3" t="s">
        <v>720</v>
      </c>
      <c r="I34">
        <v>3</v>
      </c>
      <c r="J34">
        <v>2</v>
      </c>
      <c r="K34" s="3" t="s">
        <v>721</v>
      </c>
    </row>
    <row r="35" spans="1:12" x14ac:dyDescent="0.2">
      <c r="B35">
        <v>2021</v>
      </c>
      <c r="C35" t="s">
        <v>72</v>
      </c>
      <c r="D35" t="s">
        <v>78</v>
      </c>
      <c r="F35">
        <v>1500</v>
      </c>
      <c r="G35" s="3" t="s">
        <v>0</v>
      </c>
      <c r="H35" s="3" t="s">
        <v>714</v>
      </c>
      <c r="I35">
        <v>3</v>
      </c>
      <c r="J35">
        <v>2.5</v>
      </c>
      <c r="K35" s="3" t="s">
        <v>715</v>
      </c>
    </row>
    <row r="36" spans="1:12" x14ac:dyDescent="0.2">
      <c r="B36">
        <v>2021</v>
      </c>
      <c r="C36" t="s">
        <v>73</v>
      </c>
      <c r="D36" t="s">
        <v>77</v>
      </c>
      <c r="F36">
        <v>100</v>
      </c>
      <c r="G36" t="s">
        <v>13</v>
      </c>
      <c r="H36" s="3" t="s">
        <v>709</v>
      </c>
      <c r="I36">
        <v>6</v>
      </c>
      <c r="J36">
        <v>1.5</v>
      </c>
      <c r="K36" s="6" t="s">
        <v>490</v>
      </c>
    </row>
    <row r="37" spans="1:12" x14ac:dyDescent="0.2">
      <c r="B37">
        <v>2021</v>
      </c>
      <c r="C37" t="s">
        <v>74</v>
      </c>
      <c r="D37" t="s">
        <v>76</v>
      </c>
      <c r="F37">
        <v>200</v>
      </c>
      <c r="G37" s="3" t="s">
        <v>0</v>
      </c>
      <c r="H37" s="3" t="s">
        <v>716</v>
      </c>
      <c r="I37">
        <v>3</v>
      </c>
      <c r="J37">
        <v>2</v>
      </c>
      <c r="K37" s="3" t="s">
        <v>717</v>
      </c>
    </row>
    <row r="38" spans="1:12" x14ac:dyDescent="0.2">
      <c r="B38">
        <v>2021</v>
      </c>
      <c r="C38" t="s">
        <v>75</v>
      </c>
      <c r="D38" s="6" t="s">
        <v>507</v>
      </c>
      <c r="E38" s="6"/>
      <c r="F38">
        <v>140000</v>
      </c>
      <c r="G38" t="s">
        <v>0</v>
      </c>
      <c r="H38" s="3" t="s">
        <v>725</v>
      </c>
      <c r="I38">
        <v>1</v>
      </c>
      <c r="J38">
        <v>2</v>
      </c>
      <c r="K38" s="6" t="s">
        <v>506</v>
      </c>
    </row>
    <row r="39" spans="1:12" x14ac:dyDescent="0.2">
      <c r="B39">
        <v>2021</v>
      </c>
      <c r="C39" t="s">
        <v>81</v>
      </c>
      <c r="D39" t="s">
        <v>87</v>
      </c>
      <c r="F39">
        <v>6000</v>
      </c>
      <c r="G39" t="s">
        <v>0</v>
      </c>
      <c r="H39" s="3" t="s">
        <v>710</v>
      </c>
      <c r="I39">
        <v>1</v>
      </c>
      <c r="J39">
        <v>2</v>
      </c>
      <c r="K39" s="3" t="s">
        <v>711</v>
      </c>
    </row>
    <row r="40" spans="1:12" x14ac:dyDescent="0.2">
      <c r="B40">
        <v>2021</v>
      </c>
      <c r="C40" t="s">
        <v>85</v>
      </c>
      <c r="D40" t="s">
        <v>86</v>
      </c>
      <c r="F40">
        <v>2000</v>
      </c>
      <c r="G40" s="6" t="s">
        <v>0</v>
      </c>
      <c r="H40" s="3" t="s">
        <v>712</v>
      </c>
      <c r="I40">
        <v>3</v>
      </c>
      <c r="J40">
        <v>2</v>
      </c>
      <c r="K40" s="3" t="s">
        <v>713</v>
      </c>
    </row>
    <row r="41" spans="1:12" x14ac:dyDescent="0.2">
      <c r="B41">
        <v>2021</v>
      </c>
      <c r="C41" t="s">
        <v>466</v>
      </c>
      <c r="D41" s="3" t="s">
        <v>707</v>
      </c>
      <c r="E41" s="3"/>
      <c r="F41">
        <v>2700</v>
      </c>
      <c r="G41" s="3" t="s">
        <v>25</v>
      </c>
      <c r="H41" s="3" t="s">
        <v>708</v>
      </c>
      <c r="I41">
        <v>1</v>
      </c>
      <c r="J41">
        <v>3</v>
      </c>
      <c r="K41" s="6" t="s">
        <v>505</v>
      </c>
    </row>
    <row r="42" spans="1:12" x14ac:dyDescent="0.2">
      <c r="B42">
        <v>2021</v>
      </c>
      <c r="C42" t="s">
        <v>491</v>
      </c>
      <c r="D42" s="6" t="s">
        <v>494</v>
      </c>
      <c r="E42" s="6"/>
      <c r="F42">
        <v>300</v>
      </c>
      <c r="G42" s="6" t="s">
        <v>0</v>
      </c>
      <c r="H42" s="3" t="s">
        <v>723</v>
      </c>
      <c r="I42">
        <v>5</v>
      </c>
      <c r="J42">
        <v>2</v>
      </c>
      <c r="K42" s="3" t="s">
        <v>724</v>
      </c>
    </row>
    <row r="43" spans="1:12" x14ac:dyDescent="0.2">
      <c r="B43">
        <v>2021</v>
      </c>
      <c r="C43" t="s">
        <v>493</v>
      </c>
      <c r="D43" s="6" t="s">
        <v>495</v>
      </c>
      <c r="E43" s="6"/>
      <c r="F43">
        <v>8000</v>
      </c>
      <c r="G43" s="6" t="s">
        <v>0</v>
      </c>
      <c r="H43" s="3" t="s">
        <v>718</v>
      </c>
      <c r="I43">
        <v>1</v>
      </c>
      <c r="J43">
        <v>2</v>
      </c>
      <c r="K43" s="3" t="s">
        <v>719</v>
      </c>
    </row>
    <row r="44" spans="1:12" x14ac:dyDescent="0.2">
      <c r="D44" s="6"/>
      <c r="E44" s="6"/>
      <c r="G44" s="6"/>
      <c r="H44" s="3"/>
      <c r="K44" s="3"/>
    </row>
    <row r="45" spans="1:12" ht="12" x14ac:dyDescent="0.25">
      <c r="H45" t="s">
        <v>88</v>
      </c>
      <c r="I45" t="s">
        <v>48</v>
      </c>
      <c r="J45">
        <f>SUMPRODUCT(F34:F41,J34:J41)/SUM(F34:F41)</f>
        <v>2.0218649517684888</v>
      </c>
      <c r="K45" s="10" t="s">
        <v>0</v>
      </c>
      <c r="L45" t="s">
        <v>726</v>
      </c>
    </row>
    <row r="47" spans="1:12" x14ac:dyDescent="0.2">
      <c r="A47" t="s">
        <v>110</v>
      </c>
      <c r="F47" s="3" t="s">
        <v>727</v>
      </c>
    </row>
    <row r="48" spans="1:12" x14ac:dyDescent="0.2">
      <c r="B48">
        <v>2021</v>
      </c>
      <c r="C48" t="s">
        <v>111</v>
      </c>
      <c r="D48" t="s">
        <v>38</v>
      </c>
      <c r="F48">
        <v>80000</v>
      </c>
      <c r="G48" s="6" t="s">
        <v>0</v>
      </c>
      <c r="H48" s="3" t="s">
        <v>728</v>
      </c>
      <c r="I48">
        <v>1</v>
      </c>
      <c r="J48">
        <v>2</v>
      </c>
      <c r="K48" s="6" t="s">
        <v>508</v>
      </c>
    </row>
    <row r="49" spans="1:12" x14ac:dyDescent="0.2">
      <c r="B49">
        <v>2020</v>
      </c>
      <c r="C49" t="s">
        <v>113</v>
      </c>
      <c r="D49" t="s">
        <v>114</v>
      </c>
      <c r="F49">
        <v>35000</v>
      </c>
      <c r="G49" s="3" t="s">
        <v>0</v>
      </c>
      <c r="H49" s="3" t="s">
        <v>739</v>
      </c>
      <c r="I49">
        <v>1</v>
      </c>
      <c r="J49">
        <v>2</v>
      </c>
      <c r="K49" s="3" t="s">
        <v>740</v>
      </c>
    </row>
    <row r="50" spans="1:12" x14ac:dyDescent="0.2">
      <c r="B50">
        <v>2021</v>
      </c>
      <c r="C50" t="s">
        <v>117</v>
      </c>
      <c r="D50" t="s">
        <v>46</v>
      </c>
      <c r="F50">
        <v>80000</v>
      </c>
      <c r="G50" t="s">
        <v>0</v>
      </c>
      <c r="H50" s="3" t="s">
        <v>730</v>
      </c>
      <c r="I50">
        <v>1</v>
      </c>
      <c r="J50">
        <v>2</v>
      </c>
      <c r="K50" s="3" t="s">
        <v>729</v>
      </c>
    </row>
    <row r="51" spans="1:12" x14ac:dyDescent="0.2">
      <c r="B51">
        <v>2021</v>
      </c>
      <c r="C51" s="3" t="s">
        <v>736</v>
      </c>
      <c r="D51" s="3" t="s">
        <v>737</v>
      </c>
      <c r="E51" s="3"/>
      <c r="F51">
        <v>140000</v>
      </c>
      <c r="G51" t="s">
        <v>0</v>
      </c>
      <c r="H51" s="3" t="s">
        <v>738</v>
      </c>
      <c r="I51">
        <v>1</v>
      </c>
      <c r="J51">
        <v>2</v>
      </c>
      <c r="K51" s="6" t="s">
        <v>509</v>
      </c>
    </row>
    <row r="52" spans="1:12" x14ac:dyDescent="0.2">
      <c r="B52">
        <v>2021</v>
      </c>
      <c r="C52" t="s">
        <v>123</v>
      </c>
      <c r="D52" s="6" t="s">
        <v>122</v>
      </c>
      <c r="E52" s="6"/>
      <c r="F52">
        <v>18000</v>
      </c>
      <c r="G52" s="6" t="s">
        <v>0</v>
      </c>
      <c r="H52" s="3" t="s">
        <v>734</v>
      </c>
      <c r="I52" s="3">
        <v>1</v>
      </c>
      <c r="J52">
        <v>2</v>
      </c>
      <c r="K52" s="3" t="s">
        <v>735</v>
      </c>
    </row>
    <row r="53" spans="1:12" x14ac:dyDescent="0.2">
      <c r="B53">
        <v>2021</v>
      </c>
      <c r="C53" t="s">
        <v>129</v>
      </c>
      <c r="D53" t="s">
        <v>96</v>
      </c>
      <c r="F53">
        <v>6000</v>
      </c>
      <c r="G53" s="3" t="s">
        <v>25</v>
      </c>
      <c r="H53" s="3" t="s">
        <v>733</v>
      </c>
      <c r="I53">
        <v>1</v>
      </c>
      <c r="J53">
        <v>3</v>
      </c>
      <c r="K53" s="3" t="s">
        <v>732</v>
      </c>
    </row>
    <row r="54" spans="1:12" x14ac:dyDescent="0.2">
      <c r="B54">
        <v>2021</v>
      </c>
      <c r="C54" t="s">
        <v>128</v>
      </c>
      <c r="D54" s="6" t="s">
        <v>293</v>
      </c>
      <c r="E54" s="6"/>
      <c r="F54">
        <v>10000</v>
      </c>
      <c r="G54" t="s">
        <v>0</v>
      </c>
      <c r="H54" s="3" t="s">
        <v>731</v>
      </c>
      <c r="I54">
        <v>1</v>
      </c>
      <c r="J54">
        <v>2</v>
      </c>
      <c r="K54" s="6" t="s">
        <v>509</v>
      </c>
    </row>
    <row r="55" spans="1:12" x14ac:dyDescent="0.2">
      <c r="D55" s="6"/>
      <c r="E55" s="6"/>
      <c r="G55" s="6"/>
      <c r="H55" s="3"/>
      <c r="K55" s="6"/>
    </row>
    <row r="56" spans="1:12" ht="12" x14ac:dyDescent="0.25">
      <c r="H56" t="s">
        <v>3</v>
      </c>
      <c r="I56" t="s">
        <v>48</v>
      </c>
      <c r="J56">
        <f>SUMPRODUCT(F48:F55,J48:J55)/SUM(F48:F55)</f>
        <v>2.0162601626016259</v>
      </c>
      <c r="K56" s="4" t="s">
        <v>0</v>
      </c>
      <c r="L56" s="3" t="s">
        <v>741</v>
      </c>
    </row>
    <row r="59" spans="1:12" x14ac:dyDescent="0.2">
      <c r="A59" t="s">
        <v>135</v>
      </c>
      <c r="F59" t="s">
        <v>137</v>
      </c>
    </row>
    <row r="60" spans="1:12" x14ac:dyDescent="0.2">
      <c r="B60">
        <v>2021</v>
      </c>
      <c r="C60" s="3" t="s">
        <v>745</v>
      </c>
      <c r="D60" s="3" t="s">
        <v>744</v>
      </c>
      <c r="E60" s="3"/>
      <c r="F60">
        <v>10000</v>
      </c>
      <c r="G60" s="3" t="s">
        <v>0</v>
      </c>
      <c r="H60" s="3" t="s">
        <v>746</v>
      </c>
      <c r="I60">
        <v>3</v>
      </c>
      <c r="J60">
        <v>2</v>
      </c>
      <c r="K60" s="3" t="s">
        <v>747</v>
      </c>
    </row>
    <row r="61" spans="1:12" x14ac:dyDescent="0.2">
      <c r="B61">
        <v>2021</v>
      </c>
      <c r="C61" s="3" t="s">
        <v>748</v>
      </c>
      <c r="D61" s="3" t="s">
        <v>749</v>
      </c>
      <c r="E61" s="3"/>
      <c r="F61">
        <v>3000</v>
      </c>
      <c r="G61" s="3" t="s">
        <v>0</v>
      </c>
      <c r="H61" s="3" t="s">
        <v>750</v>
      </c>
      <c r="I61">
        <v>3</v>
      </c>
      <c r="J61">
        <v>2</v>
      </c>
      <c r="K61" s="3" t="s">
        <v>751</v>
      </c>
    </row>
    <row r="62" spans="1:12" x14ac:dyDescent="0.2">
      <c r="B62">
        <v>2021</v>
      </c>
      <c r="C62" s="3" t="s">
        <v>824</v>
      </c>
      <c r="D62" s="3" t="s">
        <v>762</v>
      </c>
      <c r="E62" s="3"/>
      <c r="F62">
        <v>4000</v>
      </c>
      <c r="G62" s="3" t="s">
        <v>0</v>
      </c>
      <c r="H62" s="3" t="s">
        <v>763</v>
      </c>
      <c r="I62">
        <v>3</v>
      </c>
      <c r="J62">
        <v>2</v>
      </c>
      <c r="K62" s="3" t="s">
        <v>764</v>
      </c>
    </row>
    <row r="63" spans="1:12" x14ac:dyDescent="0.2">
      <c r="B63">
        <v>2021</v>
      </c>
      <c r="C63" s="3" t="s">
        <v>823</v>
      </c>
      <c r="D63" t="s">
        <v>376</v>
      </c>
      <c r="F63">
        <v>15000</v>
      </c>
      <c r="G63" s="3" t="s">
        <v>0</v>
      </c>
      <c r="H63" s="3" t="s">
        <v>768</v>
      </c>
      <c r="I63">
        <v>1</v>
      </c>
      <c r="J63">
        <v>2</v>
      </c>
      <c r="K63" s="3" t="s">
        <v>769</v>
      </c>
    </row>
    <row r="64" spans="1:12" x14ac:dyDescent="0.2">
      <c r="B64">
        <v>2021</v>
      </c>
      <c r="C64" s="3" t="s">
        <v>801</v>
      </c>
      <c r="D64" s="3" t="s">
        <v>165</v>
      </c>
      <c r="E64" s="3"/>
      <c r="F64">
        <v>200</v>
      </c>
      <c r="G64" s="3" t="s">
        <v>0</v>
      </c>
      <c r="H64" s="3" t="s">
        <v>802</v>
      </c>
      <c r="I64">
        <v>2</v>
      </c>
      <c r="J64">
        <v>2</v>
      </c>
      <c r="K64" s="3" t="s">
        <v>803</v>
      </c>
    </row>
    <row r="65" spans="2:11" x14ac:dyDescent="0.2">
      <c r="B65">
        <v>2021</v>
      </c>
      <c r="C65" s="3" t="s">
        <v>804</v>
      </c>
      <c r="D65" s="3" t="s">
        <v>805</v>
      </c>
      <c r="E65" s="3"/>
      <c r="F65">
        <v>3000</v>
      </c>
      <c r="G65" s="3" t="s">
        <v>0</v>
      </c>
      <c r="H65" s="3" t="s">
        <v>806</v>
      </c>
      <c r="I65">
        <v>1</v>
      </c>
      <c r="J65">
        <v>2</v>
      </c>
      <c r="K65" s="3" t="s">
        <v>807</v>
      </c>
    </row>
    <row r="66" spans="2:11" x14ac:dyDescent="0.2">
      <c r="B66">
        <v>2020</v>
      </c>
      <c r="C66" s="3" t="s">
        <v>819</v>
      </c>
      <c r="D66" t="s">
        <v>62</v>
      </c>
      <c r="F66">
        <v>1500</v>
      </c>
      <c r="G66" s="6" t="s">
        <v>0</v>
      </c>
      <c r="H66" s="3" t="s">
        <v>820</v>
      </c>
      <c r="I66">
        <v>3</v>
      </c>
      <c r="J66">
        <v>2</v>
      </c>
      <c r="K66" s="3" t="s">
        <v>821</v>
      </c>
    </row>
    <row r="67" spans="2:11" x14ac:dyDescent="0.2">
      <c r="B67">
        <v>2020</v>
      </c>
      <c r="C67" s="3" t="s">
        <v>816</v>
      </c>
      <c r="D67" s="6" t="s">
        <v>118</v>
      </c>
      <c r="E67" s="6"/>
      <c r="F67">
        <v>40000</v>
      </c>
      <c r="G67" s="6" t="s">
        <v>0</v>
      </c>
      <c r="H67" s="3" t="s">
        <v>818</v>
      </c>
      <c r="I67">
        <v>3</v>
      </c>
      <c r="J67">
        <v>2</v>
      </c>
      <c r="K67" s="3" t="s">
        <v>817</v>
      </c>
    </row>
    <row r="68" spans="2:11" x14ac:dyDescent="0.2">
      <c r="B68">
        <v>2021</v>
      </c>
      <c r="C68" t="s">
        <v>139</v>
      </c>
      <c r="D68" s="3" t="s">
        <v>742</v>
      </c>
      <c r="E68" s="3"/>
      <c r="F68">
        <v>16000</v>
      </c>
      <c r="G68" s="6" t="s">
        <v>0</v>
      </c>
      <c r="H68" s="3" t="s">
        <v>743</v>
      </c>
      <c r="I68">
        <v>3</v>
      </c>
      <c r="J68">
        <v>2</v>
      </c>
      <c r="K68" s="6" t="s">
        <v>517</v>
      </c>
    </row>
    <row r="69" spans="2:11" x14ac:dyDescent="0.2">
      <c r="B69">
        <v>2021</v>
      </c>
      <c r="C69" t="s">
        <v>518</v>
      </c>
      <c r="D69" s="6" t="s">
        <v>118</v>
      </c>
      <c r="E69" s="6"/>
      <c r="F69">
        <v>3000</v>
      </c>
      <c r="G69" s="6" t="s">
        <v>0</v>
      </c>
      <c r="H69" s="3" t="s">
        <v>752</v>
      </c>
      <c r="I69">
        <v>3</v>
      </c>
      <c r="J69">
        <v>2</v>
      </c>
      <c r="K69" s="3" t="s">
        <v>753</v>
      </c>
    </row>
    <row r="70" spans="2:11" x14ac:dyDescent="0.2">
      <c r="B70">
        <v>2021</v>
      </c>
      <c r="C70" t="s">
        <v>141</v>
      </c>
      <c r="D70" t="s">
        <v>38</v>
      </c>
      <c r="F70">
        <v>20000</v>
      </c>
      <c r="G70" s="6" t="s">
        <v>0</v>
      </c>
      <c r="H70" s="3" t="s">
        <v>754</v>
      </c>
      <c r="I70">
        <v>1</v>
      </c>
      <c r="J70">
        <v>2</v>
      </c>
      <c r="K70" s="3" t="s">
        <v>755</v>
      </c>
    </row>
    <row r="71" spans="2:11" x14ac:dyDescent="0.2">
      <c r="B71">
        <v>2021</v>
      </c>
      <c r="C71" t="s">
        <v>141</v>
      </c>
      <c r="D71" t="s">
        <v>143</v>
      </c>
      <c r="F71">
        <v>30000</v>
      </c>
      <c r="G71" s="3" t="s">
        <v>0</v>
      </c>
      <c r="H71" s="3" t="s">
        <v>756</v>
      </c>
      <c r="I71">
        <v>1</v>
      </c>
      <c r="J71">
        <v>1</v>
      </c>
      <c r="K71" s="3" t="s">
        <v>757</v>
      </c>
    </row>
    <row r="72" spans="2:11" x14ac:dyDescent="0.2">
      <c r="B72">
        <v>2021</v>
      </c>
      <c r="C72" s="3" t="s">
        <v>779</v>
      </c>
      <c r="D72" t="s">
        <v>145</v>
      </c>
      <c r="F72">
        <v>50</v>
      </c>
      <c r="G72" t="s">
        <v>6</v>
      </c>
      <c r="H72" s="3" t="s">
        <v>780</v>
      </c>
      <c r="I72">
        <v>6</v>
      </c>
      <c r="K72" s="6" t="s">
        <v>533</v>
      </c>
    </row>
    <row r="73" spans="2:11" x14ac:dyDescent="0.2">
      <c r="B73">
        <v>2021</v>
      </c>
      <c r="C73" s="3" t="s">
        <v>788</v>
      </c>
      <c r="D73" t="s">
        <v>149</v>
      </c>
      <c r="F73">
        <v>300</v>
      </c>
      <c r="G73" s="3" t="s">
        <v>6</v>
      </c>
      <c r="H73" s="3" t="s">
        <v>789</v>
      </c>
      <c r="I73">
        <v>5</v>
      </c>
      <c r="K73" s="3" t="s">
        <v>538</v>
      </c>
    </row>
    <row r="74" spans="2:11" x14ac:dyDescent="0.2">
      <c r="B74">
        <v>2021</v>
      </c>
      <c r="C74" s="3" t="s">
        <v>790</v>
      </c>
      <c r="D74" t="s">
        <v>151</v>
      </c>
      <c r="F74">
        <v>4000</v>
      </c>
      <c r="G74" s="6" t="s">
        <v>0</v>
      </c>
      <c r="H74" s="3" t="s">
        <v>792</v>
      </c>
      <c r="I74">
        <v>1</v>
      </c>
      <c r="J74">
        <v>2</v>
      </c>
      <c r="K74" s="3" t="s">
        <v>791</v>
      </c>
    </row>
    <row r="75" spans="2:11" x14ac:dyDescent="0.2">
      <c r="B75">
        <v>2021</v>
      </c>
      <c r="C75" s="3" t="s">
        <v>793</v>
      </c>
      <c r="D75" s="6" t="s">
        <v>329</v>
      </c>
      <c r="E75" s="6"/>
      <c r="F75">
        <v>500</v>
      </c>
      <c r="G75" s="3" t="s">
        <v>0</v>
      </c>
      <c r="H75" s="3" t="s">
        <v>794</v>
      </c>
      <c r="I75">
        <v>3</v>
      </c>
      <c r="J75">
        <v>2</v>
      </c>
      <c r="K75" s="3" t="s">
        <v>795</v>
      </c>
    </row>
    <row r="76" spans="2:11" x14ac:dyDescent="0.2">
      <c r="B76">
        <v>2021</v>
      </c>
      <c r="C76" s="3" t="s">
        <v>786</v>
      </c>
      <c r="D76" t="s">
        <v>154</v>
      </c>
      <c r="F76">
        <v>1000</v>
      </c>
      <c r="G76" t="s">
        <v>0</v>
      </c>
      <c r="H76" s="3" t="s">
        <v>787</v>
      </c>
      <c r="I76">
        <v>1</v>
      </c>
      <c r="J76">
        <v>2</v>
      </c>
      <c r="K76" s="6" t="s">
        <v>543</v>
      </c>
    </row>
    <row r="77" spans="2:11" x14ac:dyDescent="0.2">
      <c r="B77">
        <v>2021</v>
      </c>
      <c r="C77" s="3" t="s">
        <v>783</v>
      </c>
      <c r="D77" t="s">
        <v>158</v>
      </c>
      <c r="F77">
        <v>4000</v>
      </c>
      <c r="G77" s="6" t="s">
        <v>0</v>
      </c>
      <c r="H77" s="3" t="s">
        <v>781</v>
      </c>
      <c r="I77">
        <v>1</v>
      </c>
      <c r="J77">
        <v>2</v>
      </c>
      <c r="K77" s="3" t="s">
        <v>782</v>
      </c>
    </row>
    <row r="78" spans="2:11" x14ac:dyDescent="0.2">
      <c r="B78">
        <v>2021</v>
      </c>
      <c r="C78" s="3" t="s">
        <v>784</v>
      </c>
      <c r="D78" t="s">
        <v>160</v>
      </c>
      <c r="F78">
        <v>1000</v>
      </c>
      <c r="G78" s="3" t="s">
        <v>0</v>
      </c>
      <c r="H78" s="3" t="s">
        <v>785</v>
      </c>
      <c r="I78">
        <v>1</v>
      </c>
      <c r="J78">
        <v>2</v>
      </c>
      <c r="K78" s="6" t="s">
        <v>545</v>
      </c>
    </row>
    <row r="79" spans="2:11" x14ac:dyDescent="0.2">
      <c r="B79">
        <v>2021</v>
      </c>
      <c r="C79" s="3" t="s">
        <v>776</v>
      </c>
      <c r="D79" t="s">
        <v>96</v>
      </c>
      <c r="F79">
        <v>1000</v>
      </c>
      <c r="G79" s="3" t="s">
        <v>0</v>
      </c>
      <c r="H79" s="3" t="s">
        <v>777</v>
      </c>
      <c r="I79">
        <v>1</v>
      </c>
      <c r="J79">
        <v>2</v>
      </c>
      <c r="K79" s="3" t="s">
        <v>778</v>
      </c>
    </row>
    <row r="80" spans="2:11" x14ac:dyDescent="0.2">
      <c r="B80">
        <v>2021</v>
      </c>
      <c r="C80" s="3" t="s">
        <v>797</v>
      </c>
      <c r="D80" s="3" t="s">
        <v>798</v>
      </c>
      <c r="E80" s="3"/>
      <c r="F80">
        <v>500</v>
      </c>
      <c r="G80" s="3" t="s">
        <v>0</v>
      </c>
      <c r="H80" s="3" t="s">
        <v>799</v>
      </c>
      <c r="I80">
        <v>1</v>
      </c>
      <c r="J80">
        <v>2</v>
      </c>
      <c r="K80" s="3" t="s">
        <v>800</v>
      </c>
    </row>
    <row r="81" spans="1:12" x14ac:dyDescent="0.2">
      <c r="B81">
        <v>2021</v>
      </c>
      <c r="C81" s="3" t="s">
        <v>773</v>
      </c>
      <c r="D81" t="s">
        <v>70</v>
      </c>
      <c r="F81">
        <v>10000</v>
      </c>
      <c r="G81" t="s">
        <v>0</v>
      </c>
      <c r="H81" s="3" t="s">
        <v>775</v>
      </c>
      <c r="I81">
        <v>1</v>
      </c>
      <c r="J81">
        <v>2</v>
      </c>
      <c r="K81" s="3" t="s">
        <v>774</v>
      </c>
    </row>
    <row r="82" spans="1:12" x14ac:dyDescent="0.2">
      <c r="B82">
        <v>2021</v>
      </c>
      <c r="C82" s="3" t="s">
        <v>808</v>
      </c>
      <c r="D82" t="s">
        <v>62</v>
      </c>
      <c r="F82">
        <v>400</v>
      </c>
      <c r="G82" t="s">
        <v>6</v>
      </c>
      <c r="H82" s="3" t="s">
        <v>809</v>
      </c>
      <c r="I82">
        <v>3</v>
      </c>
      <c r="K82" s="3" t="s">
        <v>810</v>
      </c>
    </row>
    <row r="83" spans="1:12" x14ac:dyDescent="0.2">
      <c r="B83">
        <v>2021</v>
      </c>
      <c r="C83" s="3" t="s">
        <v>761</v>
      </c>
      <c r="D83" t="s">
        <v>329</v>
      </c>
      <c r="F83">
        <v>1000</v>
      </c>
      <c r="G83" t="s">
        <v>0</v>
      </c>
      <c r="H83" s="3" t="s">
        <v>825</v>
      </c>
      <c r="I83">
        <v>1</v>
      </c>
      <c r="J83">
        <v>2</v>
      </c>
      <c r="K83" s="3" t="s">
        <v>525</v>
      </c>
    </row>
    <row r="84" spans="1:12" x14ac:dyDescent="0.2">
      <c r="B84">
        <v>2021</v>
      </c>
      <c r="C84" s="3" t="s">
        <v>770</v>
      </c>
      <c r="D84" s="3" t="s">
        <v>329</v>
      </c>
      <c r="E84" s="3"/>
      <c r="F84">
        <v>300</v>
      </c>
      <c r="G84" s="6" t="s">
        <v>0</v>
      </c>
      <c r="H84" s="3" t="s">
        <v>771</v>
      </c>
      <c r="I84">
        <v>1</v>
      </c>
      <c r="J84">
        <v>2</v>
      </c>
      <c r="K84" s="3" t="s">
        <v>772</v>
      </c>
    </row>
    <row r="85" spans="1:12" x14ac:dyDescent="0.2">
      <c r="B85">
        <v>2021</v>
      </c>
      <c r="C85" s="3" t="s">
        <v>765</v>
      </c>
      <c r="D85" s="6" t="s">
        <v>531</v>
      </c>
      <c r="E85" s="6"/>
      <c r="F85">
        <v>3000</v>
      </c>
      <c r="G85" s="6" t="s">
        <v>25</v>
      </c>
      <c r="H85" s="3" t="s">
        <v>766</v>
      </c>
      <c r="I85">
        <v>1</v>
      </c>
      <c r="J85">
        <v>3</v>
      </c>
      <c r="K85" s="3" t="s">
        <v>767</v>
      </c>
    </row>
    <row r="86" spans="1:12" x14ac:dyDescent="0.2">
      <c r="B86">
        <v>2021</v>
      </c>
      <c r="C86" s="3" t="s">
        <v>760</v>
      </c>
      <c r="D86" t="s">
        <v>376</v>
      </c>
      <c r="F86">
        <v>800</v>
      </c>
      <c r="G86" s="3" t="s">
        <v>6</v>
      </c>
      <c r="H86" s="3" t="s">
        <v>758</v>
      </c>
      <c r="I86">
        <v>5</v>
      </c>
      <c r="K86" s="3" t="s">
        <v>759</v>
      </c>
    </row>
    <row r="87" spans="1:12" x14ac:dyDescent="0.2">
      <c r="B87">
        <v>2020</v>
      </c>
      <c r="C87" t="s">
        <v>523</v>
      </c>
      <c r="D87" s="6" t="s">
        <v>102</v>
      </c>
      <c r="E87" s="6"/>
      <c r="F87">
        <v>500</v>
      </c>
      <c r="G87" s="3" t="s">
        <v>0</v>
      </c>
      <c r="H87" s="3" t="s">
        <v>814</v>
      </c>
      <c r="I87">
        <v>3</v>
      </c>
      <c r="J87">
        <v>2</v>
      </c>
      <c r="K87" s="3" t="s">
        <v>815</v>
      </c>
    </row>
    <row r="88" spans="1:12" x14ac:dyDescent="0.2">
      <c r="B88">
        <v>2021</v>
      </c>
      <c r="C88" t="s">
        <v>811</v>
      </c>
      <c r="D88" s="3" t="s">
        <v>762</v>
      </c>
      <c r="E88" s="3"/>
      <c r="F88">
        <v>3000</v>
      </c>
      <c r="G88" s="3" t="s">
        <v>0</v>
      </c>
      <c r="H88" s="3" t="s">
        <v>812</v>
      </c>
      <c r="I88">
        <v>1</v>
      </c>
      <c r="J88">
        <v>2</v>
      </c>
      <c r="K88" s="3" t="s">
        <v>813</v>
      </c>
    </row>
    <row r="89" spans="1:12" x14ac:dyDescent="0.2">
      <c r="D89" s="3"/>
      <c r="E89" s="3"/>
      <c r="G89" s="3"/>
      <c r="H89" s="3"/>
      <c r="K89" s="3"/>
    </row>
    <row r="90" spans="1:12" ht="12" x14ac:dyDescent="0.25">
      <c r="H90" s="3" t="s">
        <v>796</v>
      </c>
      <c r="I90" t="s">
        <v>48</v>
      </c>
      <c r="J90">
        <f>SUMPRODUCT(F60:F88,J60:J88)/(SUM(F60:F88)-SUMIF(G60:G88, "~?", F60:F88))</f>
        <v>1.8461538461538463</v>
      </c>
      <c r="K90" s="10" t="s">
        <v>0</v>
      </c>
      <c r="L90" s="3" t="s">
        <v>822</v>
      </c>
    </row>
    <row r="92" spans="1:12" x14ac:dyDescent="0.2">
      <c r="A92" t="s">
        <v>179</v>
      </c>
      <c r="F92" t="s">
        <v>137</v>
      </c>
    </row>
    <row r="94" spans="1:12" x14ac:dyDescent="0.2">
      <c r="B94">
        <v>2021</v>
      </c>
      <c r="C94" s="3" t="s">
        <v>828</v>
      </c>
      <c r="D94" s="3" t="s">
        <v>831</v>
      </c>
      <c r="E94" s="3"/>
      <c r="F94">
        <v>300000</v>
      </c>
      <c r="G94" t="s">
        <v>13</v>
      </c>
      <c r="H94" s="3" t="s">
        <v>829</v>
      </c>
      <c r="I94">
        <v>1</v>
      </c>
      <c r="J94">
        <v>1</v>
      </c>
      <c r="K94" s="3" t="s">
        <v>830</v>
      </c>
    </row>
    <row r="95" spans="1:12" x14ac:dyDescent="0.2">
      <c r="B95">
        <v>2021</v>
      </c>
      <c r="C95" s="3" t="s">
        <v>833</v>
      </c>
      <c r="D95" s="3" t="s">
        <v>832</v>
      </c>
      <c r="E95" s="3"/>
      <c r="F95">
        <v>40000</v>
      </c>
      <c r="G95" t="s">
        <v>13</v>
      </c>
      <c r="H95" s="3" t="s">
        <v>834</v>
      </c>
      <c r="I95">
        <v>1</v>
      </c>
      <c r="J95">
        <v>1</v>
      </c>
      <c r="K95" s="3" t="s">
        <v>835</v>
      </c>
    </row>
    <row r="96" spans="1:12" x14ac:dyDescent="0.2">
      <c r="B96">
        <v>2021</v>
      </c>
      <c r="C96" s="3" t="s">
        <v>837</v>
      </c>
      <c r="D96" s="3" t="s">
        <v>836</v>
      </c>
      <c r="E96" s="3"/>
      <c r="F96">
        <v>200000</v>
      </c>
      <c r="G96" s="3" t="s">
        <v>0</v>
      </c>
      <c r="H96" s="3" t="s">
        <v>838</v>
      </c>
      <c r="I96">
        <v>1</v>
      </c>
      <c r="J96">
        <v>2</v>
      </c>
      <c r="K96" s="3" t="s">
        <v>839</v>
      </c>
    </row>
    <row r="97" spans="1:12" x14ac:dyDescent="0.2">
      <c r="B97">
        <v>2021</v>
      </c>
      <c r="C97" s="3" t="s">
        <v>840</v>
      </c>
      <c r="D97" s="3" t="s">
        <v>841</v>
      </c>
      <c r="E97" s="3"/>
      <c r="F97">
        <v>40000</v>
      </c>
      <c r="G97" s="3" t="s">
        <v>0</v>
      </c>
      <c r="H97" s="3" t="s">
        <v>842</v>
      </c>
      <c r="I97">
        <v>1</v>
      </c>
      <c r="J97">
        <v>2</v>
      </c>
      <c r="K97" s="3" t="s">
        <v>843</v>
      </c>
    </row>
    <row r="98" spans="1:12" x14ac:dyDescent="0.2">
      <c r="B98">
        <v>2021</v>
      </c>
      <c r="C98" s="3" t="s">
        <v>844</v>
      </c>
      <c r="D98" s="3" t="s">
        <v>845</v>
      </c>
      <c r="E98" s="3"/>
      <c r="F98">
        <v>2000</v>
      </c>
      <c r="G98" s="3" t="s">
        <v>25</v>
      </c>
      <c r="H98" s="3" t="s">
        <v>846</v>
      </c>
      <c r="I98">
        <v>5</v>
      </c>
      <c r="J98">
        <v>3</v>
      </c>
      <c r="K98" s="3" t="s">
        <v>849</v>
      </c>
    </row>
    <row r="99" spans="1:12" x14ac:dyDescent="0.2">
      <c r="B99">
        <v>2021</v>
      </c>
      <c r="C99" s="3" t="s">
        <v>853</v>
      </c>
      <c r="D99" s="3" t="s">
        <v>854</v>
      </c>
      <c r="E99" s="3"/>
      <c r="F99">
        <v>100</v>
      </c>
      <c r="G99" t="s">
        <v>6</v>
      </c>
      <c r="H99" s="3" t="s">
        <v>847</v>
      </c>
      <c r="I99">
        <v>5</v>
      </c>
      <c r="K99" s="3" t="s">
        <v>570</v>
      </c>
    </row>
    <row r="100" spans="1:12" x14ac:dyDescent="0.2">
      <c r="B100">
        <v>2021</v>
      </c>
      <c r="C100" s="3" t="s">
        <v>851</v>
      </c>
      <c r="D100" s="3" t="s">
        <v>852</v>
      </c>
      <c r="E100" s="3"/>
      <c r="F100">
        <v>2000</v>
      </c>
      <c r="G100" t="s">
        <v>25</v>
      </c>
      <c r="H100" s="3" t="s">
        <v>848</v>
      </c>
      <c r="I100">
        <v>5</v>
      </c>
      <c r="J100">
        <v>3</v>
      </c>
      <c r="K100" s="3" t="s">
        <v>850</v>
      </c>
    </row>
    <row r="101" spans="1:12" x14ac:dyDescent="0.2">
      <c r="B101">
        <v>2021</v>
      </c>
      <c r="C101" t="s">
        <v>185</v>
      </c>
      <c r="D101" t="s">
        <v>105</v>
      </c>
      <c r="F101">
        <v>2000</v>
      </c>
      <c r="G101" t="s">
        <v>25</v>
      </c>
      <c r="H101" s="3" t="s">
        <v>826</v>
      </c>
      <c r="I101">
        <v>6</v>
      </c>
      <c r="J101">
        <v>3</v>
      </c>
      <c r="K101" s="3" t="s">
        <v>827</v>
      </c>
    </row>
    <row r="103" spans="1:12" ht="12" x14ac:dyDescent="0.25">
      <c r="H103" t="s">
        <v>192</v>
      </c>
      <c r="I103" t="s">
        <v>48</v>
      </c>
      <c r="J103">
        <f>SUMPRODUCT(F94:F101,J94:J101)/(SUM(F94:F101)-SUMIF(G94:G101, "~?", F94:F101))</f>
        <v>1.4300341296928327</v>
      </c>
      <c r="K103" s="10" t="s">
        <v>59</v>
      </c>
      <c r="L103" s="3" t="s">
        <v>855</v>
      </c>
    </row>
    <row r="106" spans="1:12" x14ac:dyDescent="0.2">
      <c r="A106" t="s">
        <v>195</v>
      </c>
      <c r="F106" t="s">
        <v>587</v>
      </c>
    </row>
    <row r="107" spans="1:12" x14ac:dyDescent="0.2">
      <c r="B107">
        <v>2021</v>
      </c>
      <c r="C107" s="3" t="s">
        <v>865</v>
      </c>
      <c r="D107" s="3" t="s">
        <v>866</v>
      </c>
      <c r="E107" s="3"/>
      <c r="F107">
        <v>600000</v>
      </c>
      <c r="G107" s="3" t="s">
        <v>13</v>
      </c>
      <c r="H107" s="3" t="s">
        <v>867</v>
      </c>
      <c r="I107">
        <v>1</v>
      </c>
      <c r="J107">
        <v>1</v>
      </c>
      <c r="K107" s="3" t="s">
        <v>868</v>
      </c>
    </row>
    <row r="108" spans="1:12" x14ac:dyDescent="0.2">
      <c r="B108">
        <v>2021</v>
      </c>
      <c r="C108" s="3" t="s">
        <v>870</v>
      </c>
      <c r="D108" s="3" t="s">
        <v>871</v>
      </c>
      <c r="E108" s="3"/>
      <c r="F108">
        <v>600000</v>
      </c>
      <c r="G108" s="3" t="s">
        <v>0</v>
      </c>
      <c r="H108" s="3" t="s">
        <v>872</v>
      </c>
      <c r="I108">
        <v>1</v>
      </c>
      <c r="J108">
        <v>2</v>
      </c>
      <c r="K108" s="3" t="s">
        <v>873</v>
      </c>
    </row>
    <row r="109" spans="1:12" x14ac:dyDescent="0.2">
      <c r="B109">
        <v>2021</v>
      </c>
      <c r="C109" s="3" t="s">
        <v>860</v>
      </c>
      <c r="D109" s="3" t="s">
        <v>861</v>
      </c>
      <c r="E109" s="3"/>
      <c r="F109">
        <v>150000</v>
      </c>
      <c r="G109" t="s">
        <v>13</v>
      </c>
      <c r="H109" s="3" t="s">
        <v>862</v>
      </c>
      <c r="I109">
        <v>1</v>
      </c>
      <c r="J109">
        <v>1</v>
      </c>
      <c r="K109" s="3" t="s">
        <v>863</v>
      </c>
    </row>
    <row r="110" spans="1:12" x14ac:dyDescent="0.2">
      <c r="B110">
        <v>2020</v>
      </c>
      <c r="C110" t="s">
        <v>211</v>
      </c>
      <c r="D110" t="s">
        <v>210</v>
      </c>
      <c r="F110">
        <v>1600000</v>
      </c>
      <c r="G110" t="s">
        <v>0</v>
      </c>
      <c r="H110" s="3" t="s">
        <v>879</v>
      </c>
      <c r="I110">
        <v>1</v>
      </c>
      <c r="J110">
        <v>2</v>
      </c>
      <c r="K110" s="3" t="s">
        <v>880</v>
      </c>
    </row>
    <row r="111" spans="1:12" x14ac:dyDescent="0.2">
      <c r="B111">
        <v>2021</v>
      </c>
      <c r="C111" s="3" t="s">
        <v>874</v>
      </c>
      <c r="D111" s="3" t="s">
        <v>875</v>
      </c>
      <c r="E111" s="3"/>
      <c r="F111">
        <v>61000</v>
      </c>
      <c r="G111" s="3" t="s">
        <v>13</v>
      </c>
      <c r="H111" s="3" t="s">
        <v>881</v>
      </c>
      <c r="I111">
        <v>1</v>
      </c>
      <c r="J111">
        <v>1</v>
      </c>
      <c r="K111" s="3" t="s">
        <v>876</v>
      </c>
    </row>
    <row r="112" spans="1:12" x14ac:dyDescent="0.2">
      <c r="B112">
        <v>2021</v>
      </c>
      <c r="C112" s="3" t="s">
        <v>858</v>
      </c>
      <c r="D112" t="s">
        <v>218</v>
      </c>
      <c r="F112">
        <v>110000</v>
      </c>
      <c r="G112" t="s">
        <v>13</v>
      </c>
      <c r="H112" s="3" t="s">
        <v>864</v>
      </c>
      <c r="I112">
        <v>3</v>
      </c>
      <c r="J112">
        <v>1</v>
      </c>
      <c r="K112" s="3" t="s">
        <v>859</v>
      </c>
    </row>
    <row r="113" spans="1:12" x14ac:dyDescent="0.2">
      <c r="B113">
        <v>2021</v>
      </c>
      <c r="C113" t="s">
        <v>221</v>
      </c>
      <c r="D113" t="s">
        <v>222</v>
      </c>
      <c r="F113">
        <v>15000</v>
      </c>
      <c r="G113" t="s">
        <v>0</v>
      </c>
      <c r="H113" s="3" t="s">
        <v>877</v>
      </c>
      <c r="I113">
        <v>1</v>
      </c>
      <c r="J113">
        <v>2</v>
      </c>
      <c r="K113" s="3" t="s">
        <v>878</v>
      </c>
    </row>
    <row r="114" spans="1:12" x14ac:dyDescent="0.2">
      <c r="B114">
        <v>2020</v>
      </c>
      <c r="C114" t="s">
        <v>226</v>
      </c>
      <c r="D114" t="s">
        <v>225</v>
      </c>
      <c r="F114">
        <v>4000000</v>
      </c>
      <c r="G114" t="s">
        <v>0</v>
      </c>
      <c r="H114" s="3" t="s">
        <v>882</v>
      </c>
      <c r="I114">
        <v>1</v>
      </c>
      <c r="J114">
        <v>2</v>
      </c>
      <c r="K114" s="3" t="s">
        <v>883</v>
      </c>
    </row>
    <row r="115" spans="1:12" x14ac:dyDescent="0.2">
      <c r="B115">
        <v>2021</v>
      </c>
      <c r="C115" t="s">
        <v>232</v>
      </c>
      <c r="D115" t="s">
        <v>230</v>
      </c>
      <c r="F115">
        <v>60000</v>
      </c>
      <c r="G115" t="s">
        <v>0</v>
      </c>
      <c r="H115" s="3" t="s">
        <v>869</v>
      </c>
      <c r="I115">
        <v>1</v>
      </c>
      <c r="J115">
        <v>2</v>
      </c>
      <c r="K115" t="s">
        <v>580</v>
      </c>
    </row>
    <row r="116" spans="1:12" x14ac:dyDescent="0.2">
      <c r="B116">
        <v>2021</v>
      </c>
      <c r="C116" t="s">
        <v>233</v>
      </c>
      <c r="D116" t="s">
        <v>46</v>
      </c>
      <c r="F116">
        <v>300000</v>
      </c>
      <c r="G116" t="s">
        <v>0</v>
      </c>
      <c r="H116" s="3" t="s">
        <v>856</v>
      </c>
      <c r="I116">
        <v>1</v>
      </c>
      <c r="J116">
        <v>2</v>
      </c>
      <c r="K116" s="3" t="s">
        <v>857</v>
      </c>
    </row>
    <row r="118" spans="1:12" ht="12" x14ac:dyDescent="0.25">
      <c r="H118" t="s">
        <v>194</v>
      </c>
      <c r="I118" t="s">
        <v>48</v>
      </c>
      <c r="J118">
        <f>SUMPRODUCT(F107:F116,J107:J116)/SUM(F107:F116)</f>
        <v>1.8771344717182497</v>
      </c>
      <c r="K118" s="4" t="s">
        <v>0</v>
      </c>
      <c r="L118" t="s">
        <v>884</v>
      </c>
    </row>
    <row r="120" spans="1:12" x14ac:dyDescent="0.2">
      <c r="A120" t="s">
        <v>240</v>
      </c>
      <c r="F120" t="s">
        <v>587</v>
      </c>
    </row>
    <row r="121" spans="1:12" x14ac:dyDescent="0.2">
      <c r="B121">
        <v>2021</v>
      </c>
      <c r="C121" s="3" t="s">
        <v>984</v>
      </c>
      <c r="D121" s="3" t="s">
        <v>985</v>
      </c>
      <c r="E121" s="3"/>
      <c r="F121">
        <v>2250000</v>
      </c>
      <c r="G121" t="s">
        <v>0</v>
      </c>
      <c r="H121" s="3" t="s">
        <v>987</v>
      </c>
      <c r="I121">
        <v>1</v>
      </c>
      <c r="J121">
        <v>2</v>
      </c>
      <c r="K121" s="3" t="s">
        <v>986</v>
      </c>
    </row>
    <row r="122" spans="1:12" ht="12" x14ac:dyDescent="0.25">
      <c r="K122" s="4"/>
    </row>
    <row r="123" spans="1:12" ht="12" x14ac:dyDescent="0.25">
      <c r="K123" s="4" t="s">
        <v>0</v>
      </c>
    </row>
    <row r="125" spans="1:12" x14ac:dyDescent="0.2">
      <c r="A125" t="s">
        <v>244</v>
      </c>
      <c r="F125" t="s">
        <v>248</v>
      </c>
    </row>
    <row r="126" spans="1:12" x14ac:dyDescent="0.2">
      <c r="B126">
        <v>2020</v>
      </c>
      <c r="C126" t="s">
        <v>246</v>
      </c>
      <c r="D126" t="s">
        <v>118</v>
      </c>
      <c r="F126">
        <v>150000</v>
      </c>
      <c r="G126" t="s">
        <v>0</v>
      </c>
      <c r="H126" t="s">
        <v>1149</v>
      </c>
      <c r="I126">
        <v>1</v>
      </c>
      <c r="J126">
        <v>2</v>
      </c>
      <c r="K126" t="s">
        <v>1148</v>
      </c>
    </row>
    <row r="127" spans="1:12" x14ac:dyDescent="0.2">
      <c r="B127">
        <v>2021</v>
      </c>
      <c r="C127" s="3" t="s">
        <v>991</v>
      </c>
      <c r="D127" t="s">
        <v>105</v>
      </c>
      <c r="F127">
        <v>5000</v>
      </c>
      <c r="G127" t="s">
        <v>25</v>
      </c>
      <c r="H127" t="s">
        <v>1150</v>
      </c>
      <c r="I127">
        <v>6</v>
      </c>
      <c r="J127">
        <v>3</v>
      </c>
      <c r="K127" s="3" t="s">
        <v>1151</v>
      </c>
    </row>
    <row r="128" spans="1:12" x14ac:dyDescent="0.2">
      <c r="C128" s="3"/>
      <c r="L128" s="3"/>
    </row>
    <row r="129" spans="1:12" x14ac:dyDescent="0.2">
      <c r="C129" s="3"/>
      <c r="L129" s="3"/>
    </row>
    <row r="131" spans="1:12" x14ac:dyDescent="0.2">
      <c r="A131" t="s">
        <v>299</v>
      </c>
      <c r="F131" t="s">
        <v>248</v>
      </c>
    </row>
    <row r="132" spans="1:12" x14ac:dyDescent="0.2">
      <c r="B132">
        <v>2020</v>
      </c>
      <c r="C132" t="s">
        <v>247</v>
      </c>
      <c r="D132" t="s">
        <v>38</v>
      </c>
      <c r="F132">
        <v>20000</v>
      </c>
      <c r="G132" t="s">
        <v>25</v>
      </c>
      <c r="H132" t="s">
        <v>1152</v>
      </c>
      <c r="I132">
        <v>1</v>
      </c>
      <c r="J132">
        <v>3</v>
      </c>
      <c r="K132" t="s">
        <v>601</v>
      </c>
    </row>
    <row r="133" spans="1:12" x14ac:dyDescent="0.2">
      <c r="B133">
        <v>2020</v>
      </c>
      <c r="C133" t="s">
        <v>252</v>
      </c>
      <c r="D133" t="s">
        <v>251</v>
      </c>
      <c r="F133">
        <v>2000</v>
      </c>
      <c r="G133" t="s">
        <v>25</v>
      </c>
      <c r="H133" t="s">
        <v>1153</v>
      </c>
      <c r="I133">
        <v>6</v>
      </c>
      <c r="J133">
        <v>3</v>
      </c>
      <c r="K133" t="s">
        <v>602</v>
      </c>
    </row>
    <row r="134" spans="1:12" x14ac:dyDescent="0.2">
      <c r="B134">
        <v>2021</v>
      </c>
      <c r="C134" s="3" t="s">
        <v>1003</v>
      </c>
      <c r="D134" t="s">
        <v>253</v>
      </c>
      <c r="F134">
        <v>6000</v>
      </c>
      <c r="G134" t="s">
        <v>0</v>
      </c>
      <c r="H134" s="3" t="s">
        <v>1004</v>
      </c>
      <c r="I134">
        <v>1</v>
      </c>
      <c r="J134">
        <v>2</v>
      </c>
      <c r="K134" s="3" t="s">
        <v>1005</v>
      </c>
    </row>
    <row r="136" spans="1:12" ht="12" x14ac:dyDescent="0.25">
      <c r="H136" t="s">
        <v>255</v>
      </c>
      <c r="I136" t="s">
        <v>48</v>
      </c>
      <c r="J136">
        <f>SUMPRODUCT(F132:F134,J132:J134)/SUM(F132:F134)</f>
        <v>2.7857142857142856</v>
      </c>
      <c r="K136" s="4" t="s">
        <v>25</v>
      </c>
      <c r="L136" t="s">
        <v>256</v>
      </c>
    </row>
    <row r="138" spans="1:12" x14ac:dyDescent="0.2">
      <c r="A138" t="s">
        <v>258</v>
      </c>
      <c r="F138" t="s">
        <v>17</v>
      </c>
    </row>
    <row r="139" spans="1:12" ht="12" x14ac:dyDescent="0.25">
      <c r="C139" s="3" t="s">
        <v>988</v>
      </c>
      <c r="D139" t="s">
        <v>38</v>
      </c>
      <c r="F139">
        <v>1200000</v>
      </c>
      <c r="G139" t="s">
        <v>25</v>
      </c>
      <c r="H139" s="3" t="s">
        <v>990</v>
      </c>
      <c r="K139" s="4" t="s">
        <v>25</v>
      </c>
      <c r="L139" s="3" t="s">
        <v>989</v>
      </c>
    </row>
    <row r="142" spans="1:12" x14ac:dyDescent="0.2">
      <c r="A142" t="s">
        <v>262</v>
      </c>
      <c r="F142" t="s">
        <v>132</v>
      </c>
    </row>
    <row r="143" spans="1:12" x14ac:dyDescent="0.2">
      <c r="B143">
        <v>2021</v>
      </c>
      <c r="C143" t="s">
        <v>263</v>
      </c>
      <c r="D143" t="s">
        <v>38</v>
      </c>
      <c r="F143">
        <v>220000</v>
      </c>
      <c r="G143" t="s">
        <v>0</v>
      </c>
      <c r="H143" t="s">
        <v>1023</v>
      </c>
      <c r="I143">
        <v>1</v>
      </c>
      <c r="J143">
        <v>2</v>
      </c>
      <c r="K143" t="s">
        <v>1024</v>
      </c>
    </row>
    <row r="144" spans="1:12" x14ac:dyDescent="0.2">
      <c r="B144">
        <v>2020</v>
      </c>
      <c r="C144" t="s">
        <v>1145</v>
      </c>
      <c r="D144" t="s">
        <v>923</v>
      </c>
      <c r="F144">
        <v>55000</v>
      </c>
      <c r="G144" t="s">
        <v>0</v>
      </c>
      <c r="H144" t="s">
        <v>1146</v>
      </c>
      <c r="I144">
        <v>1</v>
      </c>
      <c r="J144">
        <v>2</v>
      </c>
      <c r="K144" t="s">
        <v>1147</v>
      </c>
    </row>
    <row r="145" spans="1:12" x14ac:dyDescent="0.2">
      <c r="B145">
        <v>2021</v>
      </c>
      <c r="C145" t="s">
        <v>269</v>
      </c>
      <c r="D145" t="s">
        <v>46</v>
      </c>
      <c r="F145">
        <v>65000</v>
      </c>
      <c r="G145" t="s">
        <v>0</v>
      </c>
      <c r="H145" t="s">
        <v>1027</v>
      </c>
      <c r="I145">
        <v>1</v>
      </c>
      <c r="J145">
        <v>2</v>
      </c>
      <c r="K145" t="s">
        <v>1028</v>
      </c>
    </row>
    <row r="146" spans="1:12" x14ac:dyDescent="0.2">
      <c r="B146">
        <v>2021</v>
      </c>
      <c r="C146" t="s">
        <v>273</v>
      </c>
      <c r="D146" t="s">
        <v>272</v>
      </c>
      <c r="F146">
        <v>200000</v>
      </c>
      <c r="G146" t="s">
        <v>0</v>
      </c>
      <c r="H146" t="s">
        <v>1026</v>
      </c>
      <c r="I146">
        <v>1</v>
      </c>
      <c r="J146">
        <v>2</v>
      </c>
      <c r="K146" t="s">
        <v>1025</v>
      </c>
    </row>
    <row r="149" spans="1:12" ht="12" x14ac:dyDescent="0.25">
      <c r="H149" t="s">
        <v>271</v>
      </c>
      <c r="I149" t="s">
        <v>48</v>
      </c>
      <c r="J149">
        <f>SUMPRODUCT(F143:F146,J143:J146)/SUM(F143:F146)</f>
        <v>2</v>
      </c>
      <c r="K149" s="4" t="s">
        <v>0</v>
      </c>
      <c r="L149" t="s">
        <v>609</v>
      </c>
    </row>
    <row r="151" spans="1:12" x14ac:dyDescent="0.2">
      <c r="A151" t="s">
        <v>277</v>
      </c>
      <c r="F151" t="s">
        <v>595</v>
      </c>
    </row>
    <row r="152" spans="1:12" x14ac:dyDescent="0.2">
      <c r="B152">
        <v>2020</v>
      </c>
      <c r="C152" t="s">
        <v>1154</v>
      </c>
      <c r="D152" t="s">
        <v>1155</v>
      </c>
      <c r="F152">
        <v>48000</v>
      </c>
      <c r="G152" t="s">
        <v>13</v>
      </c>
      <c r="H152" t="s">
        <v>1156</v>
      </c>
      <c r="I152">
        <v>1</v>
      </c>
      <c r="J152">
        <v>1</v>
      </c>
      <c r="K152" t="s">
        <v>1157</v>
      </c>
    </row>
    <row r="153" spans="1:12" x14ac:dyDescent="0.2">
      <c r="B153">
        <v>2021</v>
      </c>
      <c r="C153" t="s">
        <v>1035</v>
      </c>
      <c r="D153" t="s">
        <v>282</v>
      </c>
      <c r="F153">
        <v>143000</v>
      </c>
      <c r="G153" t="s">
        <v>0</v>
      </c>
      <c r="H153" t="s">
        <v>1162</v>
      </c>
      <c r="I153">
        <v>1</v>
      </c>
      <c r="J153">
        <v>2</v>
      </c>
      <c r="K153" t="s">
        <v>606</v>
      </c>
    </row>
    <row r="154" spans="1:12" x14ac:dyDescent="0.2">
      <c r="B154">
        <v>2021</v>
      </c>
      <c r="C154" t="s">
        <v>286</v>
      </c>
      <c r="D154" t="s">
        <v>96</v>
      </c>
      <c r="F154">
        <v>16000</v>
      </c>
      <c r="G154" t="s">
        <v>13</v>
      </c>
      <c r="H154" t="s">
        <v>1161</v>
      </c>
      <c r="I154">
        <v>1</v>
      </c>
      <c r="J154">
        <v>1</v>
      </c>
      <c r="K154" t="s">
        <v>1034</v>
      </c>
    </row>
    <row r="155" spans="1:12" x14ac:dyDescent="0.2">
      <c r="B155">
        <v>2020</v>
      </c>
      <c r="C155" t="s">
        <v>289</v>
      </c>
      <c r="D155" t="s">
        <v>165</v>
      </c>
      <c r="F155">
        <v>10000</v>
      </c>
      <c r="G155" t="s">
        <v>0</v>
      </c>
      <c r="H155" t="s">
        <v>1160</v>
      </c>
      <c r="I155">
        <v>3</v>
      </c>
      <c r="J155">
        <v>2</v>
      </c>
      <c r="K155" t="s">
        <v>1158</v>
      </c>
    </row>
    <row r="156" spans="1:12" x14ac:dyDescent="0.2">
      <c r="B156">
        <v>2021</v>
      </c>
      <c r="C156" t="s">
        <v>1032</v>
      </c>
      <c r="D156" t="s">
        <v>293</v>
      </c>
      <c r="F156">
        <v>100</v>
      </c>
      <c r="G156" t="s">
        <v>25</v>
      </c>
      <c r="H156" t="s">
        <v>1159</v>
      </c>
      <c r="I156">
        <v>6</v>
      </c>
      <c r="J156">
        <v>3</v>
      </c>
      <c r="K156" t="s">
        <v>1033</v>
      </c>
    </row>
    <row r="157" spans="1:12" x14ac:dyDescent="0.2">
      <c r="B157">
        <v>2021</v>
      </c>
      <c r="C157" t="s">
        <v>1029</v>
      </c>
      <c r="D157" t="s">
        <v>105</v>
      </c>
      <c r="F157">
        <v>25000</v>
      </c>
      <c r="G157" t="s">
        <v>0</v>
      </c>
      <c r="H157" t="s">
        <v>1030</v>
      </c>
      <c r="I157">
        <v>1</v>
      </c>
      <c r="J157">
        <v>2</v>
      </c>
      <c r="K157" t="s">
        <v>1031</v>
      </c>
    </row>
    <row r="158" spans="1:12" x14ac:dyDescent="0.2">
      <c r="B158">
        <v>2021</v>
      </c>
      <c r="C158" t="s">
        <v>1036</v>
      </c>
      <c r="D158" t="s">
        <v>494</v>
      </c>
      <c r="F158">
        <v>3000</v>
      </c>
      <c r="G158" t="s">
        <v>6</v>
      </c>
      <c r="H158" t="s">
        <v>1163</v>
      </c>
      <c r="I158">
        <v>5</v>
      </c>
      <c r="K158" t="s">
        <v>291</v>
      </c>
    </row>
    <row r="160" spans="1:12" ht="12" x14ac:dyDescent="0.25">
      <c r="H160" t="s">
        <v>14</v>
      </c>
      <c r="I160" t="s">
        <v>48</v>
      </c>
      <c r="J160">
        <f>SUMPRODUCT(F152:F158,J152:J158)/(SUM(F152:F158)-SUMIF(G152:G158, "~?", F152:F158))</f>
        <v>1.7360594795539033</v>
      </c>
      <c r="K160" s="10" t="s">
        <v>59</v>
      </c>
    </row>
    <row r="162" spans="1:11" x14ac:dyDescent="0.2">
      <c r="A162" t="s">
        <v>300</v>
      </c>
      <c r="F162" t="s">
        <v>248</v>
      </c>
    </row>
    <row r="163" spans="1:11" x14ac:dyDescent="0.2">
      <c r="B163">
        <v>2020</v>
      </c>
      <c r="C163" t="s">
        <v>1175</v>
      </c>
      <c r="D163" t="s">
        <v>915</v>
      </c>
      <c r="F163">
        <v>50000</v>
      </c>
      <c r="G163" t="s">
        <v>229</v>
      </c>
      <c r="H163" t="s">
        <v>1177</v>
      </c>
      <c r="I163">
        <v>1</v>
      </c>
      <c r="J163">
        <v>2.5</v>
      </c>
      <c r="K163" t="s">
        <v>1176</v>
      </c>
    </row>
    <row r="164" spans="1:11" x14ac:dyDescent="0.2">
      <c r="B164">
        <v>2021</v>
      </c>
      <c r="C164" t="s">
        <v>1037</v>
      </c>
      <c r="D164" t="s">
        <v>304</v>
      </c>
      <c r="F164">
        <v>11000</v>
      </c>
      <c r="G164" t="s">
        <v>6</v>
      </c>
      <c r="H164" t="s">
        <v>1042</v>
      </c>
      <c r="I164">
        <v>3</v>
      </c>
      <c r="K164" t="s">
        <v>1039</v>
      </c>
    </row>
    <row r="165" spans="1:11" x14ac:dyDescent="0.2">
      <c r="B165">
        <v>2021</v>
      </c>
      <c r="C165" t="s">
        <v>1038</v>
      </c>
      <c r="D165" t="s">
        <v>310</v>
      </c>
      <c r="F165">
        <v>7000</v>
      </c>
      <c r="G165" t="s">
        <v>13</v>
      </c>
      <c r="H165" t="s">
        <v>1041</v>
      </c>
      <c r="I165">
        <v>3</v>
      </c>
      <c r="J165">
        <v>1</v>
      </c>
      <c r="K165" t="s">
        <v>1040</v>
      </c>
    </row>
    <row r="166" spans="1:11" x14ac:dyDescent="0.2">
      <c r="B166">
        <v>2021</v>
      </c>
      <c r="C166" t="s">
        <v>1043</v>
      </c>
      <c r="D166" t="s">
        <v>320</v>
      </c>
      <c r="F166">
        <v>40000</v>
      </c>
      <c r="G166" t="s">
        <v>0</v>
      </c>
      <c r="H166" t="s">
        <v>1045</v>
      </c>
      <c r="I166">
        <v>1</v>
      </c>
      <c r="J166">
        <v>2</v>
      </c>
      <c r="K166" t="s">
        <v>1044</v>
      </c>
    </row>
    <row r="167" spans="1:11" x14ac:dyDescent="0.2">
      <c r="B167">
        <v>2020</v>
      </c>
      <c r="C167" t="s">
        <v>1178</v>
      </c>
      <c r="D167" t="s">
        <v>915</v>
      </c>
      <c r="F167">
        <v>20000</v>
      </c>
      <c r="G167" t="s">
        <v>13</v>
      </c>
      <c r="H167" t="s">
        <v>1179</v>
      </c>
      <c r="I167">
        <v>1</v>
      </c>
      <c r="J167">
        <v>1</v>
      </c>
      <c r="K167" t="s">
        <v>615</v>
      </c>
    </row>
    <row r="169" spans="1:11" ht="12" x14ac:dyDescent="0.25">
      <c r="H169" t="s">
        <v>325</v>
      </c>
      <c r="I169" t="s">
        <v>48</v>
      </c>
      <c r="J169">
        <f>SUMPRODUCT(F163:F167,J163:J167)/(SUM(F163:F167)-SUMIF(G163:G167, "~?", F163:F167))</f>
        <v>1.982905982905983</v>
      </c>
      <c r="K169" s="10" t="s">
        <v>0</v>
      </c>
    </row>
    <row r="171" spans="1:11" x14ac:dyDescent="0.2">
      <c r="A171" t="s">
        <v>326</v>
      </c>
      <c r="F171" t="s">
        <v>1168</v>
      </c>
    </row>
    <row r="172" spans="1:11" x14ac:dyDescent="0.2">
      <c r="B172">
        <v>2020</v>
      </c>
      <c r="C172" t="s">
        <v>1050</v>
      </c>
      <c r="D172" t="s">
        <v>1017</v>
      </c>
      <c r="F172">
        <v>250000</v>
      </c>
      <c r="G172" t="s">
        <v>0</v>
      </c>
      <c r="H172" t="s">
        <v>1174</v>
      </c>
      <c r="I172">
        <v>1</v>
      </c>
      <c r="J172">
        <v>2</v>
      </c>
      <c r="K172" t="s">
        <v>1051</v>
      </c>
    </row>
    <row r="173" spans="1:11" x14ac:dyDescent="0.2">
      <c r="B173">
        <v>2020</v>
      </c>
      <c r="C173" t="s">
        <v>1171</v>
      </c>
      <c r="D173" t="s">
        <v>1172</v>
      </c>
      <c r="F173">
        <v>78000</v>
      </c>
      <c r="G173" t="s">
        <v>0</v>
      </c>
      <c r="H173" t="s">
        <v>1173</v>
      </c>
      <c r="I173">
        <v>1</v>
      </c>
      <c r="J173">
        <v>2</v>
      </c>
      <c r="K173" t="s">
        <v>621</v>
      </c>
    </row>
    <row r="174" spans="1:11" x14ac:dyDescent="0.2">
      <c r="B174">
        <v>2020</v>
      </c>
      <c r="C174" t="s">
        <v>1167</v>
      </c>
      <c r="D174" t="s">
        <v>1097</v>
      </c>
      <c r="F174">
        <v>40000</v>
      </c>
      <c r="G174" t="s">
        <v>0</v>
      </c>
      <c r="H174" t="s">
        <v>1169</v>
      </c>
      <c r="I174">
        <v>5</v>
      </c>
      <c r="J174">
        <v>2</v>
      </c>
      <c r="K174" t="s">
        <v>1170</v>
      </c>
    </row>
    <row r="176" spans="1:11" ht="12" x14ac:dyDescent="0.25">
      <c r="I176" t="s">
        <v>48</v>
      </c>
      <c r="J176">
        <f>SUMPRODUCT(F172:F173,J172:J173)/SUM(F172:F173)</f>
        <v>2</v>
      </c>
      <c r="K176" s="10" t="s">
        <v>0</v>
      </c>
    </row>
    <row r="177" spans="1:11" x14ac:dyDescent="0.2">
      <c r="A177" t="s">
        <v>333</v>
      </c>
      <c r="F177" t="s">
        <v>248</v>
      </c>
    </row>
    <row r="178" spans="1:11" x14ac:dyDescent="0.2">
      <c r="B178">
        <v>2020</v>
      </c>
      <c r="C178" t="s">
        <v>1164</v>
      </c>
      <c r="D178" t="s">
        <v>1165</v>
      </c>
      <c r="F178">
        <v>30000</v>
      </c>
      <c r="G178" t="s">
        <v>0</v>
      </c>
      <c r="H178" t="s">
        <v>1166</v>
      </c>
      <c r="I178">
        <v>1</v>
      </c>
      <c r="J178">
        <v>2</v>
      </c>
      <c r="K178" t="s">
        <v>625</v>
      </c>
    </row>
    <row r="179" spans="1:11" x14ac:dyDescent="0.2">
      <c r="B179">
        <v>2021</v>
      </c>
      <c r="C179" t="s">
        <v>1046</v>
      </c>
      <c r="D179" t="s">
        <v>1047</v>
      </c>
      <c r="F179">
        <v>20000</v>
      </c>
      <c r="G179" t="s">
        <v>0</v>
      </c>
      <c r="H179" t="s">
        <v>1048</v>
      </c>
      <c r="I179">
        <v>3</v>
      </c>
      <c r="J179">
        <v>2</v>
      </c>
      <c r="K179" t="s">
        <v>1049</v>
      </c>
    </row>
    <row r="181" spans="1:11" ht="12" x14ac:dyDescent="0.25">
      <c r="H181" t="s">
        <v>441</v>
      </c>
      <c r="I181" t="s">
        <v>48</v>
      </c>
      <c r="J181">
        <f>SUMPRODUCT(F178:F179,J178:J179)/SUM(F178:F179)</f>
        <v>2</v>
      </c>
      <c r="K181" s="10" t="s">
        <v>0</v>
      </c>
    </row>
    <row r="183" spans="1:11" x14ac:dyDescent="0.2">
      <c r="A183" t="s">
        <v>334</v>
      </c>
      <c r="F183" t="s">
        <v>1057</v>
      </c>
    </row>
    <row r="184" spans="1:11" x14ac:dyDescent="0.2">
      <c r="B184">
        <v>2021</v>
      </c>
      <c r="C184" t="s">
        <v>1062</v>
      </c>
      <c r="D184" t="s">
        <v>62</v>
      </c>
      <c r="F184">
        <v>570000</v>
      </c>
      <c r="G184" t="s">
        <v>0</v>
      </c>
      <c r="H184" t="s">
        <v>1064</v>
      </c>
      <c r="I184">
        <v>1</v>
      </c>
      <c r="J184">
        <v>2</v>
      </c>
      <c r="K184" t="s">
        <v>1063</v>
      </c>
    </row>
    <row r="185" spans="1:11" x14ac:dyDescent="0.2">
      <c r="B185">
        <v>2021</v>
      </c>
      <c r="C185" t="s">
        <v>599</v>
      </c>
      <c r="D185" t="s">
        <v>338</v>
      </c>
      <c r="F185">
        <v>10000</v>
      </c>
      <c r="G185" t="s">
        <v>0</v>
      </c>
      <c r="H185" t="s">
        <v>1060</v>
      </c>
      <c r="I185">
        <v>3</v>
      </c>
      <c r="J185">
        <v>2</v>
      </c>
      <c r="K185" t="s">
        <v>1061</v>
      </c>
    </row>
    <row r="186" spans="1:11" x14ac:dyDescent="0.2">
      <c r="B186">
        <v>2021</v>
      </c>
      <c r="C186" t="s">
        <v>1055</v>
      </c>
      <c r="D186" t="s">
        <v>1056</v>
      </c>
      <c r="F186">
        <v>125000</v>
      </c>
      <c r="G186" t="s">
        <v>0</v>
      </c>
      <c r="H186" t="s">
        <v>1058</v>
      </c>
      <c r="I186">
        <v>1</v>
      </c>
      <c r="J186">
        <v>2</v>
      </c>
      <c r="K186" t="s">
        <v>1059</v>
      </c>
    </row>
    <row r="187" spans="1:11" x14ac:dyDescent="0.2">
      <c r="B187">
        <v>2021</v>
      </c>
      <c r="C187" t="s">
        <v>1065</v>
      </c>
      <c r="D187" t="s">
        <v>1066</v>
      </c>
      <c r="F187">
        <v>10000</v>
      </c>
      <c r="G187" t="s">
        <v>6</v>
      </c>
      <c r="H187" t="s">
        <v>1067</v>
      </c>
      <c r="I187">
        <v>5</v>
      </c>
      <c r="K187" t="s">
        <v>341</v>
      </c>
    </row>
    <row r="189" spans="1:11" ht="12" x14ac:dyDescent="0.25">
      <c r="H189" t="s">
        <v>348</v>
      </c>
      <c r="I189" t="s">
        <v>48</v>
      </c>
      <c r="J189">
        <f>SUMPRODUCT(F184:F187,J184:J187)/(SUM(F184:F187)-SUMIF(G184:G187, "~?", F184:F187))</f>
        <v>2</v>
      </c>
      <c r="K189" s="4" t="s">
        <v>0</v>
      </c>
    </row>
    <row r="191" spans="1:11" x14ac:dyDescent="0.2">
      <c r="A191" t="s">
        <v>349</v>
      </c>
      <c r="F191" t="s">
        <v>248</v>
      </c>
    </row>
    <row r="192" spans="1:11" x14ac:dyDescent="0.2">
      <c r="B192">
        <v>2020</v>
      </c>
      <c r="C192" t="s">
        <v>1184</v>
      </c>
      <c r="D192" t="s">
        <v>1185</v>
      </c>
      <c r="F192">
        <v>15000</v>
      </c>
      <c r="G192" t="s">
        <v>13</v>
      </c>
      <c r="H192" t="s">
        <v>1187</v>
      </c>
      <c r="I192">
        <v>3</v>
      </c>
      <c r="J192">
        <v>1</v>
      </c>
      <c r="K192" t="s">
        <v>1186</v>
      </c>
    </row>
    <row r="193" spans="1:12" x14ac:dyDescent="0.2">
      <c r="B193">
        <v>2021</v>
      </c>
      <c r="C193" t="s">
        <v>1052</v>
      </c>
      <c r="D193" t="s">
        <v>1047</v>
      </c>
      <c r="F193">
        <v>30000</v>
      </c>
      <c r="G193" t="s">
        <v>25</v>
      </c>
      <c r="H193" t="s">
        <v>1054</v>
      </c>
      <c r="I193">
        <v>1</v>
      </c>
      <c r="J193">
        <v>3</v>
      </c>
      <c r="K193" t="s">
        <v>1053</v>
      </c>
    </row>
    <row r="194" spans="1:12" x14ac:dyDescent="0.2">
      <c r="B194">
        <v>2020</v>
      </c>
      <c r="C194" t="s">
        <v>1180</v>
      </c>
      <c r="D194" t="s">
        <v>1181</v>
      </c>
      <c r="F194">
        <v>100000</v>
      </c>
      <c r="G194" t="s">
        <v>13</v>
      </c>
      <c r="H194" t="s">
        <v>1182</v>
      </c>
      <c r="I194">
        <v>1</v>
      </c>
      <c r="J194">
        <v>1</v>
      </c>
      <c r="K194" t="s">
        <v>1183</v>
      </c>
    </row>
    <row r="195" spans="1:12" x14ac:dyDescent="0.2">
      <c r="B195">
        <v>2020</v>
      </c>
      <c r="C195" t="s">
        <v>1188</v>
      </c>
      <c r="D195" t="s">
        <v>1189</v>
      </c>
      <c r="F195">
        <v>1000</v>
      </c>
      <c r="G195" t="s">
        <v>6</v>
      </c>
      <c r="H195" t="s">
        <v>1190</v>
      </c>
      <c r="I195">
        <v>5</v>
      </c>
      <c r="K195" t="s">
        <v>1191</v>
      </c>
    </row>
    <row r="197" spans="1:12" ht="12" x14ac:dyDescent="0.25">
      <c r="H197" t="s">
        <v>361</v>
      </c>
      <c r="I197" t="s">
        <v>48</v>
      </c>
      <c r="J197">
        <f>SUMPRODUCT(F192:F195,J192:J195)/(SUM(F192:F195)-SUMIF(G192:G195, "~?", F192:F195))</f>
        <v>1.4137931034482758</v>
      </c>
      <c r="K197" s="10" t="s">
        <v>13</v>
      </c>
    </row>
    <row r="199" spans="1:12" x14ac:dyDescent="0.2">
      <c r="A199" t="s">
        <v>362</v>
      </c>
      <c r="F199" t="s">
        <v>365</v>
      </c>
    </row>
    <row r="200" spans="1:12" x14ac:dyDescent="0.2">
      <c r="B200">
        <v>2020</v>
      </c>
      <c r="C200" t="s">
        <v>1139</v>
      </c>
      <c r="D200" t="s">
        <v>1140</v>
      </c>
      <c r="F200">
        <v>200000</v>
      </c>
      <c r="G200" t="s">
        <v>0</v>
      </c>
      <c r="H200" t="s">
        <v>1141</v>
      </c>
      <c r="I200">
        <v>1</v>
      </c>
      <c r="J200">
        <v>1.5</v>
      </c>
      <c r="K200" t="s">
        <v>1142</v>
      </c>
    </row>
    <row r="201" spans="1:12" x14ac:dyDescent="0.2">
      <c r="B201">
        <v>2020</v>
      </c>
      <c r="C201" t="s">
        <v>367</v>
      </c>
      <c r="D201" t="s">
        <v>366</v>
      </c>
      <c r="F201">
        <v>150000</v>
      </c>
      <c r="G201" t="s">
        <v>0</v>
      </c>
      <c r="H201" t="s">
        <v>1143</v>
      </c>
      <c r="I201">
        <v>1</v>
      </c>
      <c r="J201">
        <v>1.5</v>
      </c>
      <c r="K201" t="s">
        <v>1144</v>
      </c>
    </row>
    <row r="203" spans="1:12" ht="12" x14ac:dyDescent="0.25">
      <c r="H203" t="s">
        <v>9</v>
      </c>
      <c r="I203" t="s">
        <v>48</v>
      </c>
      <c r="J203">
        <f>SUMPRODUCT(F200:F201,J200:J201)/SUM(F200:F201)</f>
        <v>1.5</v>
      </c>
      <c r="K203" s="10" t="s">
        <v>0</v>
      </c>
      <c r="L203" t="s">
        <v>1193</v>
      </c>
    </row>
    <row r="205" spans="1:12" x14ac:dyDescent="0.2">
      <c r="A205" t="s">
        <v>379</v>
      </c>
    </row>
    <row r="206" spans="1:12" x14ac:dyDescent="0.2">
      <c r="B206">
        <v>2020</v>
      </c>
      <c r="C206" t="s">
        <v>1135</v>
      </c>
      <c r="D206" t="s">
        <v>1136</v>
      </c>
      <c r="F206">
        <v>900000</v>
      </c>
      <c r="G206" t="s">
        <v>0</v>
      </c>
      <c r="H206" t="s">
        <v>1137</v>
      </c>
      <c r="I206">
        <v>1</v>
      </c>
      <c r="J206">
        <v>2</v>
      </c>
      <c r="K206" t="s">
        <v>1138</v>
      </c>
    </row>
    <row r="209" spans="1:11" x14ac:dyDescent="0.2">
      <c r="A209" t="s">
        <v>378</v>
      </c>
      <c r="F209" t="s">
        <v>137</v>
      </c>
    </row>
    <row r="210" spans="1:11" x14ac:dyDescent="0.2">
      <c r="B210">
        <v>2021</v>
      </c>
      <c r="C210" t="s">
        <v>1078</v>
      </c>
      <c r="D210" t="s">
        <v>1082</v>
      </c>
      <c r="F210">
        <v>300</v>
      </c>
      <c r="G210" t="s">
        <v>0</v>
      </c>
      <c r="H210" t="s">
        <v>1083</v>
      </c>
      <c r="I210">
        <v>3</v>
      </c>
      <c r="J210">
        <v>2</v>
      </c>
      <c r="K210" t="s">
        <v>1084</v>
      </c>
    </row>
    <row r="211" spans="1:11" x14ac:dyDescent="0.2">
      <c r="B211">
        <v>2021</v>
      </c>
      <c r="C211" t="s">
        <v>1078</v>
      </c>
      <c r="D211" t="s">
        <v>1079</v>
      </c>
      <c r="F211">
        <v>300</v>
      </c>
      <c r="G211" t="s">
        <v>13</v>
      </c>
      <c r="H211" t="s">
        <v>1080</v>
      </c>
      <c r="I211">
        <v>2</v>
      </c>
      <c r="J211">
        <v>1</v>
      </c>
      <c r="K211" t="s">
        <v>1081</v>
      </c>
    </row>
    <row r="212" spans="1:11" x14ac:dyDescent="0.2">
      <c r="B212">
        <v>2021</v>
      </c>
      <c r="C212" t="s">
        <v>1068</v>
      </c>
      <c r="D212" t="s">
        <v>1069</v>
      </c>
      <c r="F212">
        <v>7000</v>
      </c>
      <c r="G212" t="s">
        <v>0</v>
      </c>
      <c r="H212" t="s">
        <v>1070</v>
      </c>
      <c r="I212">
        <v>1</v>
      </c>
      <c r="J212">
        <v>2</v>
      </c>
    </row>
    <row r="213" spans="1:11" x14ac:dyDescent="0.2">
      <c r="B213">
        <v>2020</v>
      </c>
      <c r="C213" t="s">
        <v>396</v>
      </c>
      <c r="D213" t="s">
        <v>461</v>
      </c>
      <c r="F213">
        <v>4000</v>
      </c>
      <c r="G213" t="s">
        <v>0</v>
      </c>
      <c r="H213" t="s">
        <v>1105</v>
      </c>
      <c r="I213">
        <v>1</v>
      </c>
      <c r="J213">
        <v>2</v>
      </c>
      <c r="K213" t="s">
        <v>657</v>
      </c>
    </row>
    <row r="214" spans="1:11" x14ac:dyDescent="0.2">
      <c r="B214">
        <v>2020</v>
      </c>
      <c r="C214" t="s">
        <v>397</v>
      </c>
      <c r="D214" t="s">
        <v>462</v>
      </c>
      <c r="F214">
        <v>4000</v>
      </c>
      <c r="G214" t="s">
        <v>0</v>
      </c>
      <c r="H214" t="s">
        <v>1106</v>
      </c>
      <c r="I214">
        <v>1</v>
      </c>
      <c r="J214">
        <v>2</v>
      </c>
      <c r="K214" t="s">
        <v>657</v>
      </c>
    </row>
    <row r="215" spans="1:11" x14ac:dyDescent="0.2">
      <c r="B215">
        <v>2020</v>
      </c>
      <c r="C215" t="s">
        <v>398</v>
      </c>
      <c r="D215" t="s">
        <v>463</v>
      </c>
      <c r="F215">
        <v>5000</v>
      </c>
      <c r="G215" t="s">
        <v>0</v>
      </c>
      <c r="H215" t="s">
        <v>1107</v>
      </c>
      <c r="I215">
        <v>1</v>
      </c>
      <c r="J215">
        <v>2</v>
      </c>
      <c r="K215" t="s">
        <v>658</v>
      </c>
    </row>
    <row r="216" spans="1:11" x14ac:dyDescent="0.2">
      <c r="B216">
        <v>2020</v>
      </c>
      <c r="C216" t="s">
        <v>412</v>
      </c>
      <c r="D216" t="s">
        <v>399</v>
      </c>
      <c r="F216">
        <v>1200</v>
      </c>
      <c r="G216" t="s">
        <v>0</v>
      </c>
      <c r="H216" t="s">
        <v>1099</v>
      </c>
      <c r="I216">
        <v>4</v>
      </c>
      <c r="J216">
        <v>2</v>
      </c>
      <c r="K216" t="s">
        <v>415</v>
      </c>
    </row>
    <row r="217" spans="1:11" x14ac:dyDescent="0.2">
      <c r="B217">
        <v>2020</v>
      </c>
      <c r="C217" t="s">
        <v>409</v>
      </c>
      <c r="D217" t="s">
        <v>400</v>
      </c>
      <c r="F217">
        <v>2500</v>
      </c>
      <c r="G217" t="s">
        <v>0</v>
      </c>
      <c r="H217" t="s">
        <v>1100</v>
      </c>
      <c r="I217">
        <v>1</v>
      </c>
      <c r="J217">
        <v>2</v>
      </c>
    </row>
    <row r="218" spans="1:11" x14ac:dyDescent="0.2">
      <c r="B218">
        <v>2020</v>
      </c>
      <c r="C218" t="s">
        <v>410</v>
      </c>
      <c r="D218" t="s">
        <v>401</v>
      </c>
      <c r="F218">
        <v>6000</v>
      </c>
      <c r="G218" t="s">
        <v>0</v>
      </c>
      <c r="H218" t="s">
        <v>1101</v>
      </c>
      <c r="I218">
        <v>1</v>
      </c>
      <c r="J218">
        <v>2</v>
      </c>
    </row>
    <row r="219" spans="1:11" x14ac:dyDescent="0.2">
      <c r="B219">
        <v>2020</v>
      </c>
      <c r="C219" t="s">
        <v>411</v>
      </c>
      <c r="D219" t="s">
        <v>402</v>
      </c>
      <c r="F219">
        <v>2100</v>
      </c>
      <c r="G219" t="s">
        <v>0</v>
      </c>
      <c r="H219" t="s">
        <v>1102</v>
      </c>
      <c r="I219">
        <v>1</v>
      </c>
      <c r="J219">
        <v>2</v>
      </c>
    </row>
    <row r="220" spans="1:11" x14ac:dyDescent="0.2">
      <c r="B220">
        <v>2020</v>
      </c>
      <c r="C220" t="s">
        <v>407</v>
      </c>
      <c r="D220" t="s">
        <v>403</v>
      </c>
      <c r="F220">
        <v>1000</v>
      </c>
      <c r="G220" t="s">
        <v>0</v>
      </c>
      <c r="H220" t="s">
        <v>1103</v>
      </c>
      <c r="I220">
        <v>1</v>
      </c>
      <c r="J220">
        <v>2</v>
      </c>
    </row>
    <row r="221" spans="1:11" x14ac:dyDescent="0.2">
      <c r="B221">
        <v>2020</v>
      </c>
      <c r="C221" t="s">
        <v>408</v>
      </c>
      <c r="D221" t="s">
        <v>404</v>
      </c>
      <c r="F221">
        <v>200</v>
      </c>
      <c r="G221" t="s">
        <v>0</v>
      </c>
      <c r="H221" t="s">
        <v>1104</v>
      </c>
      <c r="I221">
        <v>4</v>
      </c>
      <c r="J221">
        <v>2</v>
      </c>
      <c r="K221" t="s">
        <v>646</v>
      </c>
    </row>
    <row r="222" spans="1:11" x14ac:dyDescent="0.2">
      <c r="B222">
        <v>2020</v>
      </c>
      <c r="C222" t="s">
        <v>414</v>
      </c>
      <c r="D222" t="s">
        <v>405</v>
      </c>
      <c r="F222">
        <v>400</v>
      </c>
      <c r="G222" t="s">
        <v>0</v>
      </c>
      <c r="H222" t="s">
        <v>1124</v>
      </c>
      <c r="I222">
        <v>4</v>
      </c>
      <c r="J222">
        <v>2</v>
      </c>
      <c r="K222" t="s">
        <v>1125</v>
      </c>
    </row>
    <row r="223" spans="1:11" x14ac:dyDescent="0.2">
      <c r="B223">
        <v>2020</v>
      </c>
      <c r="C223" t="s">
        <v>413</v>
      </c>
      <c r="D223" t="s">
        <v>406</v>
      </c>
      <c r="F223">
        <v>1000</v>
      </c>
      <c r="G223" t="s">
        <v>0</v>
      </c>
      <c r="H223" t="s">
        <v>1126</v>
      </c>
      <c r="I223">
        <v>4</v>
      </c>
      <c r="J223">
        <v>2</v>
      </c>
      <c r="K223" t="s">
        <v>1127</v>
      </c>
    </row>
    <row r="224" spans="1:11" x14ac:dyDescent="0.2">
      <c r="B224">
        <v>2013</v>
      </c>
      <c r="C224" t="s">
        <v>645</v>
      </c>
      <c r="D224" t="s">
        <v>644</v>
      </c>
      <c r="F224">
        <v>600</v>
      </c>
      <c r="G224" t="s">
        <v>0</v>
      </c>
      <c r="H224" t="s">
        <v>1128</v>
      </c>
      <c r="I224">
        <v>4</v>
      </c>
      <c r="J224">
        <v>2</v>
      </c>
      <c r="K224" t="s">
        <v>1127</v>
      </c>
    </row>
    <row r="225" spans="2:11" x14ac:dyDescent="0.2">
      <c r="B225">
        <v>2020</v>
      </c>
      <c r="C225" t="s">
        <v>416</v>
      </c>
      <c r="D225" t="s">
        <v>418</v>
      </c>
      <c r="F225">
        <v>600</v>
      </c>
      <c r="G225" t="s">
        <v>0</v>
      </c>
      <c r="H225" t="s">
        <v>1108</v>
      </c>
      <c r="I225">
        <v>1</v>
      </c>
      <c r="J225">
        <v>2</v>
      </c>
    </row>
    <row r="226" spans="2:11" x14ac:dyDescent="0.2">
      <c r="B226">
        <v>2020</v>
      </c>
      <c r="C226" t="s">
        <v>417</v>
      </c>
      <c r="D226" t="s">
        <v>419</v>
      </c>
      <c r="F226">
        <v>9500</v>
      </c>
      <c r="G226" t="s">
        <v>0</v>
      </c>
      <c r="H226" t="s">
        <v>1109</v>
      </c>
      <c r="I226">
        <v>1</v>
      </c>
      <c r="J226">
        <v>2</v>
      </c>
    </row>
    <row r="227" spans="2:11" x14ac:dyDescent="0.2">
      <c r="B227">
        <v>2020</v>
      </c>
      <c r="C227" t="s">
        <v>424</v>
      </c>
      <c r="D227" t="s">
        <v>420</v>
      </c>
      <c r="F227">
        <v>2200</v>
      </c>
      <c r="G227" t="s">
        <v>0</v>
      </c>
      <c r="H227" t="s">
        <v>1110</v>
      </c>
      <c r="I227">
        <v>1</v>
      </c>
      <c r="J227">
        <v>2</v>
      </c>
      <c r="K227" t="s">
        <v>1111</v>
      </c>
    </row>
    <row r="228" spans="2:11" x14ac:dyDescent="0.2">
      <c r="B228">
        <v>2020</v>
      </c>
      <c r="C228" t="s">
        <v>425</v>
      </c>
      <c r="D228" t="s">
        <v>421</v>
      </c>
      <c r="F228">
        <v>625</v>
      </c>
      <c r="G228" t="s">
        <v>13</v>
      </c>
      <c r="H228" t="s">
        <v>1112</v>
      </c>
      <c r="I228">
        <v>1</v>
      </c>
      <c r="J228">
        <v>1</v>
      </c>
      <c r="K228" t="s">
        <v>1113</v>
      </c>
    </row>
    <row r="229" spans="2:11" x14ac:dyDescent="0.2">
      <c r="B229">
        <v>2020</v>
      </c>
      <c r="C229" t="s">
        <v>426</v>
      </c>
      <c r="D229" t="s">
        <v>422</v>
      </c>
      <c r="F229">
        <v>840</v>
      </c>
      <c r="G229" t="s">
        <v>13</v>
      </c>
      <c r="H229" t="s">
        <v>1114</v>
      </c>
      <c r="I229">
        <v>1</v>
      </c>
      <c r="J229">
        <v>1</v>
      </c>
      <c r="K229" t="s">
        <v>1115</v>
      </c>
    </row>
    <row r="230" spans="2:11" x14ac:dyDescent="0.2">
      <c r="B230">
        <v>2020</v>
      </c>
      <c r="C230" t="s">
        <v>1129</v>
      </c>
      <c r="D230" t="s">
        <v>1130</v>
      </c>
      <c r="F230">
        <v>2000</v>
      </c>
      <c r="G230" t="s">
        <v>13</v>
      </c>
      <c r="H230" t="s">
        <v>1131</v>
      </c>
      <c r="I230">
        <v>1</v>
      </c>
      <c r="J230">
        <v>1</v>
      </c>
      <c r="K230" t="s">
        <v>1132</v>
      </c>
    </row>
    <row r="231" spans="2:11" x14ac:dyDescent="0.2">
      <c r="B231">
        <v>2020</v>
      </c>
      <c r="C231" t="s">
        <v>430</v>
      </c>
      <c r="D231" t="s">
        <v>429</v>
      </c>
      <c r="F231">
        <v>3200</v>
      </c>
      <c r="G231" t="s">
        <v>0</v>
      </c>
      <c r="H231" t="s">
        <v>1133</v>
      </c>
      <c r="I231">
        <v>1</v>
      </c>
      <c r="J231">
        <v>2</v>
      </c>
      <c r="K231" t="s">
        <v>1134</v>
      </c>
    </row>
    <row r="232" spans="2:11" x14ac:dyDescent="0.2">
      <c r="B232">
        <v>2021</v>
      </c>
      <c r="C232" t="s">
        <v>1071</v>
      </c>
      <c r="D232" t="s">
        <v>1072</v>
      </c>
      <c r="F232">
        <v>400</v>
      </c>
      <c r="G232" t="s">
        <v>13</v>
      </c>
      <c r="H232" t="s">
        <v>1073</v>
      </c>
      <c r="I232">
        <v>2</v>
      </c>
      <c r="J232">
        <v>1</v>
      </c>
      <c r="K232" t="s">
        <v>1074</v>
      </c>
    </row>
    <row r="233" spans="2:11" x14ac:dyDescent="0.2">
      <c r="B233">
        <v>2021</v>
      </c>
      <c r="C233" t="s">
        <v>1071</v>
      </c>
      <c r="D233" t="s">
        <v>1076</v>
      </c>
      <c r="F233">
        <v>50</v>
      </c>
      <c r="G233" t="s">
        <v>0</v>
      </c>
      <c r="H233" t="s">
        <v>1075</v>
      </c>
      <c r="I233">
        <v>2</v>
      </c>
      <c r="J233">
        <v>2</v>
      </c>
      <c r="K233" t="s">
        <v>1077</v>
      </c>
    </row>
    <row r="234" spans="2:11" x14ac:dyDescent="0.2">
      <c r="B234">
        <v>2020</v>
      </c>
      <c r="C234" t="s">
        <v>1091</v>
      </c>
      <c r="D234" t="s">
        <v>805</v>
      </c>
      <c r="F234">
        <v>1000</v>
      </c>
      <c r="G234" t="s">
        <v>6</v>
      </c>
      <c r="H234" t="s">
        <v>1092</v>
      </c>
      <c r="I234">
        <v>5</v>
      </c>
    </row>
    <row r="235" spans="2:11" x14ac:dyDescent="0.2">
      <c r="B235">
        <v>2020</v>
      </c>
      <c r="C235" t="s">
        <v>1093</v>
      </c>
      <c r="D235" t="s">
        <v>1094</v>
      </c>
      <c r="F235">
        <v>200</v>
      </c>
      <c r="G235" t="s">
        <v>6</v>
      </c>
      <c r="H235" t="s">
        <v>1095</v>
      </c>
      <c r="I235">
        <v>5</v>
      </c>
    </row>
    <row r="236" spans="2:11" x14ac:dyDescent="0.2">
      <c r="B236">
        <v>2020</v>
      </c>
      <c r="C236" t="s">
        <v>1096</v>
      </c>
      <c r="D236" t="s">
        <v>1097</v>
      </c>
      <c r="F236">
        <v>150</v>
      </c>
      <c r="G236" t="s">
        <v>6</v>
      </c>
      <c r="H236" t="s">
        <v>1098</v>
      </c>
      <c r="I236">
        <v>5</v>
      </c>
    </row>
    <row r="237" spans="2:11" x14ac:dyDescent="0.2">
      <c r="B237">
        <v>2020</v>
      </c>
      <c r="C237" t="s">
        <v>1116</v>
      </c>
      <c r="D237" t="s">
        <v>1117</v>
      </c>
      <c r="F237">
        <v>1500</v>
      </c>
      <c r="G237" t="s">
        <v>13</v>
      </c>
      <c r="H237" t="s">
        <v>1118</v>
      </c>
      <c r="I237">
        <v>1</v>
      </c>
      <c r="J237">
        <v>1</v>
      </c>
      <c r="K237" t="s">
        <v>1119</v>
      </c>
    </row>
    <row r="238" spans="2:11" x14ac:dyDescent="0.2">
      <c r="B238">
        <v>2020</v>
      </c>
      <c r="C238" t="s">
        <v>1120</v>
      </c>
      <c r="D238" t="s">
        <v>1123</v>
      </c>
      <c r="F238">
        <v>100</v>
      </c>
      <c r="G238" t="s">
        <v>6</v>
      </c>
      <c r="H238" t="s">
        <v>1121</v>
      </c>
      <c r="I238">
        <v>3</v>
      </c>
      <c r="K238" t="s">
        <v>1122</v>
      </c>
    </row>
    <row r="240" spans="2:11" ht="12" x14ac:dyDescent="0.25">
      <c r="H240" t="s">
        <v>385</v>
      </c>
      <c r="I240" t="s">
        <v>48</v>
      </c>
      <c r="J240">
        <f>SUMPRODUCT(F210:F238,J210:J238)/(SUM(F210:F238)-SUMIF(G210:G238, "~?", F210:F238))</f>
        <v>1.8997611253649473</v>
      </c>
      <c r="K240" s="4" t="s">
        <v>0</v>
      </c>
    </row>
    <row r="242" spans="1:11" x14ac:dyDescent="0.2">
      <c r="A242" t="s">
        <v>435</v>
      </c>
      <c r="F242" t="s">
        <v>248</v>
      </c>
    </row>
    <row r="243" spans="1:11" x14ac:dyDescent="0.2">
      <c r="B243">
        <v>2021</v>
      </c>
      <c r="C243" t="s">
        <v>1085</v>
      </c>
      <c r="D243" t="s">
        <v>1086</v>
      </c>
      <c r="F243">
        <v>80000</v>
      </c>
      <c r="G243" t="s">
        <v>0</v>
      </c>
      <c r="H243" t="s">
        <v>1087</v>
      </c>
      <c r="I243">
        <v>1</v>
      </c>
      <c r="J243">
        <v>2</v>
      </c>
      <c r="K243" t="s">
        <v>1088</v>
      </c>
    </row>
    <row r="244" spans="1:11" x14ac:dyDescent="0.2">
      <c r="B244">
        <v>2021</v>
      </c>
      <c r="C244" t="s">
        <v>446</v>
      </c>
      <c r="D244" t="s">
        <v>329</v>
      </c>
      <c r="F244">
        <v>10000</v>
      </c>
      <c r="G244" t="s">
        <v>0</v>
      </c>
      <c r="H244" t="s">
        <v>1090</v>
      </c>
      <c r="I244">
        <v>3</v>
      </c>
      <c r="J244">
        <v>2</v>
      </c>
      <c r="K244" t="s">
        <v>1089</v>
      </c>
    </row>
    <row r="246" spans="1:11" ht="12" x14ac:dyDescent="0.25">
      <c r="H246" t="s">
        <v>384</v>
      </c>
      <c r="I246" t="s">
        <v>48</v>
      </c>
      <c r="J246">
        <f>SUMPRODUCT(F243:F244,J243:J244)/SUM(F243:F244)</f>
        <v>2</v>
      </c>
      <c r="K246" s="4" t="s">
        <v>0</v>
      </c>
    </row>
    <row r="247" spans="1:11" x14ac:dyDescent="0.2">
      <c r="A247" s="3" t="s">
        <v>458</v>
      </c>
      <c r="F247" t="s">
        <v>137</v>
      </c>
    </row>
    <row r="248" spans="1:11" x14ac:dyDescent="0.2">
      <c r="B248">
        <v>2021</v>
      </c>
      <c r="C248" t="s">
        <v>666</v>
      </c>
      <c r="D248" t="s">
        <v>329</v>
      </c>
      <c r="F248">
        <v>1200</v>
      </c>
      <c r="G248" t="s">
        <v>0</v>
      </c>
      <c r="H248" s="3" t="s">
        <v>886</v>
      </c>
      <c r="I248">
        <v>2</v>
      </c>
      <c r="J248">
        <v>2</v>
      </c>
    </row>
    <row r="249" spans="1:11" x14ac:dyDescent="0.2">
      <c r="B249">
        <v>2021</v>
      </c>
      <c r="C249" s="3" t="s">
        <v>929</v>
      </c>
      <c r="D249" s="3" t="s">
        <v>930</v>
      </c>
      <c r="E249" s="3"/>
      <c r="F249">
        <v>2000</v>
      </c>
      <c r="G249" s="3" t="s">
        <v>0</v>
      </c>
      <c r="H249" s="3" t="s">
        <v>931</v>
      </c>
      <c r="I249">
        <v>1</v>
      </c>
      <c r="J249">
        <v>2</v>
      </c>
      <c r="K249" s="3" t="s">
        <v>932</v>
      </c>
    </row>
    <row r="250" spans="1:11" x14ac:dyDescent="0.2">
      <c r="B250">
        <v>2021</v>
      </c>
      <c r="C250" s="3" t="s">
        <v>933</v>
      </c>
      <c r="D250" t="s">
        <v>934</v>
      </c>
      <c r="F250">
        <v>20000</v>
      </c>
      <c r="G250" t="s">
        <v>0</v>
      </c>
      <c r="H250" s="3" t="s">
        <v>935</v>
      </c>
      <c r="I250">
        <v>1</v>
      </c>
      <c r="J250">
        <v>2</v>
      </c>
      <c r="K250" s="3" t="s">
        <v>936</v>
      </c>
    </row>
    <row r="251" spans="1:11" x14ac:dyDescent="0.2">
      <c r="B251">
        <v>2021</v>
      </c>
      <c r="C251" t="s">
        <v>663</v>
      </c>
      <c r="D251" t="s">
        <v>662</v>
      </c>
      <c r="F251">
        <v>20000</v>
      </c>
      <c r="G251" s="3" t="s">
        <v>6</v>
      </c>
      <c r="H251" s="3" t="s">
        <v>938</v>
      </c>
      <c r="I251">
        <v>3</v>
      </c>
      <c r="K251" s="3" t="s">
        <v>937</v>
      </c>
    </row>
    <row r="252" spans="1:11" x14ac:dyDescent="0.2">
      <c r="B252">
        <v>2021</v>
      </c>
      <c r="C252" s="3" t="s">
        <v>887</v>
      </c>
      <c r="D252" s="3" t="s">
        <v>934</v>
      </c>
      <c r="E252" s="3"/>
      <c r="F252">
        <v>10000</v>
      </c>
      <c r="G252" s="3" t="s">
        <v>0</v>
      </c>
      <c r="H252" s="3" t="s">
        <v>888</v>
      </c>
      <c r="I252">
        <v>3</v>
      </c>
      <c r="J252">
        <v>2</v>
      </c>
    </row>
    <row r="254" spans="1:11" ht="12" x14ac:dyDescent="0.25">
      <c r="H254" t="s">
        <v>458</v>
      </c>
      <c r="I254" t="s">
        <v>48</v>
      </c>
      <c r="J254">
        <f>SUMPRODUCT(F248:F252,J248:J252)/(SUM(F248:F252)-SUMIF(G248:G252, "~?", F248:F252))</f>
        <v>2</v>
      </c>
      <c r="K254" s="4" t="s">
        <v>0</v>
      </c>
    </row>
    <row r="256" spans="1:11" x14ac:dyDescent="0.2">
      <c r="F256" s="3" t="s">
        <v>137</v>
      </c>
    </row>
    <row r="257" spans="2:11" x14ac:dyDescent="0.2">
      <c r="B257">
        <v>2021</v>
      </c>
      <c r="C257" s="3" t="s">
        <v>889</v>
      </c>
      <c r="D257" s="3" t="s">
        <v>890</v>
      </c>
      <c r="E257" s="3"/>
      <c r="F257">
        <v>300</v>
      </c>
      <c r="G257" s="3" t="s">
        <v>6</v>
      </c>
      <c r="H257" t="s">
        <v>885</v>
      </c>
      <c r="I257">
        <v>5</v>
      </c>
      <c r="K257" s="3" t="s">
        <v>945</v>
      </c>
    </row>
    <row r="258" spans="2:11" x14ac:dyDescent="0.2">
      <c r="B258">
        <v>2021</v>
      </c>
      <c r="C258" s="3" t="s">
        <v>892</v>
      </c>
      <c r="D258" s="3" t="s">
        <v>893</v>
      </c>
      <c r="E258" s="3"/>
      <c r="F258">
        <v>2000</v>
      </c>
      <c r="G258" s="3" t="s">
        <v>0</v>
      </c>
      <c r="H258" s="3" t="s">
        <v>894</v>
      </c>
      <c r="I258">
        <v>3</v>
      </c>
      <c r="J258">
        <v>2</v>
      </c>
      <c r="K258" s="3" t="s">
        <v>895</v>
      </c>
    </row>
    <row r="259" spans="2:11" x14ac:dyDescent="0.2">
      <c r="B259">
        <v>2021</v>
      </c>
      <c r="C259" s="3" t="s">
        <v>897</v>
      </c>
      <c r="D259" s="3" t="s">
        <v>898</v>
      </c>
      <c r="E259" s="3"/>
      <c r="F259">
        <v>2000</v>
      </c>
      <c r="G259" s="3" t="s">
        <v>0</v>
      </c>
      <c r="H259" s="3" t="s">
        <v>896</v>
      </c>
      <c r="I259">
        <v>3</v>
      </c>
      <c r="J259">
        <v>2</v>
      </c>
      <c r="K259" s="3" t="s">
        <v>895</v>
      </c>
    </row>
    <row r="260" spans="2:11" x14ac:dyDescent="0.2">
      <c r="B260">
        <v>2021</v>
      </c>
      <c r="C260" s="3" t="s">
        <v>899</v>
      </c>
      <c r="D260" s="3" t="s">
        <v>900</v>
      </c>
      <c r="E260" s="3"/>
      <c r="F260">
        <v>1000</v>
      </c>
      <c r="G260" s="3" t="s">
        <v>13</v>
      </c>
      <c r="H260" s="3" t="s">
        <v>901</v>
      </c>
      <c r="I260">
        <v>5</v>
      </c>
      <c r="J260">
        <v>1</v>
      </c>
      <c r="K260" s="3" t="s">
        <v>902</v>
      </c>
    </row>
    <row r="261" spans="2:11" x14ac:dyDescent="0.2">
      <c r="B261">
        <v>2021</v>
      </c>
      <c r="C261" s="3" t="s">
        <v>903</v>
      </c>
      <c r="D261" s="3" t="s">
        <v>904</v>
      </c>
      <c r="E261" s="3"/>
      <c r="F261">
        <v>5000</v>
      </c>
      <c r="G261" s="3" t="s">
        <v>0</v>
      </c>
      <c r="H261" s="3" t="s">
        <v>905</v>
      </c>
      <c r="I261">
        <v>1</v>
      </c>
      <c r="J261">
        <v>2</v>
      </c>
      <c r="K261" s="3" t="s">
        <v>906</v>
      </c>
    </row>
    <row r="262" spans="2:11" x14ac:dyDescent="0.2">
      <c r="B262">
        <v>2021</v>
      </c>
      <c r="C262" s="3" t="s">
        <v>907</v>
      </c>
      <c r="D262" s="3" t="s">
        <v>908</v>
      </c>
      <c r="E262" s="3"/>
      <c r="F262">
        <v>6000</v>
      </c>
      <c r="G262" s="3" t="s">
        <v>0</v>
      </c>
      <c r="H262" s="3" t="s">
        <v>910</v>
      </c>
      <c r="I262">
        <v>3</v>
      </c>
      <c r="J262">
        <v>2</v>
      </c>
      <c r="K262" s="3" t="s">
        <v>909</v>
      </c>
    </row>
    <row r="263" spans="2:11" x14ac:dyDescent="0.2">
      <c r="B263">
        <v>2021</v>
      </c>
      <c r="C263" s="3" t="s">
        <v>911</v>
      </c>
      <c r="D263" s="3" t="s">
        <v>890</v>
      </c>
      <c r="E263" s="3"/>
      <c r="F263">
        <v>2000</v>
      </c>
      <c r="G263" s="3" t="s">
        <v>6</v>
      </c>
      <c r="H263" s="3" t="s">
        <v>912</v>
      </c>
      <c r="I263">
        <v>3</v>
      </c>
      <c r="K263" s="3" t="s">
        <v>913</v>
      </c>
    </row>
    <row r="264" spans="2:11" x14ac:dyDescent="0.2">
      <c r="B264">
        <v>2021</v>
      </c>
      <c r="C264" s="3" t="s">
        <v>914</v>
      </c>
      <c r="D264" s="3" t="s">
        <v>915</v>
      </c>
      <c r="E264" s="3"/>
      <c r="F264">
        <v>6000</v>
      </c>
      <c r="G264" s="3" t="s">
        <v>0</v>
      </c>
      <c r="H264" s="3" t="s">
        <v>917</v>
      </c>
      <c r="I264">
        <v>3</v>
      </c>
      <c r="J264">
        <v>2</v>
      </c>
      <c r="K264" s="3" t="s">
        <v>916</v>
      </c>
    </row>
    <row r="265" spans="2:11" x14ac:dyDescent="0.2">
      <c r="B265">
        <v>2021</v>
      </c>
      <c r="C265" s="3" t="s">
        <v>918</v>
      </c>
      <c r="D265" s="3" t="s">
        <v>919</v>
      </c>
      <c r="E265" s="3"/>
      <c r="F265">
        <v>5000</v>
      </c>
      <c r="G265" s="3" t="s">
        <v>0</v>
      </c>
      <c r="H265" s="3" t="s">
        <v>920</v>
      </c>
      <c r="I265">
        <v>1</v>
      </c>
      <c r="J265">
        <v>2</v>
      </c>
      <c r="K265" s="3" t="s">
        <v>921</v>
      </c>
    </row>
    <row r="266" spans="2:11" x14ac:dyDescent="0.2">
      <c r="B266">
        <v>2021</v>
      </c>
      <c r="C266" s="3" t="s">
        <v>922</v>
      </c>
      <c r="D266" s="3" t="s">
        <v>923</v>
      </c>
      <c r="E266" s="3"/>
      <c r="F266">
        <v>4000</v>
      </c>
      <c r="G266" s="3" t="s">
        <v>0</v>
      </c>
      <c r="H266" s="3" t="s">
        <v>924</v>
      </c>
      <c r="I266">
        <v>1</v>
      </c>
      <c r="J266">
        <v>2</v>
      </c>
    </row>
    <row r="267" spans="2:11" x14ac:dyDescent="0.2">
      <c r="B267">
        <v>2021</v>
      </c>
      <c r="C267" s="3" t="s">
        <v>927</v>
      </c>
      <c r="D267" s="3" t="s">
        <v>928</v>
      </c>
      <c r="E267" s="3"/>
      <c r="F267">
        <v>20000</v>
      </c>
      <c r="G267" s="3" t="s">
        <v>6</v>
      </c>
      <c r="H267" s="3" t="s">
        <v>925</v>
      </c>
      <c r="I267">
        <v>3</v>
      </c>
      <c r="K267" s="3" t="s">
        <v>926</v>
      </c>
    </row>
    <row r="268" spans="2:11" x14ac:dyDescent="0.2">
      <c r="B268">
        <v>2021</v>
      </c>
      <c r="C268" s="3" t="s">
        <v>939</v>
      </c>
      <c r="D268" s="3" t="s">
        <v>940</v>
      </c>
      <c r="E268" s="3"/>
      <c r="F268">
        <v>2000</v>
      </c>
      <c r="G268" s="3" t="s">
        <v>13</v>
      </c>
      <c r="H268" s="3" t="s">
        <v>941</v>
      </c>
      <c r="I268">
        <v>6</v>
      </c>
      <c r="J268">
        <v>1</v>
      </c>
      <c r="K268" s="3" t="s">
        <v>942</v>
      </c>
    </row>
    <row r="269" spans="2:11" x14ac:dyDescent="0.2">
      <c r="B269">
        <v>2021</v>
      </c>
      <c r="C269" s="3" t="s">
        <v>943</v>
      </c>
      <c r="F269">
        <v>300</v>
      </c>
      <c r="G269" s="3" t="s">
        <v>6</v>
      </c>
      <c r="H269" s="3" t="s">
        <v>944</v>
      </c>
      <c r="I269">
        <v>6</v>
      </c>
      <c r="K269" s="3" t="s">
        <v>945</v>
      </c>
    </row>
    <row r="270" spans="2:11" x14ac:dyDescent="0.2">
      <c r="B270">
        <v>2021</v>
      </c>
      <c r="C270" s="3" t="s">
        <v>946</v>
      </c>
      <c r="D270" s="3" t="s">
        <v>947</v>
      </c>
      <c r="E270" s="3"/>
      <c r="F270">
        <v>3000</v>
      </c>
      <c r="G270" s="3" t="s">
        <v>6</v>
      </c>
      <c r="H270" s="3" t="s">
        <v>948</v>
      </c>
      <c r="I270">
        <v>5</v>
      </c>
      <c r="K270" s="3" t="s">
        <v>1206</v>
      </c>
    </row>
    <row r="271" spans="2:11" x14ac:dyDescent="0.2">
      <c r="B271">
        <v>2021</v>
      </c>
      <c r="C271" s="3" t="s">
        <v>949</v>
      </c>
      <c r="D271" s="3" t="s">
        <v>950</v>
      </c>
      <c r="E271" s="3"/>
      <c r="F271">
        <v>200</v>
      </c>
      <c r="G271" s="3" t="s">
        <v>6</v>
      </c>
      <c r="H271" s="3" t="s">
        <v>951</v>
      </c>
      <c r="I271">
        <v>6</v>
      </c>
      <c r="K271" s="3" t="s">
        <v>945</v>
      </c>
    </row>
    <row r="272" spans="2:11" x14ac:dyDescent="0.2">
      <c r="B272">
        <v>2021</v>
      </c>
      <c r="C272" s="3" t="s">
        <v>964</v>
      </c>
      <c r="D272" s="3" t="s">
        <v>965</v>
      </c>
      <c r="E272" s="3"/>
      <c r="F272">
        <v>50</v>
      </c>
      <c r="G272" s="3" t="s">
        <v>6</v>
      </c>
      <c r="H272" s="3" t="s">
        <v>966</v>
      </c>
      <c r="I272">
        <v>6</v>
      </c>
      <c r="K272" s="3" t="s">
        <v>945</v>
      </c>
    </row>
    <row r="273" spans="1:11" x14ac:dyDescent="0.2">
      <c r="B273">
        <v>2021</v>
      </c>
      <c r="C273" s="3" t="s">
        <v>967</v>
      </c>
      <c r="D273" s="3" t="s">
        <v>915</v>
      </c>
      <c r="E273" s="3"/>
      <c r="F273">
        <v>10000</v>
      </c>
      <c r="G273" s="3" t="s">
        <v>6</v>
      </c>
      <c r="H273" s="3" t="s">
        <v>968</v>
      </c>
      <c r="I273">
        <v>3</v>
      </c>
      <c r="K273" s="3" t="s">
        <v>969</v>
      </c>
    </row>
    <row r="274" spans="1:11" x14ac:dyDescent="0.2">
      <c r="B274">
        <v>2021</v>
      </c>
      <c r="C274" s="3" t="s">
        <v>970</v>
      </c>
      <c r="D274" s="3" t="s">
        <v>971</v>
      </c>
      <c r="E274" s="3"/>
      <c r="F274">
        <v>5000</v>
      </c>
      <c r="G274" s="3" t="s">
        <v>6</v>
      </c>
      <c r="H274" s="3" t="s">
        <v>972</v>
      </c>
      <c r="I274">
        <v>3</v>
      </c>
      <c r="K274" s="3" t="s">
        <v>969</v>
      </c>
    </row>
    <row r="275" spans="1:11" x14ac:dyDescent="0.2">
      <c r="B275">
        <v>2021</v>
      </c>
      <c r="C275" s="3" t="s">
        <v>973</v>
      </c>
      <c r="D275" s="3" t="s">
        <v>974</v>
      </c>
      <c r="E275" s="3"/>
      <c r="F275">
        <v>4000</v>
      </c>
      <c r="G275" s="3" t="s">
        <v>0</v>
      </c>
      <c r="H275" s="3" t="s">
        <v>975</v>
      </c>
      <c r="I275">
        <v>1</v>
      </c>
      <c r="J275">
        <v>2</v>
      </c>
      <c r="K275" s="3" t="s">
        <v>976</v>
      </c>
    </row>
    <row r="276" spans="1:11" x14ac:dyDescent="0.2">
      <c r="B276">
        <v>2021</v>
      </c>
      <c r="C276" s="3" t="s">
        <v>977</v>
      </c>
      <c r="D276" s="3" t="s">
        <v>978</v>
      </c>
      <c r="E276" s="3"/>
      <c r="F276">
        <v>500</v>
      </c>
      <c r="G276" s="3" t="s">
        <v>6</v>
      </c>
      <c r="H276" s="3" t="s">
        <v>979</v>
      </c>
      <c r="I276">
        <v>5</v>
      </c>
      <c r="K276" s="3" t="s">
        <v>945</v>
      </c>
    </row>
    <row r="277" spans="1:11" x14ac:dyDescent="0.2">
      <c r="B277">
        <v>2021</v>
      </c>
      <c r="C277" s="3" t="s">
        <v>980</v>
      </c>
      <c r="D277" s="3" t="s">
        <v>981</v>
      </c>
      <c r="E277" s="3"/>
      <c r="F277">
        <v>50</v>
      </c>
      <c r="G277" s="3" t="s">
        <v>6</v>
      </c>
      <c r="H277" s="3" t="s">
        <v>982</v>
      </c>
      <c r="I277">
        <v>6</v>
      </c>
      <c r="K277" s="3" t="s">
        <v>945</v>
      </c>
    </row>
    <row r="278" spans="1:11" x14ac:dyDescent="0.2">
      <c r="B278">
        <v>2021</v>
      </c>
      <c r="C278" s="3" t="s">
        <v>992</v>
      </c>
      <c r="D278" s="3" t="s">
        <v>993</v>
      </c>
      <c r="E278" s="3"/>
      <c r="F278">
        <v>2000</v>
      </c>
      <c r="G278" s="3" t="s">
        <v>6</v>
      </c>
      <c r="H278" s="3" t="s">
        <v>994</v>
      </c>
      <c r="I278">
        <v>5</v>
      </c>
      <c r="K278" s="3" t="s">
        <v>945</v>
      </c>
    </row>
    <row r="279" spans="1:11" x14ac:dyDescent="0.2">
      <c r="B279">
        <v>2021</v>
      </c>
      <c r="C279" s="3" t="s">
        <v>995</v>
      </c>
      <c r="D279" s="3" t="s">
        <v>996</v>
      </c>
      <c r="E279" s="3"/>
      <c r="F279">
        <v>3000</v>
      </c>
      <c r="G279" s="3" t="s">
        <v>6</v>
      </c>
      <c r="H279" s="3" t="s">
        <v>998</v>
      </c>
      <c r="I279">
        <v>4</v>
      </c>
      <c r="K279" s="3" t="s">
        <v>997</v>
      </c>
    </row>
    <row r="280" spans="1:11" x14ac:dyDescent="0.2">
      <c r="B280">
        <v>2021</v>
      </c>
      <c r="C280" s="3" t="s">
        <v>999</v>
      </c>
      <c r="D280" s="3" t="s">
        <v>1000</v>
      </c>
      <c r="E280" s="3"/>
      <c r="F280">
        <v>2000</v>
      </c>
      <c r="G280" s="3" t="s">
        <v>6</v>
      </c>
      <c r="H280" s="3" t="s">
        <v>1001</v>
      </c>
      <c r="I280">
        <v>5</v>
      </c>
      <c r="K280" s="3" t="s">
        <v>945</v>
      </c>
    </row>
    <row r="281" spans="1:11" x14ac:dyDescent="0.2">
      <c r="B281">
        <v>2021</v>
      </c>
      <c r="C281" s="3" t="s">
        <v>1006</v>
      </c>
      <c r="D281" s="3" t="s">
        <v>1007</v>
      </c>
      <c r="E281" s="3"/>
      <c r="F281">
        <v>2000</v>
      </c>
      <c r="G281" s="3" t="s">
        <v>0</v>
      </c>
      <c r="H281" s="3" t="s">
        <v>1008</v>
      </c>
      <c r="I281">
        <v>1</v>
      </c>
      <c r="K281" s="3" t="s">
        <v>1009</v>
      </c>
    </row>
    <row r="282" spans="1:11" x14ac:dyDescent="0.2">
      <c r="B282">
        <v>2021</v>
      </c>
      <c r="C282" s="3" t="s">
        <v>1010</v>
      </c>
      <c r="D282" s="3" t="s">
        <v>1011</v>
      </c>
      <c r="E282" s="3"/>
      <c r="F282">
        <v>2000</v>
      </c>
      <c r="G282" s="3" t="s">
        <v>6</v>
      </c>
      <c r="H282" s="3" t="s">
        <v>1012</v>
      </c>
      <c r="I282">
        <v>6</v>
      </c>
      <c r="K282" s="3" t="s">
        <v>945</v>
      </c>
    </row>
    <row r="283" spans="1:11" x14ac:dyDescent="0.2">
      <c r="B283">
        <v>2021</v>
      </c>
      <c r="C283" s="3" t="s">
        <v>1013</v>
      </c>
      <c r="D283" s="3" t="s">
        <v>1014</v>
      </c>
      <c r="E283" s="3"/>
      <c r="F283">
        <v>3000</v>
      </c>
      <c r="G283" s="3" t="s">
        <v>0</v>
      </c>
      <c r="H283" s="3" t="s">
        <v>1015</v>
      </c>
      <c r="I283">
        <v>1</v>
      </c>
      <c r="J283">
        <v>2</v>
      </c>
    </row>
    <row r="284" spans="1:11" x14ac:dyDescent="0.2">
      <c r="B284">
        <v>2021</v>
      </c>
      <c r="C284" s="3" t="s">
        <v>1016</v>
      </c>
      <c r="D284" s="3" t="s">
        <v>1017</v>
      </c>
      <c r="E284" s="3"/>
      <c r="F284">
        <v>1000</v>
      </c>
      <c r="G284" s="3" t="s">
        <v>6</v>
      </c>
      <c r="H284" s="3" t="s">
        <v>1018</v>
      </c>
      <c r="I284">
        <v>5</v>
      </c>
      <c r="K284" s="3" t="s">
        <v>945</v>
      </c>
    </row>
    <row r="285" spans="1:11" x14ac:dyDescent="0.2">
      <c r="B285">
        <v>2021</v>
      </c>
      <c r="C285" s="3" t="s">
        <v>1019</v>
      </c>
      <c r="D285" s="3" t="s">
        <v>1020</v>
      </c>
      <c r="E285" s="3"/>
      <c r="F285">
        <v>3000</v>
      </c>
      <c r="G285" s="3" t="s">
        <v>6</v>
      </c>
      <c r="H285" s="3" t="s">
        <v>1021</v>
      </c>
      <c r="I285">
        <v>5</v>
      </c>
      <c r="K285" s="3" t="s">
        <v>1022</v>
      </c>
    </row>
    <row r="287" spans="1:11" x14ac:dyDescent="0.2">
      <c r="J287">
        <f>SUMPRODUCT(F257:F285,J257:J285)/(SUM(F257:F285)-SUMIF(G257:G285, "~?", F257:F285))</f>
        <v>1.8333333333333333</v>
      </c>
      <c r="K287" s="3" t="s">
        <v>983</v>
      </c>
    </row>
    <row r="288" spans="1:11" x14ac:dyDescent="0.2">
      <c r="A288" s="3" t="s">
        <v>954</v>
      </c>
      <c r="F288" s="3" t="s">
        <v>137</v>
      </c>
    </row>
    <row r="289" spans="1:11" x14ac:dyDescent="0.2">
      <c r="B289">
        <v>2021</v>
      </c>
      <c r="C289" s="3" t="s">
        <v>952</v>
      </c>
      <c r="D289" s="3" t="s">
        <v>953</v>
      </c>
      <c r="E289" s="3"/>
      <c r="F289">
        <v>4000</v>
      </c>
      <c r="G289" s="3" t="s">
        <v>13</v>
      </c>
      <c r="H289" s="3" t="s">
        <v>955</v>
      </c>
      <c r="I289">
        <v>5</v>
      </c>
      <c r="J289">
        <v>1</v>
      </c>
      <c r="K289" s="3" t="s">
        <v>1204</v>
      </c>
    </row>
    <row r="290" spans="1:11" x14ac:dyDescent="0.2">
      <c r="B290">
        <v>2021</v>
      </c>
      <c r="C290" s="3" t="s">
        <v>956</v>
      </c>
      <c r="D290" s="3" t="s">
        <v>957</v>
      </c>
      <c r="E290" s="3"/>
      <c r="F290">
        <v>400</v>
      </c>
      <c r="G290" s="3" t="s">
        <v>6</v>
      </c>
      <c r="H290" s="3" t="s">
        <v>958</v>
      </c>
      <c r="I290">
        <v>3</v>
      </c>
      <c r="K290" s="3" t="s">
        <v>959</v>
      </c>
    </row>
    <row r="291" spans="1:11" x14ac:dyDescent="0.2">
      <c r="B291">
        <v>2021</v>
      </c>
      <c r="C291" s="3" t="s">
        <v>960</v>
      </c>
      <c r="D291" t="s">
        <v>961</v>
      </c>
      <c r="F291">
        <v>400</v>
      </c>
      <c r="G291" s="3" t="s">
        <v>6</v>
      </c>
      <c r="H291" s="3" t="s">
        <v>962</v>
      </c>
      <c r="I291">
        <v>3</v>
      </c>
      <c r="K291" s="3" t="s">
        <v>963</v>
      </c>
    </row>
    <row r="293" spans="1:11" x14ac:dyDescent="0.2">
      <c r="J293">
        <f>SUMPRODUCT(F289:F291,J289:J291)/(SUM(F289:F291)-SUMIF(G289:G291, "~?", F289:F291))</f>
        <v>1</v>
      </c>
    </row>
    <row r="294" spans="1:11" x14ac:dyDescent="0.2">
      <c r="A294" s="3" t="s">
        <v>891</v>
      </c>
      <c r="F294" t="s">
        <v>137</v>
      </c>
    </row>
    <row r="295" spans="1:11" x14ac:dyDescent="0.2">
      <c r="B295">
        <v>2021</v>
      </c>
      <c r="C295" t="s">
        <v>1194</v>
      </c>
      <c r="D295" t="s">
        <v>1195</v>
      </c>
      <c r="F295">
        <v>15000</v>
      </c>
      <c r="G295" t="s">
        <v>0</v>
      </c>
      <c r="H295" t="s">
        <v>1196</v>
      </c>
      <c r="I295">
        <v>1</v>
      </c>
      <c r="J295">
        <v>2</v>
      </c>
    </row>
    <row r="296" spans="1:11" x14ac:dyDescent="0.2">
      <c r="B296">
        <v>2021</v>
      </c>
      <c r="C296" t="s">
        <v>1197</v>
      </c>
      <c r="D296" t="s">
        <v>1198</v>
      </c>
      <c r="F296">
        <v>1000</v>
      </c>
      <c r="G296" t="s">
        <v>6</v>
      </c>
      <c r="H296" t="s">
        <v>1199</v>
      </c>
      <c r="I296">
        <v>3</v>
      </c>
      <c r="K296" t="s">
        <v>1191</v>
      </c>
    </row>
    <row r="297" spans="1:11" x14ac:dyDescent="0.2">
      <c r="B297">
        <v>2021</v>
      </c>
      <c r="C297" t="s">
        <v>1200</v>
      </c>
      <c r="D297" t="s">
        <v>1201</v>
      </c>
      <c r="F297">
        <v>10000</v>
      </c>
      <c r="G297" t="s">
        <v>0</v>
      </c>
      <c r="H297" t="s">
        <v>1202</v>
      </c>
      <c r="I297">
        <v>3</v>
      </c>
      <c r="J297">
        <v>2</v>
      </c>
      <c r="K297" t="s">
        <v>1203</v>
      </c>
    </row>
    <row r="299" spans="1:11" x14ac:dyDescent="0.2">
      <c r="J299">
        <f>SUMPRODUCT(F295:F297,J295:J297)/(SUM(F295:F297)-SUMIF(G295:G297, "~?", F295:F297))</f>
        <v>2</v>
      </c>
    </row>
  </sheetData>
  <pageMargins left="0.75" right="0.75" top="1" bottom="1" header="0.5" footer="0.5"/>
  <pageSetup paperSize="9" orientation="portrait"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SpeciesSummary</vt:lpstr>
      <vt:lpstr>Overview</vt:lpstr>
      <vt:lpstr>PivotSummary</vt:lpstr>
      <vt:lpstr>Pivot</vt:lpstr>
      <vt:lpstr>Category</vt:lpstr>
      <vt:lpstr>ICES_SA_2023</vt:lpstr>
      <vt:lpstr>ICES_SA_2021</vt:lpstr>
      <vt:lpstr>SourceTable2023</vt:lpstr>
      <vt:lpstr>SourceTable2021</vt:lpstr>
      <vt:lpstr>SourceTable2013</vt:lpstr>
      <vt:lpstr>SourceTable2010</vt:lpstr>
    </vt:vector>
  </TitlesOfParts>
  <Company>a moi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dc:creator>
  <cp:lastModifiedBy>paulahmedley@gmail.com</cp:lastModifiedBy>
  <cp:lastPrinted>2010-05-27T07:27:50Z</cp:lastPrinted>
  <dcterms:created xsi:type="dcterms:W3CDTF">2010-05-26T15:19:16Z</dcterms:created>
  <dcterms:modified xsi:type="dcterms:W3CDTF">2023-09-26T13:09:53Z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1330896680</vt:i4>
  </property>
  <property fmtid="{D5CDD505-2E9C-101B-9397-08002B2CF9AE}" pid="3" name="_EmailSubject">
    <vt:lpwstr>Assessment for the Northeast Atlantic Area?</vt:lpwstr>
  </property>
  <property fmtid="{D5CDD505-2E9C-101B-9397-08002B2CF9AE}" pid="4" name="_AuthorEmail">
    <vt:lpwstr>Yimin.Ye@fao.org</vt:lpwstr>
  </property>
  <property fmtid="{D5CDD505-2E9C-101B-9397-08002B2CF9AE}" pid="5" name="_AuthorEmailDisplayName">
    <vt:lpwstr>Ye, Yimin (FIRF)</vt:lpwstr>
  </property>
  <property fmtid="{D5CDD505-2E9C-101B-9397-08002B2CF9AE}" pid="6" name="_ReviewingToolsShownOnce">
    <vt:lpwstr/>
  </property>
</Properties>
</file>